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Energy Stats\Documents\Github\ScottishEnergyStatsProcessing\Data Sources\Energy Trends\"/>
    </mc:Choice>
  </mc:AlternateContent>
  <xr:revisionPtr revIDLastSave="0" documentId="13_ncr:1_{654FCE39-31ED-4959-8223-870269A3F705}" xr6:coauthVersionLast="47" xr6:coauthVersionMax="47" xr10:uidLastSave="{00000000-0000-0000-0000-000000000000}"/>
  <bookViews>
    <workbookView xWindow="-120" yWindow="-120" windowWidth="29040" windowHeight="15840" activeTab="7" xr2:uid="{00000000-000D-0000-FFFF-FFFF00000000}"/>
  </bookViews>
  <sheets>
    <sheet name="Cover sheet" sheetId="26" r:id="rId1"/>
    <sheet name="Commentary" sheetId="27" r:id="rId2"/>
    <sheet name="Main Table" sheetId="8" r:id="rId3"/>
    <sheet name="Notes" sheetId="28" r:id="rId4"/>
    <sheet name="Annual" sheetId="7" r:id="rId5"/>
    <sheet name="Quarter" sheetId="5" r:id="rId6"/>
    <sheet name="Scotland- Annual" sheetId="21" r:id="rId7"/>
    <sheet name="Scotland - Qtr" sheetId="14" r:id="rId8"/>
    <sheet name="Calculation_HIDE" sheetId="9" state="hidden" r:id="rId9"/>
    <sheet name="checks_HIDE" sheetId="17" state="hidden" r:id="rId10"/>
  </sheets>
  <definedNames>
    <definedName name="_xlnm.Print_Area" localSheetId="2">'Main Table'!$A$1:$N$82</definedName>
    <definedName name="_xlnm.Print_Area" localSheetId="5">Quarter!#REF!,Quarter!$A:$A,Quarter!#REF!</definedName>
    <definedName name="_xlnm.Print_Area" localSheetId="6">'Scotland- Annual'!$A$1:$E$40</definedName>
  </definedNames>
  <calcPr calcId="181029"/>
</workbook>
</file>

<file path=xl/calcChain.xml><?xml version="1.0" encoding="utf-8"?>
<calcChain xmlns="http://schemas.openxmlformats.org/spreadsheetml/2006/main">
  <c r="O20" i="21" l="1"/>
  <c r="O21" i="21"/>
  <c r="O22" i="21"/>
  <c r="O23" i="21"/>
  <c r="O24" i="21"/>
  <c r="O19" i="21"/>
  <c r="O18" i="21"/>
  <c r="BT5" i="9"/>
  <c r="BT8" i="9"/>
  <c r="BT9" i="9"/>
  <c r="BT10" i="9"/>
  <c r="BT11" i="9"/>
  <c r="BT12" i="9"/>
  <c r="BT13" i="9"/>
  <c r="BT14" i="9"/>
  <c r="BT15" i="9"/>
  <c r="BT16" i="9"/>
  <c r="BT17" i="9"/>
  <c r="BT18" i="9"/>
  <c r="BT19" i="9"/>
  <c r="BT20" i="9"/>
  <c r="BT21" i="9"/>
  <c r="BT22" i="9"/>
  <c r="BT23" i="9"/>
  <c r="BT26" i="9"/>
  <c r="BT27" i="9"/>
  <c r="BT28" i="9"/>
  <c r="BT29" i="9"/>
  <c r="BT30" i="9"/>
  <c r="BT31" i="9"/>
  <c r="BT32" i="9"/>
  <c r="BT33" i="9"/>
  <c r="BT34" i="9"/>
  <c r="BT35" i="9"/>
  <c r="BT36" i="9"/>
  <c r="BT37" i="9"/>
  <c r="BT38" i="9"/>
  <c r="BT39" i="9"/>
  <c r="BT40" i="9"/>
  <c r="BT42" i="9"/>
  <c r="BT43" i="9"/>
  <c r="BT44" i="9"/>
  <c r="BT45" i="9"/>
  <c r="BT46" i="9"/>
  <c r="BT47" i="9"/>
  <c r="BT48" i="9"/>
  <c r="BT49" i="9"/>
  <c r="BT50" i="9"/>
  <c r="BT51" i="9"/>
  <c r="BT52" i="9"/>
  <c r="BT53" i="9"/>
  <c r="BT54" i="9"/>
  <c r="BT56" i="9"/>
  <c r="BT57" i="9"/>
  <c r="BT58" i="9"/>
  <c r="BT59" i="9"/>
  <c r="BT60" i="9"/>
  <c r="BT61" i="9"/>
  <c r="BT62" i="9"/>
  <c r="BT63" i="9"/>
  <c r="BT64" i="9"/>
  <c r="AZ8" i="17"/>
  <c r="AZ9" i="17"/>
  <c r="AZ10" i="17"/>
  <c r="AZ11" i="17"/>
  <c r="AZ12" i="17"/>
  <c r="AZ13" i="17"/>
  <c r="AZ14" i="17"/>
  <c r="AZ15" i="17"/>
  <c r="AZ16" i="17"/>
  <c r="AZ17" i="17"/>
  <c r="AZ18" i="17"/>
  <c r="AZ19" i="17"/>
  <c r="AZ20" i="17"/>
  <c r="AZ23" i="17"/>
  <c r="AZ24" i="17"/>
  <c r="AZ25" i="17"/>
  <c r="AZ26" i="17"/>
  <c r="AZ27" i="17"/>
  <c r="AZ28" i="17"/>
  <c r="AZ29" i="17"/>
  <c r="AZ30" i="17"/>
  <c r="DA30" i="17" s="1"/>
  <c r="AZ31" i="17"/>
  <c r="BC57" i="5"/>
  <c r="BC58" i="5"/>
  <c r="BC59" i="5"/>
  <c r="BC61" i="5"/>
  <c r="AZ36" i="14"/>
  <c r="AZ37" i="14"/>
  <c r="AZ38" i="14"/>
  <c r="AZ39" i="14"/>
  <c r="AZ40" i="14"/>
  <c r="O38" i="7"/>
  <c r="O21" i="7"/>
  <c r="M33" i="8"/>
  <c r="M19" i="8"/>
  <c r="M20" i="8"/>
  <c r="M64" i="8"/>
  <c r="M29" i="8"/>
  <c r="M28" i="8"/>
  <c r="M13" i="8"/>
  <c r="M8" i="8"/>
  <c r="M9" i="8"/>
  <c r="M10" i="8"/>
  <c r="M16" i="8"/>
  <c r="M32" i="8"/>
  <c r="M35" i="8"/>
  <c r="M37" i="8"/>
  <c r="M17" i="8"/>
  <c r="M36" i="8"/>
  <c r="M14" i="8"/>
  <c r="M31" i="8"/>
  <c r="M26" i="8"/>
  <c r="M21" i="8"/>
  <c r="M27" i="8"/>
  <c r="M15" i="8"/>
  <c r="M38" i="8"/>
  <c r="M34" i="8"/>
  <c r="M18" i="8"/>
  <c r="M11" i="8"/>
  <c r="M12" i="8"/>
  <c r="M30" i="8"/>
  <c r="DA15" i="17" l="1"/>
  <c r="DA8" i="17"/>
  <c r="DA28" i="17"/>
  <c r="DA31" i="17"/>
  <c r="DA17" i="17"/>
  <c r="DA16" i="17"/>
  <c r="DA24" i="17"/>
  <c r="DA27" i="17"/>
  <c r="DA29" i="17"/>
  <c r="DA19" i="17"/>
  <c r="DA11" i="17"/>
  <c r="DA18" i="17"/>
  <c r="DA10" i="17"/>
  <c r="DA26" i="17"/>
  <c r="BC60" i="5"/>
  <c r="DA25" i="17"/>
  <c r="DA14" i="17"/>
  <c r="DA23" i="17"/>
  <c r="DA13" i="17"/>
  <c r="DA12" i="17"/>
  <c r="M62" i="8"/>
  <c r="M60" i="8"/>
  <c r="M59" i="8"/>
  <c r="M58" i="8"/>
  <c r="M61" i="8"/>
  <c r="M57" i="8"/>
  <c r="M22" i="8"/>
  <c r="DA9" i="17"/>
  <c r="DA20" i="17"/>
  <c r="N21" i="7"/>
  <c r="M21" i="7"/>
  <c r="L21" i="7"/>
  <c r="K21" i="7"/>
  <c r="M39" i="8"/>
  <c r="M53" i="8"/>
  <c r="M63" i="8" l="1"/>
  <c r="BC63" i="5"/>
  <c r="BC62" i="5" s="1"/>
  <c r="D53" i="9"/>
  <c r="F53" i="9"/>
  <c r="G53" i="9"/>
  <c r="H53" i="9"/>
  <c r="I53" i="9"/>
  <c r="J53" i="9"/>
  <c r="K53" i="9"/>
  <c r="L53" i="9"/>
  <c r="M53" i="9"/>
  <c r="N53" i="9"/>
  <c r="O53" i="9"/>
  <c r="P53" i="9"/>
  <c r="Q53" i="9"/>
  <c r="S53" i="9"/>
  <c r="BB53" i="9"/>
  <c r="BE53" i="9"/>
  <c r="BF53" i="9"/>
  <c r="BG53" i="9"/>
  <c r="BH53" i="9"/>
  <c r="BI53" i="9"/>
  <c r="BJ53" i="9"/>
  <c r="BK53" i="9"/>
  <c r="BL53" i="9"/>
  <c r="BM53" i="9"/>
  <c r="BN53" i="9"/>
  <c r="BO53" i="9"/>
  <c r="BP53" i="9"/>
  <c r="BQ53" i="9"/>
  <c r="BR53" i="9"/>
  <c r="BS53" i="9"/>
  <c r="D38" i="9"/>
  <c r="F38" i="9"/>
  <c r="G38" i="9"/>
  <c r="H38" i="9"/>
  <c r="I38" i="9"/>
  <c r="J38" i="9"/>
  <c r="K38" i="9"/>
  <c r="L38" i="9"/>
  <c r="M38" i="9"/>
  <c r="N38" i="9"/>
  <c r="O38" i="9"/>
  <c r="P38" i="9"/>
  <c r="Q38" i="9"/>
  <c r="S38" i="9"/>
  <c r="BB38" i="9"/>
  <c r="BE38" i="9"/>
  <c r="BF38" i="9"/>
  <c r="BG38" i="9"/>
  <c r="BH38" i="9"/>
  <c r="BI38" i="9"/>
  <c r="BJ38" i="9"/>
  <c r="BK38" i="9"/>
  <c r="BL38" i="9"/>
  <c r="BM38" i="9"/>
  <c r="BN38" i="9"/>
  <c r="BO38" i="9"/>
  <c r="BP38" i="9"/>
  <c r="BQ38" i="9"/>
  <c r="BR38" i="9"/>
  <c r="BS38" i="9"/>
  <c r="D39" i="9"/>
  <c r="F39" i="9"/>
  <c r="G39" i="9"/>
  <c r="H39" i="9"/>
  <c r="I39" i="9"/>
  <c r="J39" i="9"/>
  <c r="K39" i="9"/>
  <c r="L39" i="9"/>
  <c r="M39" i="9"/>
  <c r="N39" i="9"/>
  <c r="O39" i="9"/>
  <c r="P39" i="9"/>
  <c r="Q39" i="9"/>
  <c r="S39" i="9"/>
  <c r="BB39" i="9"/>
  <c r="BE39" i="9"/>
  <c r="BF39" i="9"/>
  <c r="BG39" i="9"/>
  <c r="BH39" i="9"/>
  <c r="BI39" i="9"/>
  <c r="BJ39" i="9"/>
  <c r="BK39" i="9"/>
  <c r="BL39" i="9"/>
  <c r="BM39" i="9"/>
  <c r="BN39" i="9"/>
  <c r="BO39" i="9"/>
  <c r="BP39" i="9"/>
  <c r="BQ39" i="9"/>
  <c r="BR39" i="9"/>
  <c r="BS39" i="9"/>
  <c r="D21" i="9"/>
  <c r="F21" i="9"/>
  <c r="G21" i="9"/>
  <c r="H21" i="9"/>
  <c r="I21" i="9"/>
  <c r="J21" i="9"/>
  <c r="K21" i="9"/>
  <c r="L21" i="9"/>
  <c r="M21" i="9"/>
  <c r="N21" i="9"/>
  <c r="O21" i="9"/>
  <c r="P21" i="9"/>
  <c r="Q21" i="9"/>
  <c r="S21" i="9"/>
  <c r="BB21" i="9"/>
  <c r="BE21" i="9"/>
  <c r="BF21" i="9"/>
  <c r="BG21" i="9"/>
  <c r="BH21" i="9"/>
  <c r="BI21" i="9"/>
  <c r="BJ21" i="9"/>
  <c r="BK21" i="9"/>
  <c r="BL21" i="9"/>
  <c r="BM21" i="9"/>
  <c r="BN21" i="9"/>
  <c r="BO21" i="9"/>
  <c r="BP21" i="9"/>
  <c r="BQ21" i="9"/>
  <c r="BR21" i="9"/>
  <c r="BS21" i="9"/>
  <c r="C38" i="7"/>
  <c r="D38" i="7"/>
  <c r="E38" i="7"/>
  <c r="F38" i="7"/>
  <c r="G38" i="7"/>
  <c r="H38" i="7"/>
  <c r="I38" i="7"/>
  <c r="J38" i="7"/>
  <c r="K38" i="7"/>
  <c r="L38" i="7"/>
  <c r="M38" i="7"/>
  <c r="N38" i="7"/>
  <c r="C21" i="7"/>
  <c r="D21" i="7"/>
  <c r="E21" i="7"/>
  <c r="F21" i="7"/>
  <c r="G21" i="7"/>
  <c r="H21" i="7"/>
  <c r="I21" i="7"/>
  <c r="J21" i="7"/>
  <c r="D67" i="5"/>
  <c r="E67" i="5"/>
  <c r="F67" i="5"/>
  <c r="G67" i="5"/>
  <c r="H67" i="5"/>
  <c r="I67" i="5"/>
  <c r="J67" i="5"/>
  <c r="K67" i="5"/>
  <c r="L67" i="5"/>
  <c r="M67" i="5"/>
  <c r="N67" i="5"/>
  <c r="O67" i="5"/>
  <c r="P67" i="5"/>
  <c r="Q67" i="5"/>
  <c r="R67" i="5"/>
  <c r="S67" i="5"/>
  <c r="T67" i="5"/>
  <c r="U67" i="5"/>
  <c r="C53" i="8"/>
  <c r="C38" i="8"/>
  <c r="G21" i="8"/>
  <c r="E21" i="8"/>
  <c r="K21" i="8"/>
  <c r="B21" i="8"/>
  <c r="B38" i="8"/>
  <c r="I21" i="8"/>
  <c r="H21" i="8"/>
  <c r="F21" i="8"/>
  <c r="B53" i="8"/>
  <c r="L21" i="8"/>
  <c r="C21" i="8"/>
  <c r="J21" i="8"/>
  <c r="N21" i="8" l="1"/>
  <c r="D38" i="8"/>
  <c r="D21" i="8"/>
  <c r="D53" i="8"/>
  <c r="AY8" i="17"/>
  <c r="AY9" i="17"/>
  <c r="AY10" i="17"/>
  <c r="AY11" i="17"/>
  <c r="AY12" i="17"/>
  <c r="AY13" i="17"/>
  <c r="AY14" i="17"/>
  <c r="AY15" i="17"/>
  <c r="AY16" i="17"/>
  <c r="AY17" i="17"/>
  <c r="AY18" i="17"/>
  <c r="AY19" i="17"/>
  <c r="AY23" i="17"/>
  <c r="AY24" i="17"/>
  <c r="AY25" i="17"/>
  <c r="AY26" i="17"/>
  <c r="AY27" i="17"/>
  <c r="AY28" i="17"/>
  <c r="AY29" i="17"/>
  <c r="AY30" i="17"/>
  <c r="CZ30" i="17" s="1"/>
  <c r="AY36" i="14"/>
  <c r="AY37" i="14"/>
  <c r="AY38" i="14"/>
  <c r="AY39" i="14"/>
  <c r="AY40" i="14"/>
  <c r="BB58" i="5"/>
  <c r="BB59" i="5"/>
  <c r="BB61" i="5"/>
  <c r="M48" i="8"/>
  <c r="M51" i="8"/>
  <c r="M43" i="8"/>
  <c r="M49" i="8"/>
  <c r="M52" i="8"/>
  <c r="M50" i="8"/>
  <c r="M47" i="8"/>
  <c r="M45" i="8"/>
  <c r="CZ13" i="17" l="1"/>
  <c r="CZ17" i="17"/>
  <c r="CZ9" i="17"/>
  <c r="CZ15" i="17"/>
  <c r="CZ14" i="17"/>
  <c r="CZ19" i="17"/>
  <c r="CZ11" i="17"/>
  <c r="CZ12" i="17"/>
  <c r="AY20" i="17"/>
  <c r="CZ18" i="17"/>
  <c r="CZ10" i="17"/>
  <c r="CZ16" i="17"/>
  <c r="CZ8" i="17"/>
  <c r="CZ26" i="17"/>
  <c r="CZ24" i="17"/>
  <c r="CZ29" i="17"/>
  <c r="CZ28" i="17"/>
  <c r="CZ23" i="17"/>
  <c r="AY31" i="17"/>
  <c r="CZ25" i="17"/>
  <c r="CZ27" i="17"/>
  <c r="BB60" i="5"/>
  <c r="BB57" i="5"/>
  <c r="BS5" i="9"/>
  <c r="BS8" i="9"/>
  <c r="BS9" i="9"/>
  <c r="BS10" i="9"/>
  <c r="BS11" i="9"/>
  <c r="BS12" i="9"/>
  <c r="BS13" i="9"/>
  <c r="BS14" i="9"/>
  <c r="BS15" i="9"/>
  <c r="BS16" i="9"/>
  <c r="BS17" i="9"/>
  <c r="BS18" i="9"/>
  <c r="BS19" i="9"/>
  <c r="BS20" i="9"/>
  <c r="BS22" i="9"/>
  <c r="BS23" i="9"/>
  <c r="BS26" i="9"/>
  <c r="BS27" i="9"/>
  <c r="BS28" i="9"/>
  <c r="BS29" i="9"/>
  <c r="BS30" i="9"/>
  <c r="BS31" i="9"/>
  <c r="BS32" i="9"/>
  <c r="BS33" i="9"/>
  <c r="BS34" i="9"/>
  <c r="BS35" i="9"/>
  <c r="BS36" i="9"/>
  <c r="BS37" i="9"/>
  <c r="BS40" i="9"/>
  <c r="BS42" i="9"/>
  <c r="BS43" i="9"/>
  <c r="BS44" i="9"/>
  <c r="BS45" i="9"/>
  <c r="BS46" i="9"/>
  <c r="BS47" i="9"/>
  <c r="BS48" i="9"/>
  <c r="BS49" i="9"/>
  <c r="BS50" i="9"/>
  <c r="BS51" i="9"/>
  <c r="BS52" i="9"/>
  <c r="BS54" i="9"/>
  <c r="BS56" i="9"/>
  <c r="BS57" i="9"/>
  <c r="BS58" i="9"/>
  <c r="BS59" i="9"/>
  <c r="BS60" i="9"/>
  <c r="BS61" i="9"/>
  <c r="BS62" i="9"/>
  <c r="BS63" i="9"/>
  <c r="BS64" i="9"/>
  <c r="P8" i="21"/>
  <c r="O8" i="21"/>
  <c r="N8" i="21"/>
  <c r="M8" i="21"/>
  <c r="L8" i="21"/>
  <c r="K8" i="21"/>
  <c r="J8" i="21"/>
  <c r="I8" i="21"/>
  <c r="H8" i="21"/>
  <c r="G8" i="21"/>
  <c r="F8" i="21"/>
  <c r="E8" i="21"/>
  <c r="AT38" i="14"/>
  <c r="C10" i="7"/>
  <c r="D10" i="7"/>
  <c r="E10" i="7"/>
  <c r="F10" i="7"/>
  <c r="G10" i="7"/>
  <c r="D10" i="9"/>
  <c r="F10" i="9"/>
  <c r="G10" i="9"/>
  <c r="H10" i="9"/>
  <c r="I10" i="9"/>
  <c r="J10" i="9"/>
  <c r="K10" i="9"/>
  <c r="L10" i="9"/>
  <c r="M10" i="9"/>
  <c r="N10" i="9"/>
  <c r="O10" i="9"/>
  <c r="P10" i="9"/>
  <c r="Q10" i="9"/>
  <c r="S10" i="9"/>
  <c r="BB10" i="9"/>
  <c r="BE10" i="9"/>
  <c r="BF10" i="9"/>
  <c r="BG10" i="9"/>
  <c r="BH10" i="9"/>
  <c r="BI10" i="9"/>
  <c r="BJ10" i="9"/>
  <c r="BK10" i="9"/>
  <c r="BL10" i="9"/>
  <c r="BM10" i="9"/>
  <c r="BN10" i="9"/>
  <c r="BO10" i="9"/>
  <c r="BP10" i="9"/>
  <c r="BQ10" i="9"/>
  <c r="BR10" i="9"/>
  <c r="H10" i="7"/>
  <c r="I10" i="7"/>
  <c r="J10" i="7"/>
  <c r="K10" i="7"/>
  <c r="L10" i="7"/>
  <c r="AI37" i="14"/>
  <c r="AJ37" i="14"/>
  <c r="AK37" i="14"/>
  <c r="AL37" i="14"/>
  <c r="AM37" i="14"/>
  <c r="AN37" i="14"/>
  <c r="AO37" i="14"/>
  <c r="AP37" i="14"/>
  <c r="AQ37" i="14"/>
  <c r="AR37" i="14"/>
  <c r="AS37" i="14"/>
  <c r="AT37" i="14"/>
  <c r="AU37" i="14"/>
  <c r="AV37" i="14"/>
  <c r="AW37" i="14"/>
  <c r="AX37" i="14"/>
  <c r="K37" i="14"/>
  <c r="L37" i="14"/>
  <c r="M37" i="14"/>
  <c r="N37" i="14"/>
  <c r="O37" i="14"/>
  <c r="P37" i="14"/>
  <c r="Q37" i="14"/>
  <c r="R37" i="14"/>
  <c r="S37" i="14"/>
  <c r="T37" i="14"/>
  <c r="U37" i="14"/>
  <c r="V37" i="14"/>
  <c r="W37" i="14"/>
  <c r="X37" i="14"/>
  <c r="Y37" i="14"/>
  <c r="Z37" i="14"/>
  <c r="AA37" i="14"/>
  <c r="AB37" i="14"/>
  <c r="AC37" i="14"/>
  <c r="AD37" i="14"/>
  <c r="AE37" i="14"/>
  <c r="AF37" i="14"/>
  <c r="AG37" i="14"/>
  <c r="AH37" i="14"/>
  <c r="F37" i="14"/>
  <c r="G37" i="14"/>
  <c r="H37" i="14"/>
  <c r="I37" i="14"/>
  <c r="J37" i="14"/>
  <c r="E37" i="14"/>
  <c r="D37" i="14"/>
  <c r="L31" i="8"/>
  <c r="G10" i="8"/>
  <c r="L10" i="8"/>
  <c r="L39" i="8"/>
  <c r="L30" i="8"/>
  <c r="E10" i="8"/>
  <c r="F10" i="8"/>
  <c r="L28" i="8"/>
  <c r="L9" i="8"/>
  <c r="L14" i="8"/>
  <c r="L18" i="8"/>
  <c r="L27" i="8"/>
  <c r="L20" i="8"/>
  <c r="M46" i="8"/>
  <c r="L12" i="8"/>
  <c r="L36" i="8"/>
  <c r="L33" i="8"/>
  <c r="L8" i="8"/>
  <c r="L11" i="8"/>
  <c r="H10" i="8"/>
  <c r="M54" i="8"/>
  <c r="L17" i="8"/>
  <c r="L29" i="8"/>
  <c r="L13" i="8"/>
  <c r="J10" i="8"/>
  <c r="I10" i="8"/>
  <c r="M44" i="8"/>
  <c r="K10" i="8"/>
  <c r="L16" i="8"/>
  <c r="L32" i="8"/>
  <c r="L26" i="8"/>
  <c r="L34" i="8"/>
  <c r="L37" i="8"/>
  <c r="L15" i="8"/>
  <c r="L35" i="8"/>
  <c r="L19" i="8"/>
  <c r="L38" i="8"/>
  <c r="N10" i="8" l="1"/>
  <c r="L22" i="8"/>
  <c r="CZ20" i="17"/>
  <c r="CZ31" i="17"/>
  <c r="BB63" i="5"/>
  <c r="O10" i="7"/>
  <c r="M10" i="7"/>
  <c r="N10" i="7"/>
  <c r="B10" i="8"/>
  <c r="C10" i="8"/>
  <c r="BB62" i="5" l="1"/>
  <c r="AX8" i="17"/>
  <c r="AX9" i="17"/>
  <c r="AX10" i="17"/>
  <c r="AX11" i="17"/>
  <c r="AX12" i="17"/>
  <c r="AX13" i="17"/>
  <c r="AX14" i="17"/>
  <c r="AX15" i="17"/>
  <c r="AX16" i="17"/>
  <c r="AX17" i="17"/>
  <c r="AX18" i="17"/>
  <c r="AX19" i="17"/>
  <c r="AX23" i="17"/>
  <c r="AX24" i="17"/>
  <c r="AX25" i="17"/>
  <c r="AX26" i="17"/>
  <c r="AX27" i="17"/>
  <c r="AX28" i="17"/>
  <c r="AX29" i="17"/>
  <c r="AX30" i="17"/>
  <c r="CY30" i="17" s="1"/>
  <c r="P24" i="21"/>
  <c r="P23" i="21"/>
  <c r="P22" i="21"/>
  <c r="P21" i="21"/>
  <c r="P20" i="21"/>
  <c r="P19" i="21"/>
  <c r="P18" i="21"/>
  <c r="P14" i="21"/>
  <c r="P13" i="21"/>
  <c r="P12" i="21"/>
  <c r="P11" i="21"/>
  <c r="P10" i="21"/>
  <c r="P9" i="21"/>
  <c r="D28" i="21"/>
  <c r="D29" i="21"/>
  <c r="D30" i="21"/>
  <c r="D31" i="21"/>
  <c r="C31" i="21"/>
  <c r="C30" i="21"/>
  <c r="C29" i="21"/>
  <c r="C28" i="21"/>
  <c r="L64" i="8"/>
  <c r="L62" i="8" l="1"/>
  <c r="L57" i="8"/>
  <c r="L63" i="8"/>
  <c r="L60" i="8"/>
  <c r="L58" i="8"/>
  <c r="L59" i="8"/>
  <c r="L61" i="8"/>
  <c r="P15" i="21"/>
  <c r="P25" i="21"/>
  <c r="Q8" i="9"/>
  <c r="Q9" i="9"/>
  <c r="Q11" i="9"/>
  <c r="Q12" i="9"/>
  <c r="Q13" i="9"/>
  <c r="Q14" i="9"/>
  <c r="Q15" i="9"/>
  <c r="Q16" i="9"/>
  <c r="Q17" i="9"/>
  <c r="Q18" i="9"/>
  <c r="Q19" i="9"/>
  <c r="Q20" i="9"/>
  <c r="Q22" i="9"/>
  <c r="Q23" i="9"/>
  <c r="Q26" i="9"/>
  <c r="Q27" i="9"/>
  <c r="Q28" i="9"/>
  <c r="Q29" i="9"/>
  <c r="Q30" i="9"/>
  <c r="Q31" i="9"/>
  <c r="Q32" i="9"/>
  <c r="Q33" i="9"/>
  <c r="Q34" i="9"/>
  <c r="Q35" i="9"/>
  <c r="Q36" i="9"/>
  <c r="Q37" i="9"/>
  <c r="Q40" i="9"/>
  <c r="Q42" i="9"/>
  <c r="Q43" i="9"/>
  <c r="Q44" i="9"/>
  <c r="Q45" i="9"/>
  <c r="Q46" i="9"/>
  <c r="Q47" i="9"/>
  <c r="Q48" i="9"/>
  <c r="Q49" i="9"/>
  <c r="Q50" i="9"/>
  <c r="Q51" i="9"/>
  <c r="Q52" i="9"/>
  <c r="Q54" i="9"/>
  <c r="Q56" i="9"/>
  <c r="Q57" i="9"/>
  <c r="Q58" i="9"/>
  <c r="Q59" i="9"/>
  <c r="Q60" i="9"/>
  <c r="Q61" i="9"/>
  <c r="Q62" i="9"/>
  <c r="Q63" i="9"/>
  <c r="Q64" i="9"/>
  <c r="O40" i="7"/>
  <c r="O37" i="7"/>
  <c r="O36" i="7"/>
  <c r="O35" i="7"/>
  <c r="O34" i="7"/>
  <c r="O33" i="7"/>
  <c r="O64" i="7"/>
  <c r="O11" i="7"/>
  <c r="O23" i="7"/>
  <c r="BR5" i="9"/>
  <c r="BR8" i="9"/>
  <c r="BR9" i="9"/>
  <c r="BR11" i="9"/>
  <c r="BR12" i="9"/>
  <c r="BR13" i="9"/>
  <c r="BR14" i="9"/>
  <c r="BR15" i="9"/>
  <c r="BR16" i="9"/>
  <c r="BR17" i="9"/>
  <c r="BR18" i="9"/>
  <c r="BR19" i="9"/>
  <c r="BR20" i="9"/>
  <c r="BR22" i="9"/>
  <c r="BR23" i="9"/>
  <c r="BR26" i="9"/>
  <c r="BR27" i="9"/>
  <c r="BR28" i="9"/>
  <c r="BR29" i="9"/>
  <c r="BR30" i="9"/>
  <c r="BR31" i="9"/>
  <c r="BR32" i="9"/>
  <c r="BR33" i="9"/>
  <c r="BR34" i="9"/>
  <c r="BR35" i="9"/>
  <c r="BR36" i="9"/>
  <c r="BR37" i="9"/>
  <c r="BR40" i="9"/>
  <c r="BR42" i="9"/>
  <c r="BR43" i="9"/>
  <c r="BR44" i="9"/>
  <c r="BR45" i="9"/>
  <c r="BR46" i="9"/>
  <c r="BR47" i="9"/>
  <c r="BR48" i="9"/>
  <c r="BR49" i="9"/>
  <c r="BR50" i="9"/>
  <c r="BR51" i="9"/>
  <c r="BR52" i="9"/>
  <c r="BR54" i="9"/>
  <c r="BR56" i="9"/>
  <c r="BR57" i="9"/>
  <c r="BR58" i="9"/>
  <c r="BR59" i="9"/>
  <c r="BR60" i="9"/>
  <c r="BR61" i="9"/>
  <c r="BR62" i="9"/>
  <c r="BR63" i="9"/>
  <c r="BR64" i="9"/>
  <c r="AX36" i="14"/>
  <c r="AX38" i="14"/>
  <c r="AX39" i="14"/>
  <c r="AX40" i="14"/>
  <c r="AU8" i="17"/>
  <c r="AV8" i="17"/>
  <c r="AW8" i="17"/>
  <c r="AU9" i="17"/>
  <c r="AV9" i="17"/>
  <c r="AW9" i="17"/>
  <c r="AU10" i="17"/>
  <c r="AV10" i="17"/>
  <c r="AW10" i="17"/>
  <c r="AU11" i="17"/>
  <c r="AV11" i="17"/>
  <c r="AW11" i="17"/>
  <c r="AU12" i="17"/>
  <c r="AV12" i="17"/>
  <c r="AW12" i="17"/>
  <c r="AU13" i="17"/>
  <c r="AV13" i="17"/>
  <c r="AW13" i="17"/>
  <c r="AU14" i="17"/>
  <c r="AV14" i="17"/>
  <c r="AW14" i="17"/>
  <c r="AU15" i="17"/>
  <c r="AV15" i="17"/>
  <c r="AW15" i="17"/>
  <c r="AU16" i="17"/>
  <c r="AV16" i="17"/>
  <c r="AW16" i="17"/>
  <c r="AU17" i="17"/>
  <c r="AV17" i="17"/>
  <c r="AW17" i="17"/>
  <c r="AU18" i="17"/>
  <c r="AV18" i="17"/>
  <c r="AW18" i="17"/>
  <c r="AU19" i="17"/>
  <c r="AV19" i="17"/>
  <c r="AW19" i="17"/>
  <c r="AU23" i="17"/>
  <c r="AV23" i="17"/>
  <c r="AW23" i="17"/>
  <c r="AU24" i="17"/>
  <c r="AV24" i="17"/>
  <c r="AW24" i="17"/>
  <c r="AU25" i="17"/>
  <c r="AV25" i="17"/>
  <c r="AW25" i="17"/>
  <c r="AU26" i="17"/>
  <c r="AV26" i="17"/>
  <c r="AW26" i="17"/>
  <c r="AU27" i="17"/>
  <c r="AV27" i="17"/>
  <c r="AW27" i="17"/>
  <c r="AU28" i="17"/>
  <c r="AV28" i="17"/>
  <c r="AW28" i="17"/>
  <c r="AU29" i="17"/>
  <c r="AV29" i="17"/>
  <c r="AW29" i="17"/>
  <c r="AU30" i="17"/>
  <c r="CV30" i="17" s="1"/>
  <c r="AV30" i="17"/>
  <c r="CW30" i="17" s="1"/>
  <c r="AW30" i="17"/>
  <c r="CX30" i="17" s="1"/>
  <c r="E36" i="14"/>
  <c r="F36" i="14"/>
  <c r="G36" i="14"/>
  <c r="H36" i="14"/>
  <c r="I36" i="14"/>
  <c r="J36" i="14"/>
  <c r="K36" i="14"/>
  <c r="L36" i="14"/>
  <c r="M36" i="14"/>
  <c r="N36" i="14"/>
  <c r="O36" i="14"/>
  <c r="P36" i="14"/>
  <c r="Q36" i="14"/>
  <c r="R36" i="14"/>
  <c r="S36" i="14"/>
  <c r="T36" i="14"/>
  <c r="U36" i="14"/>
  <c r="V36" i="14"/>
  <c r="W36" i="14"/>
  <c r="X36" i="14"/>
  <c r="Y36" i="14"/>
  <c r="Z36" i="14"/>
  <c r="AA36" i="14"/>
  <c r="AB36" i="14"/>
  <c r="AC36" i="14"/>
  <c r="AD36" i="14"/>
  <c r="AE36" i="14"/>
  <c r="AF36" i="14"/>
  <c r="AG36" i="14"/>
  <c r="AH36" i="14"/>
  <c r="AI36" i="14"/>
  <c r="AJ36" i="14"/>
  <c r="AK36" i="14"/>
  <c r="AL36" i="14"/>
  <c r="AM36" i="14"/>
  <c r="AN36" i="14"/>
  <c r="AO36" i="14"/>
  <c r="AP36" i="14"/>
  <c r="AQ36" i="14"/>
  <c r="AR36" i="14"/>
  <c r="AS36" i="14"/>
  <c r="AT36" i="14"/>
  <c r="AU36" i="14"/>
  <c r="AV36" i="14"/>
  <c r="AW36"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AH38" i="14"/>
  <c r="AI38" i="14"/>
  <c r="AJ38" i="14"/>
  <c r="AK38" i="14"/>
  <c r="AL38" i="14"/>
  <c r="AM38" i="14"/>
  <c r="AN38" i="14"/>
  <c r="AO38" i="14"/>
  <c r="AP38" i="14"/>
  <c r="AQ38" i="14"/>
  <c r="AR38" i="14"/>
  <c r="AS38" i="14"/>
  <c r="AU38" i="14"/>
  <c r="AV38" i="14"/>
  <c r="AW38" i="14"/>
  <c r="E39" i="14"/>
  <c r="F39" i="14"/>
  <c r="G39" i="14"/>
  <c r="H39" i="14"/>
  <c r="I39" i="14"/>
  <c r="J39" i="14"/>
  <c r="K39" i="14"/>
  <c r="L39" i="14"/>
  <c r="M39" i="14"/>
  <c r="N39" i="14"/>
  <c r="O39" i="14"/>
  <c r="P39" i="14"/>
  <c r="Q39" i="14"/>
  <c r="R39" i="14"/>
  <c r="S39" i="14"/>
  <c r="T39" i="14"/>
  <c r="U39" i="14"/>
  <c r="V39" i="14"/>
  <c r="W39" i="14"/>
  <c r="X39" i="14"/>
  <c r="Y39" i="14"/>
  <c r="Z39" i="14"/>
  <c r="AA39" i="14"/>
  <c r="AB39" i="14"/>
  <c r="AC39" i="14"/>
  <c r="AD39" i="14"/>
  <c r="AE39" i="14"/>
  <c r="AF39" i="14"/>
  <c r="AG39" i="14"/>
  <c r="AH39" i="14"/>
  <c r="AI39" i="14"/>
  <c r="AJ39" i="14"/>
  <c r="AK39" i="14"/>
  <c r="AL39" i="14"/>
  <c r="AM39" i="14"/>
  <c r="AN39" i="14"/>
  <c r="AO39" i="14"/>
  <c r="AP39" i="14"/>
  <c r="AQ39" i="14"/>
  <c r="AR39" i="14"/>
  <c r="AS39" i="14"/>
  <c r="AT39" i="14"/>
  <c r="AU39" i="14"/>
  <c r="AV39" i="14"/>
  <c r="AW39" i="14"/>
  <c r="E40" i="14"/>
  <c r="F40" i="14"/>
  <c r="G40" i="14"/>
  <c r="H40" i="14"/>
  <c r="I40" i="14"/>
  <c r="J40" i="14"/>
  <c r="K40" i="14"/>
  <c r="L40" i="14"/>
  <c r="M40" i="14"/>
  <c r="N40" i="14"/>
  <c r="O40" i="14"/>
  <c r="P40" i="14"/>
  <c r="Q40" i="14"/>
  <c r="R40" i="14"/>
  <c r="S40" i="14"/>
  <c r="T40" i="14"/>
  <c r="U40" i="14"/>
  <c r="V40" i="14"/>
  <c r="W40" i="14"/>
  <c r="X40" i="14"/>
  <c r="Y40" i="14"/>
  <c r="Z40" i="14"/>
  <c r="AA40" i="14"/>
  <c r="AB40" i="14"/>
  <c r="AC40" i="14"/>
  <c r="AD40" i="14"/>
  <c r="AE40" i="14"/>
  <c r="AF40" i="14"/>
  <c r="AG40" i="14"/>
  <c r="AH40" i="14"/>
  <c r="AI40" i="14"/>
  <c r="AJ40" i="14"/>
  <c r="AK40" i="14"/>
  <c r="AL40" i="14"/>
  <c r="AM40" i="14"/>
  <c r="AN40" i="14"/>
  <c r="AO40" i="14"/>
  <c r="AP40" i="14"/>
  <c r="AQ40" i="14"/>
  <c r="AR40" i="14"/>
  <c r="AS40" i="14"/>
  <c r="AT40" i="14"/>
  <c r="AU40" i="14"/>
  <c r="AV40" i="14"/>
  <c r="AW40" i="14"/>
  <c r="D40" i="14"/>
  <c r="D39" i="14"/>
  <c r="D38" i="14"/>
  <c r="D36" i="14"/>
  <c r="K27" i="8"/>
  <c r="C34" i="8"/>
  <c r="K15" i="8"/>
  <c r="K36" i="8"/>
  <c r="K28" i="8"/>
  <c r="K11" i="8"/>
  <c r="C36" i="8"/>
  <c r="K13" i="8"/>
  <c r="K14" i="8"/>
  <c r="L51" i="8"/>
  <c r="K30" i="8"/>
  <c r="K12" i="8"/>
  <c r="L50" i="8"/>
  <c r="K35" i="8"/>
  <c r="K9" i="8"/>
  <c r="K20" i="8"/>
  <c r="K37" i="8"/>
  <c r="K18" i="8"/>
  <c r="C35" i="8"/>
  <c r="K32" i="8"/>
  <c r="L49" i="8"/>
  <c r="K19" i="8"/>
  <c r="K34" i="8"/>
  <c r="K26" i="8"/>
  <c r="C37" i="8"/>
  <c r="K17" i="8"/>
  <c r="K29" i="8"/>
  <c r="K8" i="8"/>
  <c r="K16" i="8"/>
  <c r="K33" i="8"/>
  <c r="L52" i="8"/>
  <c r="M40" i="8"/>
  <c r="K31" i="8"/>
  <c r="K22" i="8" l="1"/>
  <c r="CY14" i="17"/>
  <c r="CY13" i="17"/>
  <c r="CY27" i="17"/>
  <c r="O13" i="7"/>
  <c r="CY26" i="17"/>
  <c r="O20" i="7"/>
  <c r="CY11" i="17"/>
  <c r="CY9" i="17"/>
  <c r="CY23" i="17"/>
  <c r="O17" i="7"/>
  <c r="CY8" i="17"/>
  <c r="O15" i="7"/>
  <c r="O12" i="7"/>
  <c r="O14" i="7"/>
  <c r="AX20" i="17"/>
  <c r="O9" i="7"/>
  <c r="AX31" i="17"/>
  <c r="CY12" i="17"/>
  <c r="O19" i="7"/>
  <c r="CY18" i="17"/>
  <c r="CY16" i="17"/>
  <c r="O16" i="7"/>
  <c r="CY15" i="17"/>
  <c r="CY24" i="17"/>
  <c r="CY28" i="17"/>
  <c r="CY29" i="17"/>
  <c r="CY17" i="17"/>
  <c r="CY10" i="17"/>
  <c r="BA59" i="5"/>
  <c r="CY25" i="17"/>
  <c r="CY19" i="17"/>
  <c r="O18" i="7"/>
  <c r="BA60" i="5"/>
  <c r="BA61" i="5"/>
  <c r="BA58" i="5"/>
  <c r="BA57" i="5"/>
  <c r="O8" i="7"/>
  <c r="BQ5" i="9"/>
  <c r="BQ8" i="9"/>
  <c r="BQ9" i="9"/>
  <c r="BQ11" i="9"/>
  <c r="BQ12" i="9"/>
  <c r="BQ13" i="9"/>
  <c r="BQ14" i="9"/>
  <c r="BQ15" i="9"/>
  <c r="BQ16" i="9"/>
  <c r="BQ17" i="9"/>
  <c r="BQ18" i="9"/>
  <c r="BQ19" i="9"/>
  <c r="BQ20" i="9"/>
  <c r="BQ22" i="9"/>
  <c r="BQ23" i="9"/>
  <c r="BQ26" i="9"/>
  <c r="BQ27" i="9"/>
  <c r="BQ28" i="9"/>
  <c r="BQ29" i="9"/>
  <c r="BQ30" i="9"/>
  <c r="BQ31" i="9"/>
  <c r="BQ32" i="9"/>
  <c r="BQ33" i="9"/>
  <c r="BQ34" i="9"/>
  <c r="BQ35" i="9"/>
  <c r="BQ36" i="9"/>
  <c r="BQ37" i="9"/>
  <c r="BQ40" i="9"/>
  <c r="BQ42" i="9"/>
  <c r="BQ43" i="9"/>
  <c r="BQ44" i="9"/>
  <c r="BQ45" i="9"/>
  <c r="BQ46" i="9"/>
  <c r="BQ47" i="9"/>
  <c r="BQ48" i="9"/>
  <c r="BQ49" i="9"/>
  <c r="BQ50" i="9"/>
  <c r="BQ51" i="9"/>
  <c r="BQ52" i="9"/>
  <c r="BQ54" i="9"/>
  <c r="BQ56" i="9"/>
  <c r="BQ57" i="9"/>
  <c r="BQ58" i="9"/>
  <c r="BQ59" i="9"/>
  <c r="BQ60" i="9"/>
  <c r="BQ61" i="9"/>
  <c r="BQ62" i="9"/>
  <c r="BQ63" i="9"/>
  <c r="BQ64" i="9"/>
  <c r="C8" i="8"/>
  <c r="C11" i="8"/>
  <c r="C18" i="8"/>
  <c r="C17" i="8"/>
  <c r="J28" i="8"/>
  <c r="J26" i="8"/>
  <c r="C13" i="8"/>
  <c r="C14" i="8"/>
  <c r="C20" i="8"/>
  <c r="J12" i="8"/>
  <c r="J32" i="8"/>
  <c r="C19" i="8"/>
  <c r="L43" i="8"/>
  <c r="L47" i="8"/>
  <c r="J16" i="8"/>
  <c r="J8" i="8"/>
  <c r="J33" i="8"/>
  <c r="J29" i="8"/>
  <c r="K39" i="8"/>
  <c r="J13" i="8"/>
  <c r="J9" i="8"/>
  <c r="J31" i="8"/>
  <c r="J14" i="8"/>
  <c r="J36" i="8"/>
  <c r="L48" i="8"/>
  <c r="J19" i="8"/>
  <c r="C16" i="8"/>
  <c r="J27" i="8"/>
  <c r="C15" i="8"/>
  <c r="C9" i="8"/>
  <c r="J37" i="8"/>
  <c r="J18" i="8"/>
  <c r="J17" i="8"/>
  <c r="J15" i="8"/>
  <c r="L45" i="8"/>
  <c r="J11" i="8"/>
  <c r="K38" i="8"/>
  <c r="J34" i="8"/>
  <c r="C12" i="8"/>
  <c r="J30" i="8"/>
  <c r="L46" i="8"/>
  <c r="J35" i="8"/>
  <c r="J20" i="8"/>
  <c r="L44" i="8"/>
  <c r="J22" i="8" l="1"/>
  <c r="O22" i="7"/>
  <c r="CX16" i="17"/>
  <c r="CX8" i="17"/>
  <c r="CX15" i="17"/>
  <c r="CX29" i="17"/>
  <c r="CX13" i="17"/>
  <c r="AZ61" i="5"/>
  <c r="CX28" i="17"/>
  <c r="CX12" i="17"/>
  <c r="CX14" i="17"/>
  <c r="CX19" i="17"/>
  <c r="CX11" i="17"/>
  <c r="CX18" i="17"/>
  <c r="CX10" i="17"/>
  <c r="AZ58" i="5"/>
  <c r="CX17" i="17"/>
  <c r="CX9" i="17"/>
  <c r="AZ57" i="5"/>
  <c r="CY31" i="17"/>
  <c r="CY20" i="17"/>
  <c r="BA63" i="5"/>
  <c r="AZ60" i="5"/>
  <c r="CX24" i="17"/>
  <c r="CX27" i="17"/>
  <c r="AZ59" i="5"/>
  <c r="CX25" i="17"/>
  <c r="CX26" i="17"/>
  <c r="CX23" i="17"/>
  <c r="L54" i="8"/>
  <c r="K43" i="8"/>
  <c r="K50" i="8"/>
  <c r="L53" i="8"/>
  <c r="K48" i="8"/>
  <c r="K52" i="8"/>
  <c r="K44" i="8"/>
  <c r="K47" i="8"/>
  <c r="L40" i="8"/>
  <c r="K53" i="8"/>
  <c r="K49" i="8"/>
  <c r="K45" i="8"/>
  <c r="C23" i="8"/>
  <c r="K46" i="8"/>
  <c r="K54" i="8"/>
  <c r="J39" i="8"/>
  <c r="C22" i="8"/>
  <c r="J38" i="8"/>
  <c r="K51" i="8"/>
  <c r="AZ63" i="5" l="1"/>
  <c r="AZ62" i="5" s="1"/>
  <c r="BA62" i="5"/>
  <c r="J64" i="8"/>
  <c r="K64" i="8"/>
  <c r="K62" i="8" l="1"/>
  <c r="J62" i="8"/>
  <c r="K60" i="8"/>
  <c r="K58" i="8"/>
  <c r="K57" i="8"/>
  <c r="K61" i="8"/>
  <c r="K63" i="8"/>
  <c r="K59" i="8"/>
  <c r="J63" i="8"/>
  <c r="J61" i="8"/>
  <c r="J60" i="8"/>
  <c r="J57" i="8"/>
  <c r="J59" i="8"/>
  <c r="J58" i="8"/>
  <c r="CW13" i="17" l="1"/>
  <c r="CW12" i="17"/>
  <c r="CW10" i="17"/>
  <c r="AW20" i="17"/>
  <c r="CX20" i="17" s="1"/>
  <c r="CW17" i="17"/>
  <c r="CW9" i="17"/>
  <c r="CW8" i="17"/>
  <c r="CW15" i="17"/>
  <c r="CW18" i="17"/>
  <c r="CW14" i="17"/>
  <c r="CW16" i="17"/>
  <c r="CW19" i="17"/>
  <c r="CW11" i="17"/>
  <c r="AW31" i="17"/>
  <c r="CX31" i="17" s="1"/>
  <c r="BP5" i="9"/>
  <c r="BP8" i="9"/>
  <c r="BP9" i="9"/>
  <c r="BP11" i="9"/>
  <c r="BP12" i="9"/>
  <c r="BP13" i="9"/>
  <c r="BP14" i="9"/>
  <c r="BP15" i="9"/>
  <c r="BP16" i="9"/>
  <c r="BP17" i="9"/>
  <c r="BP18" i="9"/>
  <c r="BP19" i="9"/>
  <c r="BP20" i="9"/>
  <c r="BP22" i="9"/>
  <c r="BP23" i="9"/>
  <c r="BP26" i="9"/>
  <c r="BP27" i="9"/>
  <c r="BP28" i="9"/>
  <c r="BP29" i="9"/>
  <c r="BP30" i="9"/>
  <c r="BP31" i="9"/>
  <c r="BP32" i="9"/>
  <c r="BP33" i="9"/>
  <c r="BP34" i="9"/>
  <c r="BP35" i="9"/>
  <c r="BP36" i="9"/>
  <c r="BP37" i="9"/>
  <c r="BP40" i="9"/>
  <c r="BP42" i="9"/>
  <c r="BP43" i="9"/>
  <c r="BP44" i="9"/>
  <c r="BP45" i="9"/>
  <c r="BP46" i="9"/>
  <c r="BP47" i="9"/>
  <c r="BP48" i="9"/>
  <c r="BP49" i="9"/>
  <c r="BP50" i="9"/>
  <c r="BP51" i="9"/>
  <c r="BP52" i="9"/>
  <c r="BP54" i="9"/>
  <c r="BP56" i="9"/>
  <c r="BP57" i="9"/>
  <c r="BP58" i="9"/>
  <c r="BP59" i="9"/>
  <c r="BP60" i="9"/>
  <c r="BP61" i="9"/>
  <c r="BP62" i="9"/>
  <c r="BP63" i="9"/>
  <c r="BP64" i="9"/>
  <c r="I36" i="8"/>
  <c r="I37" i="8"/>
  <c r="J52" i="8"/>
  <c r="J46" i="8"/>
  <c r="J47" i="8"/>
  <c r="I14" i="8"/>
  <c r="I17" i="8"/>
  <c r="I20" i="8"/>
  <c r="I12" i="8"/>
  <c r="I18" i="8"/>
  <c r="I19" i="8"/>
  <c r="I34" i="8"/>
  <c r="J51" i="8"/>
  <c r="I15" i="8"/>
  <c r="I13" i="8"/>
  <c r="J44" i="8"/>
  <c r="I16" i="8"/>
  <c r="J48" i="8"/>
  <c r="J50" i="8"/>
  <c r="J49" i="8"/>
  <c r="J45" i="8"/>
  <c r="I11" i="8"/>
  <c r="I35" i="8"/>
  <c r="I9" i="8"/>
  <c r="J43" i="8"/>
  <c r="N18" i="8" l="1"/>
  <c r="N37" i="8"/>
  <c r="N35" i="8"/>
  <c r="N36" i="8"/>
  <c r="N14" i="8"/>
  <c r="N11" i="8"/>
  <c r="N13" i="8"/>
  <c r="N19" i="8"/>
  <c r="N16" i="8"/>
  <c r="N17" i="8"/>
  <c r="N15" i="8"/>
  <c r="N12" i="8"/>
  <c r="N20" i="8"/>
  <c r="N9" i="8"/>
  <c r="I29" i="8"/>
  <c r="I27" i="8"/>
  <c r="I28" i="8"/>
  <c r="I32" i="8"/>
  <c r="I31" i="8"/>
  <c r="I26" i="8"/>
  <c r="I33" i="8"/>
  <c r="I30" i="8"/>
  <c r="N31" i="8" l="1"/>
  <c r="N33" i="8"/>
  <c r="N29" i="8"/>
  <c r="N27" i="8"/>
  <c r="N30" i="8"/>
  <c r="N28" i="8"/>
  <c r="N32" i="8"/>
  <c r="N26" i="8"/>
  <c r="CW24" i="17"/>
  <c r="CW23" i="17"/>
  <c r="CW25" i="17"/>
  <c r="CW26" i="17"/>
  <c r="CW27" i="17"/>
  <c r="CW28" i="17"/>
  <c r="CW29" i="17"/>
  <c r="I39" i="8"/>
  <c r="N39" i="8" l="1"/>
  <c r="AV31" i="17"/>
  <c r="AV20" i="17"/>
  <c r="AY59" i="5"/>
  <c r="AY61" i="5"/>
  <c r="K23" i="7"/>
  <c r="N23" i="7"/>
  <c r="BO5" i="9"/>
  <c r="BO8" i="9"/>
  <c r="BO9" i="9"/>
  <c r="BO11" i="9"/>
  <c r="BO12" i="9"/>
  <c r="BO13" i="9"/>
  <c r="BO14" i="9"/>
  <c r="BO15" i="9"/>
  <c r="BO16" i="9"/>
  <c r="BO17" i="9"/>
  <c r="BO18" i="9"/>
  <c r="BO19" i="9"/>
  <c r="BO20" i="9"/>
  <c r="BO22" i="9"/>
  <c r="BO23" i="9"/>
  <c r="BO26" i="9"/>
  <c r="BO27" i="9"/>
  <c r="BO28" i="9"/>
  <c r="BO29" i="9"/>
  <c r="BO30" i="9"/>
  <c r="BO31" i="9"/>
  <c r="BO32" i="9"/>
  <c r="BO33" i="9"/>
  <c r="BO34" i="9"/>
  <c r="BO35" i="9"/>
  <c r="BO36" i="9"/>
  <c r="BO37" i="9"/>
  <c r="BO40" i="9"/>
  <c r="BO42" i="9"/>
  <c r="BO43" i="9"/>
  <c r="BO44" i="9"/>
  <c r="BO45" i="9"/>
  <c r="BO46" i="9"/>
  <c r="BO47" i="9"/>
  <c r="BO48" i="9"/>
  <c r="BO49" i="9"/>
  <c r="BO50" i="9"/>
  <c r="BO51" i="9"/>
  <c r="BO52" i="9"/>
  <c r="BO54" i="9"/>
  <c r="BO56" i="9"/>
  <c r="BO57" i="9"/>
  <c r="BO58" i="9"/>
  <c r="BO59" i="9"/>
  <c r="BO60" i="9"/>
  <c r="BO61" i="9"/>
  <c r="BO62" i="9"/>
  <c r="BO63" i="9"/>
  <c r="BO64" i="9"/>
  <c r="H11" i="8"/>
  <c r="H26" i="8"/>
  <c r="H33" i="8"/>
  <c r="H37" i="8"/>
  <c r="H13" i="8"/>
  <c r="H18" i="8"/>
  <c r="H20" i="8"/>
  <c r="H8" i="8"/>
  <c r="H36" i="8"/>
  <c r="I8" i="8"/>
  <c r="H19" i="8"/>
  <c r="H12" i="8"/>
  <c r="H16" i="8"/>
  <c r="H9" i="8"/>
  <c r="H35" i="8"/>
  <c r="H15" i="8"/>
  <c r="H30" i="8"/>
  <c r="H27" i="8"/>
  <c r="H31" i="8"/>
  <c r="H28" i="8"/>
  <c r="H34" i="8"/>
  <c r="H14" i="8"/>
  <c r="H17" i="8"/>
  <c r="H29" i="8"/>
  <c r="H32" i="8"/>
  <c r="N8" i="8" l="1"/>
  <c r="I22" i="8"/>
  <c r="N22" i="8" s="1"/>
  <c r="H22" i="8"/>
  <c r="CV13" i="17"/>
  <c r="CV12" i="17"/>
  <c r="CV10" i="17"/>
  <c r="CV29" i="17"/>
  <c r="O32" i="7"/>
  <c r="CV26" i="17"/>
  <c r="O29" i="7"/>
  <c r="CV28" i="17"/>
  <c r="O31" i="7"/>
  <c r="CV27" i="17"/>
  <c r="O30" i="7"/>
  <c r="CV25" i="17"/>
  <c r="O28" i="7"/>
  <c r="CV24" i="17"/>
  <c r="O27" i="7"/>
  <c r="CV23" i="17"/>
  <c r="O26" i="7"/>
  <c r="AU31" i="17"/>
  <c r="CV8" i="17"/>
  <c r="CV16" i="17"/>
  <c r="AU20" i="17"/>
  <c r="CV15" i="17"/>
  <c r="CV14" i="17"/>
  <c r="CV19" i="17"/>
  <c r="CV11" i="17"/>
  <c r="CV18" i="17"/>
  <c r="CV17" i="17"/>
  <c r="CV9" i="17"/>
  <c r="AX58" i="5"/>
  <c r="AX60" i="5"/>
  <c r="AX59" i="5"/>
  <c r="AY60" i="5"/>
  <c r="AY58" i="5"/>
  <c r="AY57" i="5"/>
  <c r="AX61" i="5"/>
  <c r="AX57" i="5"/>
  <c r="I51" i="8"/>
  <c r="J40" i="8"/>
  <c r="I46" i="8"/>
  <c r="I45" i="8"/>
  <c r="C31" i="8"/>
  <c r="I49" i="8"/>
  <c r="I50" i="8"/>
  <c r="C27" i="8"/>
  <c r="C32" i="8"/>
  <c r="I52" i="8"/>
  <c r="I48" i="8"/>
  <c r="H39" i="8"/>
  <c r="K40" i="8"/>
  <c r="I38" i="8"/>
  <c r="C33" i="8"/>
  <c r="I43" i="8"/>
  <c r="C30" i="8"/>
  <c r="C28" i="8"/>
  <c r="H38" i="8"/>
  <c r="I44" i="8"/>
  <c r="C26" i="8"/>
  <c r="I47" i="8"/>
  <c r="C29" i="8"/>
  <c r="N48" i="8" l="1"/>
  <c r="N51" i="8"/>
  <c r="N52" i="8"/>
  <c r="N44" i="8"/>
  <c r="N49" i="8"/>
  <c r="N43" i="8"/>
  <c r="N46" i="8"/>
  <c r="N45" i="8"/>
  <c r="N47" i="8"/>
  <c r="N50" i="8"/>
  <c r="O58" i="7"/>
  <c r="O60" i="7"/>
  <c r="O59" i="7"/>
  <c r="O61" i="7"/>
  <c r="O57" i="7"/>
  <c r="AX63" i="5"/>
  <c r="O39" i="7"/>
  <c r="CV31" i="17"/>
  <c r="AY63" i="5"/>
  <c r="CW31" i="17"/>
  <c r="CV20" i="17"/>
  <c r="CW20" i="17"/>
  <c r="M57" i="5"/>
  <c r="N57" i="5"/>
  <c r="O57" i="5"/>
  <c r="P57" i="5"/>
  <c r="Q57" i="5"/>
  <c r="R57" i="5"/>
  <c r="S57" i="5"/>
  <c r="T57" i="5"/>
  <c r="U57" i="5"/>
  <c r="V57" i="5"/>
  <c r="W57" i="5"/>
  <c r="X57" i="5"/>
  <c r="Y57" i="5"/>
  <c r="M58" i="5"/>
  <c r="N58" i="5"/>
  <c r="O58" i="5"/>
  <c r="P58" i="5"/>
  <c r="Q58" i="5"/>
  <c r="R58" i="5"/>
  <c r="S58" i="5"/>
  <c r="T58" i="5"/>
  <c r="U58" i="5"/>
  <c r="V58" i="5"/>
  <c r="W58" i="5"/>
  <c r="X58" i="5"/>
  <c r="Y58" i="5"/>
  <c r="M59" i="5"/>
  <c r="N59" i="5"/>
  <c r="O59" i="5"/>
  <c r="P59" i="5"/>
  <c r="Q59" i="5"/>
  <c r="R59" i="5"/>
  <c r="S59" i="5"/>
  <c r="T59" i="5"/>
  <c r="U59" i="5"/>
  <c r="V59" i="5"/>
  <c r="W59" i="5"/>
  <c r="X59" i="5"/>
  <c r="Y59" i="5"/>
  <c r="M60" i="5"/>
  <c r="N60" i="5"/>
  <c r="O60" i="5"/>
  <c r="P60" i="5"/>
  <c r="Q60" i="5"/>
  <c r="R60" i="5"/>
  <c r="S60" i="5"/>
  <c r="T60" i="5"/>
  <c r="U60" i="5"/>
  <c r="V60" i="5"/>
  <c r="W60" i="5"/>
  <c r="X60" i="5"/>
  <c r="Y60" i="5"/>
  <c r="M61" i="5"/>
  <c r="N61" i="5"/>
  <c r="O61" i="5"/>
  <c r="P61" i="5"/>
  <c r="Q61" i="5"/>
  <c r="R61" i="5"/>
  <c r="S61" i="5"/>
  <c r="T61" i="5"/>
  <c r="U61" i="5"/>
  <c r="V61" i="5"/>
  <c r="W61" i="5"/>
  <c r="X61" i="5"/>
  <c r="Y61" i="5"/>
  <c r="M63" i="5"/>
  <c r="N63" i="5"/>
  <c r="O63" i="5"/>
  <c r="G57" i="5"/>
  <c r="H57" i="5"/>
  <c r="I57" i="5"/>
  <c r="J57" i="5"/>
  <c r="K57" i="5"/>
  <c r="L57" i="5"/>
  <c r="G58" i="5"/>
  <c r="H58" i="5"/>
  <c r="I58" i="5"/>
  <c r="J58" i="5"/>
  <c r="K58" i="5"/>
  <c r="L58" i="5"/>
  <c r="G59" i="5"/>
  <c r="H59" i="5"/>
  <c r="I59" i="5"/>
  <c r="J59" i="5"/>
  <c r="K59" i="5"/>
  <c r="L59" i="5"/>
  <c r="G60" i="5"/>
  <c r="H60" i="5"/>
  <c r="I60" i="5"/>
  <c r="J60" i="5"/>
  <c r="K60" i="5"/>
  <c r="L60" i="5"/>
  <c r="G61" i="5"/>
  <c r="H61" i="5"/>
  <c r="I61" i="5"/>
  <c r="J61" i="5"/>
  <c r="K61" i="5"/>
  <c r="L61" i="5"/>
  <c r="G63" i="5"/>
  <c r="H63" i="5"/>
  <c r="I63" i="5"/>
  <c r="J63" i="5"/>
  <c r="K63" i="5"/>
  <c r="L63" i="5"/>
  <c r="C57" i="5"/>
  <c r="D57" i="5"/>
  <c r="E57" i="5"/>
  <c r="F57" i="5"/>
  <c r="C58" i="5"/>
  <c r="D58" i="5"/>
  <c r="E58" i="5"/>
  <c r="F58" i="5"/>
  <c r="C59" i="5"/>
  <c r="D59" i="5"/>
  <c r="E59" i="5"/>
  <c r="F59" i="5"/>
  <c r="C60" i="5"/>
  <c r="D60" i="5"/>
  <c r="E60" i="5"/>
  <c r="F60" i="5"/>
  <c r="C61" i="5"/>
  <c r="D61" i="5"/>
  <c r="E61" i="5"/>
  <c r="F61" i="5"/>
  <c r="C63" i="5"/>
  <c r="D63" i="5"/>
  <c r="E63" i="5"/>
  <c r="F63" i="5"/>
  <c r="B63" i="5"/>
  <c r="B61" i="5"/>
  <c r="B60" i="5"/>
  <c r="B59" i="5"/>
  <c r="B58" i="5"/>
  <c r="B57" i="5"/>
  <c r="B52" i="7"/>
  <c r="B51" i="7"/>
  <c r="B50" i="7"/>
  <c r="B49" i="7"/>
  <c r="B48" i="7"/>
  <c r="B47" i="7"/>
  <c r="B46" i="7"/>
  <c r="B45" i="7"/>
  <c r="B44" i="7"/>
  <c r="B43" i="7"/>
  <c r="J53" i="8"/>
  <c r="I53" i="8"/>
  <c r="C40" i="8"/>
  <c r="I54" i="8"/>
  <c r="C39" i="8"/>
  <c r="J54" i="8"/>
  <c r="N54" i="8" l="1"/>
  <c r="N53" i="8"/>
  <c r="AX62" i="5"/>
  <c r="AY62" i="5"/>
  <c r="O63" i="7"/>
  <c r="F62" i="5"/>
  <c r="D62" i="5"/>
  <c r="I62" i="5"/>
  <c r="E62" i="5"/>
  <c r="K62" i="5"/>
  <c r="J62" i="5"/>
  <c r="B62" i="5"/>
  <c r="G62" i="5"/>
  <c r="O62" i="5"/>
  <c r="L62" i="5"/>
  <c r="H62" i="5"/>
  <c r="C62" i="5"/>
  <c r="N62" i="5"/>
  <c r="M62" i="5"/>
  <c r="N64" i="7"/>
  <c r="H64" i="8"/>
  <c r="I64" i="8"/>
  <c r="H62" i="8" l="1"/>
  <c r="I62" i="8"/>
  <c r="N62" i="8" s="1"/>
  <c r="H61" i="8"/>
  <c r="H63" i="8"/>
  <c r="H60" i="8"/>
  <c r="H59" i="8"/>
  <c r="H58" i="8"/>
  <c r="H57" i="8"/>
  <c r="I60" i="8"/>
  <c r="N60" i="8" s="1"/>
  <c r="I61" i="8"/>
  <c r="N61" i="8" s="1"/>
  <c r="I63" i="8"/>
  <c r="N63" i="8" s="1"/>
  <c r="I58" i="8"/>
  <c r="N58" i="8" s="1"/>
  <c r="I57" i="8"/>
  <c r="N57" i="8" s="1"/>
  <c r="I59" i="8"/>
  <c r="N59" i="8" s="1"/>
  <c r="O62" i="7"/>
  <c r="BN5" i="9"/>
  <c r="BN8" i="9"/>
  <c r="BN9" i="9"/>
  <c r="BN11" i="9"/>
  <c r="BN12" i="9"/>
  <c r="BN13" i="9"/>
  <c r="BN14" i="9"/>
  <c r="BN15" i="9"/>
  <c r="BN16" i="9"/>
  <c r="BN17" i="9"/>
  <c r="BN18" i="9"/>
  <c r="BN19" i="9"/>
  <c r="BN20" i="9"/>
  <c r="BN22" i="9"/>
  <c r="BN23" i="9"/>
  <c r="BN26" i="9"/>
  <c r="BN27" i="9"/>
  <c r="BN28" i="9"/>
  <c r="BN29" i="9"/>
  <c r="BN30" i="9"/>
  <c r="BN31" i="9"/>
  <c r="BN32" i="9"/>
  <c r="BN33" i="9"/>
  <c r="BN34" i="9"/>
  <c r="BN35" i="9"/>
  <c r="BN36" i="9"/>
  <c r="BN37" i="9"/>
  <c r="BN40" i="9"/>
  <c r="BN42" i="9"/>
  <c r="BN43" i="9"/>
  <c r="BN44" i="9"/>
  <c r="BN45" i="9"/>
  <c r="BN46" i="9"/>
  <c r="BN47" i="9"/>
  <c r="BN48" i="9"/>
  <c r="BN49" i="9"/>
  <c r="BN50" i="9"/>
  <c r="BN51" i="9"/>
  <c r="BN52" i="9"/>
  <c r="BN54" i="9"/>
  <c r="BN56" i="9"/>
  <c r="BN57" i="9"/>
  <c r="BN58" i="9"/>
  <c r="BN59" i="9"/>
  <c r="BN60" i="9"/>
  <c r="BN61" i="9"/>
  <c r="BN62" i="9"/>
  <c r="BN63" i="9"/>
  <c r="BN64" i="9"/>
  <c r="C64" i="8"/>
  <c r="G36" i="8"/>
  <c r="G37" i="8"/>
  <c r="G34" i="8"/>
  <c r="G35" i="8"/>
  <c r="C62" i="8" l="1"/>
  <c r="P8" i="9"/>
  <c r="P9" i="9"/>
  <c r="P11" i="9"/>
  <c r="P12" i="9"/>
  <c r="P13" i="9"/>
  <c r="P14" i="9"/>
  <c r="P15" i="9"/>
  <c r="P16" i="9"/>
  <c r="P17" i="9"/>
  <c r="P18" i="9"/>
  <c r="P19" i="9"/>
  <c r="P20" i="9"/>
  <c r="P22" i="9"/>
  <c r="P23" i="9"/>
  <c r="P26" i="9"/>
  <c r="P27" i="9"/>
  <c r="P28" i="9"/>
  <c r="P29" i="9"/>
  <c r="P30" i="9"/>
  <c r="P31" i="9"/>
  <c r="P32" i="9"/>
  <c r="P33" i="9"/>
  <c r="P34" i="9"/>
  <c r="P35" i="9"/>
  <c r="P36" i="9"/>
  <c r="P37" i="9"/>
  <c r="P40" i="9"/>
  <c r="P42" i="9"/>
  <c r="P43" i="9"/>
  <c r="P44" i="9"/>
  <c r="P45" i="9"/>
  <c r="P46" i="9"/>
  <c r="P47" i="9"/>
  <c r="P48" i="9"/>
  <c r="P49" i="9"/>
  <c r="P50" i="9"/>
  <c r="P51" i="9"/>
  <c r="P52" i="9"/>
  <c r="P54" i="9"/>
  <c r="P56" i="9"/>
  <c r="P57" i="9"/>
  <c r="P58" i="9"/>
  <c r="P59" i="9"/>
  <c r="P60" i="9"/>
  <c r="P61" i="9"/>
  <c r="P62" i="9"/>
  <c r="P63" i="9"/>
  <c r="P64" i="9"/>
  <c r="AT8" i="17"/>
  <c r="AT9" i="17"/>
  <c r="AT10" i="17"/>
  <c r="AT11" i="17"/>
  <c r="AT12" i="17"/>
  <c r="AT13" i="17"/>
  <c r="AT14" i="17"/>
  <c r="AT15" i="17"/>
  <c r="AT16" i="17"/>
  <c r="AT17" i="17"/>
  <c r="AT18" i="17"/>
  <c r="AT19" i="17"/>
  <c r="AT23" i="17"/>
  <c r="AT24" i="17"/>
  <c r="AT25" i="17"/>
  <c r="AT26" i="17"/>
  <c r="AT27" i="17"/>
  <c r="AT28" i="17"/>
  <c r="AT29" i="17"/>
  <c r="AT30" i="17"/>
  <c r="CU30" i="17" s="1"/>
  <c r="O14" i="21"/>
  <c r="O13" i="21"/>
  <c r="P31" i="21" s="1"/>
  <c r="O12" i="21"/>
  <c r="P30" i="21" s="1"/>
  <c r="O11" i="21"/>
  <c r="P29" i="21" s="1"/>
  <c r="O10" i="21"/>
  <c r="O9" i="21"/>
  <c r="N40" i="7"/>
  <c r="N37" i="7"/>
  <c r="N36" i="7"/>
  <c r="N35" i="7"/>
  <c r="N34" i="7"/>
  <c r="N33" i="7"/>
  <c r="AS8" i="17"/>
  <c r="AS9" i="17"/>
  <c r="AS10" i="17"/>
  <c r="AS11" i="17"/>
  <c r="AS12" i="17"/>
  <c r="AS13" i="17"/>
  <c r="AS14" i="17"/>
  <c r="AS15" i="17"/>
  <c r="AS16" i="17"/>
  <c r="AS17" i="17"/>
  <c r="AS18" i="17"/>
  <c r="AS19" i="17"/>
  <c r="AS23" i="17"/>
  <c r="AS24" i="17"/>
  <c r="AS25" i="17"/>
  <c r="AS26" i="17"/>
  <c r="AS27" i="17"/>
  <c r="AS28" i="17"/>
  <c r="AS29" i="17"/>
  <c r="AS30" i="17"/>
  <c r="CT30" i="17" s="1"/>
  <c r="G8" i="8"/>
  <c r="G12" i="8"/>
  <c r="G13" i="8"/>
  <c r="G15" i="8"/>
  <c r="G18" i="8"/>
  <c r="G27" i="8"/>
  <c r="G29" i="8"/>
  <c r="B36" i="8"/>
  <c r="G30" i="8"/>
  <c r="G14" i="8"/>
  <c r="B35" i="8"/>
  <c r="G16" i="8"/>
  <c r="G26" i="8"/>
  <c r="G32" i="8"/>
  <c r="B37" i="8"/>
  <c r="G20" i="8"/>
  <c r="G31" i="8"/>
  <c r="G33" i="8"/>
  <c r="G17" i="8"/>
  <c r="G11" i="8"/>
  <c r="G19" i="8"/>
  <c r="G28" i="8"/>
  <c r="B34" i="8"/>
  <c r="G9" i="8"/>
  <c r="G22" i="8" l="1"/>
  <c r="N11" i="7"/>
  <c r="D10" i="8"/>
  <c r="P28" i="21"/>
  <c r="AW59" i="5"/>
  <c r="AW60" i="5"/>
  <c r="AW57" i="5"/>
  <c r="AW58" i="5"/>
  <c r="AW61" i="5"/>
  <c r="N20" i="7"/>
  <c r="N12" i="7"/>
  <c r="N13" i="7"/>
  <c r="N19" i="7"/>
  <c r="N18" i="7"/>
  <c r="N17" i="7"/>
  <c r="N8" i="7"/>
  <c r="N16" i="7"/>
  <c r="N15" i="7"/>
  <c r="N14" i="7"/>
  <c r="AT31" i="17"/>
  <c r="CU28" i="17"/>
  <c r="O25" i="21"/>
  <c r="CU23" i="17"/>
  <c r="AT20" i="17"/>
  <c r="CU16" i="17"/>
  <c r="CU29" i="17"/>
  <c r="CU26" i="17"/>
  <c r="CU24" i="17"/>
  <c r="CU18" i="17"/>
  <c r="CU10" i="17"/>
  <c r="O15" i="21"/>
  <c r="CU27" i="17"/>
  <c r="CU9" i="17"/>
  <c r="CU14" i="17"/>
  <c r="CU13" i="17"/>
  <c r="CU12" i="17"/>
  <c r="CU19" i="17"/>
  <c r="CU11" i="17"/>
  <c r="CU25" i="17"/>
  <c r="CU17" i="17"/>
  <c r="CU8" i="17"/>
  <c r="CU15" i="17"/>
  <c r="N9" i="7"/>
  <c r="BM5" i="9"/>
  <c r="BM8" i="9"/>
  <c r="BM9" i="9"/>
  <c r="BM11" i="9"/>
  <c r="BM12" i="9"/>
  <c r="BM13" i="9"/>
  <c r="BM14" i="9"/>
  <c r="BM15" i="9"/>
  <c r="BM16" i="9"/>
  <c r="BM17" i="9"/>
  <c r="BM18" i="9"/>
  <c r="BM19" i="9"/>
  <c r="BM20" i="9"/>
  <c r="BM22" i="9"/>
  <c r="BM23" i="9"/>
  <c r="BM26" i="9"/>
  <c r="BM27" i="9"/>
  <c r="BM28" i="9"/>
  <c r="BM29" i="9"/>
  <c r="BM30" i="9"/>
  <c r="BM31" i="9"/>
  <c r="BM32" i="9"/>
  <c r="BM33" i="9"/>
  <c r="BM34" i="9"/>
  <c r="BM35" i="9"/>
  <c r="BM36" i="9"/>
  <c r="BM37" i="9"/>
  <c r="BM40" i="9"/>
  <c r="BM42" i="9"/>
  <c r="BM43" i="9"/>
  <c r="BM44" i="9"/>
  <c r="BM45" i="9"/>
  <c r="BM46" i="9"/>
  <c r="BM47" i="9"/>
  <c r="BM48" i="9"/>
  <c r="BM49" i="9"/>
  <c r="BM50" i="9"/>
  <c r="BM51" i="9"/>
  <c r="BM52" i="9"/>
  <c r="BM54" i="9"/>
  <c r="BM56" i="9"/>
  <c r="BM57" i="9"/>
  <c r="BM58" i="9"/>
  <c r="BM59" i="9"/>
  <c r="BM60" i="9"/>
  <c r="BM61" i="9"/>
  <c r="BM62" i="9"/>
  <c r="BM63" i="9"/>
  <c r="BM64" i="9"/>
  <c r="F37" i="8"/>
  <c r="B9" i="8"/>
  <c r="F34" i="8"/>
  <c r="H53" i="8"/>
  <c r="B16" i="8"/>
  <c r="F36" i="8"/>
  <c r="B19" i="8"/>
  <c r="H47" i="8"/>
  <c r="B8" i="8"/>
  <c r="B17" i="8"/>
  <c r="B20" i="8"/>
  <c r="B12" i="8"/>
  <c r="H45" i="8"/>
  <c r="H51" i="8"/>
  <c r="B15" i="8"/>
  <c r="H48" i="8"/>
  <c r="H49" i="8"/>
  <c r="G38" i="8"/>
  <c r="B13" i="8"/>
  <c r="B11" i="8"/>
  <c r="B14" i="8"/>
  <c r="F35" i="8"/>
  <c r="B18" i="8"/>
  <c r="H43" i="8"/>
  <c r="H50" i="8"/>
  <c r="G39" i="8"/>
  <c r="H52" i="8"/>
  <c r="H46" i="8"/>
  <c r="H54" i="8"/>
  <c r="I40" i="8"/>
  <c r="H44" i="8"/>
  <c r="N40" i="8" l="1"/>
  <c r="O50" i="7"/>
  <c r="O44" i="7"/>
  <c r="O46" i="7"/>
  <c r="O45" i="7"/>
  <c r="O52" i="7"/>
  <c r="O48" i="7"/>
  <c r="O43" i="7"/>
  <c r="O47" i="7"/>
  <c r="O49" i="7"/>
  <c r="O51" i="7"/>
  <c r="AW63" i="5"/>
  <c r="CU31" i="17"/>
  <c r="N22" i="7"/>
  <c r="CU20" i="17"/>
  <c r="AS20" i="17"/>
  <c r="AS31" i="17"/>
  <c r="B23" i="8"/>
  <c r="C44" i="8"/>
  <c r="F29" i="8"/>
  <c r="C45" i="8"/>
  <c r="F27" i="8"/>
  <c r="C48" i="8"/>
  <c r="C50" i="8"/>
  <c r="C43" i="8"/>
  <c r="C52" i="8"/>
  <c r="F28" i="8"/>
  <c r="F32" i="8"/>
  <c r="F30" i="8"/>
  <c r="C47" i="8"/>
  <c r="C51" i="8"/>
  <c r="F33" i="8"/>
  <c r="F26" i="8"/>
  <c r="C46" i="8"/>
  <c r="F31" i="8"/>
  <c r="B22" i="8"/>
  <c r="AW62" i="5" l="1"/>
  <c r="O54" i="7"/>
  <c r="AV59" i="5"/>
  <c r="AV58" i="5"/>
  <c r="AV57" i="5"/>
  <c r="AV61" i="5"/>
  <c r="AV60" i="5"/>
  <c r="CT25" i="17"/>
  <c r="CT29" i="17"/>
  <c r="CT26" i="17"/>
  <c r="CT24" i="17"/>
  <c r="CT28" i="17"/>
  <c r="CT27" i="17"/>
  <c r="CT23" i="17"/>
  <c r="H40" i="8"/>
  <c r="F16" i="8"/>
  <c r="F38" i="8"/>
  <c r="F17" i="8"/>
  <c r="F11" i="8"/>
  <c r="F12" i="8"/>
  <c r="F14" i="8"/>
  <c r="F20" i="8"/>
  <c r="F19" i="8"/>
  <c r="C54" i="8"/>
  <c r="F9" i="8"/>
  <c r="F8" i="8"/>
  <c r="F18" i="8"/>
  <c r="F13" i="8"/>
  <c r="F39" i="8"/>
  <c r="G64" i="8"/>
  <c r="F15" i="8"/>
  <c r="C49" i="8"/>
  <c r="F22" i="8" l="1"/>
  <c r="G62" i="8"/>
  <c r="G60" i="8"/>
  <c r="G61" i="8"/>
  <c r="G58" i="8"/>
  <c r="G59" i="8"/>
  <c r="G57" i="8"/>
  <c r="G63" i="8"/>
  <c r="AV63" i="5"/>
  <c r="CT13" i="17"/>
  <c r="CT12" i="17"/>
  <c r="CT19" i="17"/>
  <c r="CT11" i="17"/>
  <c r="CT18" i="17"/>
  <c r="CT17" i="17"/>
  <c r="CT9" i="17"/>
  <c r="CT14" i="17"/>
  <c r="CT10" i="17"/>
  <c r="CT16" i="17"/>
  <c r="CT8" i="17"/>
  <c r="CT15" i="17"/>
  <c r="CT31" i="17"/>
  <c r="AR8" i="17"/>
  <c r="AR9" i="17"/>
  <c r="AR10" i="17"/>
  <c r="AR11" i="17"/>
  <c r="AR12" i="17"/>
  <c r="AR13" i="17"/>
  <c r="AR14" i="17"/>
  <c r="AR15" i="17"/>
  <c r="AR16" i="17"/>
  <c r="AR17" i="17"/>
  <c r="AR18" i="17"/>
  <c r="AR19" i="17"/>
  <c r="AR23" i="17"/>
  <c r="AR24" i="17"/>
  <c r="AR25" i="17"/>
  <c r="AR26" i="17"/>
  <c r="AR27" i="17"/>
  <c r="AR28" i="17"/>
  <c r="AR29" i="17"/>
  <c r="AR30" i="17"/>
  <c r="CS30" i="17" s="1"/>
  <c r="BL5" i="9"/>
  <c r="BL8" i="9"/>
  <c r="BL9" i="9"/>
  <c r="BL11" i="9"/>
  <c r="BL12" i="9"/>
  <c r="BL13" i="9"/>
  <c r="BL14" i="9"/>
  <c r="BL15" i="9"/>
  <c r="BL16" i="9"/>
  <c r="BL17" i="9"/>
  <c r="BL18" i="9"/>
  <c r="BL19" i="9"/>
  <c r="BL20" i="9"/>
  <c r="BL22" i="9"/>
  <c r="BL23" i="9"/>
  <c r="BL26" i="9"/>
  <c r="BL27" i="9"/>
  <c r="BL28" i="9"/>
  <c r="BL29" i="9"/>
  <c r="BL30" i="9"/>
  <c r="BL31" i="9"/>
  <c r="BL32" i="9"/>
  <c r="BL33" i="9"/>
  <c r="BL34" i="9"/>
  <c r="BL35" i="9"/>
  <c r="BL36" i="9"/>
  <c r="BL37" i="9"/>
  <c r="BL40" i="9"/>
  <c r="BL42" i="9"/>
  <c r="BL43" i="9"/>
  <c r="BL44" i="9"/>
  <c r="BL45" i="9"/>
  <c r="BL46" i="9"/>
  <c r="BL47" i="9"/>
  <c r="BL48" i="9"/>
  <c r="BL49" i="9"/>
  <c r="BL50" i="9"/>
  <c r="BL51" i="9"/>
  <c r="BL52" i="9"/>
  <c r="BL54" i="9"/>
  <c r="BL56" i="9"/>
  <c r="BL57" i="9"/>
  <c r="BL58" i="9"/>
  <c r="BL59" i="9"/>
  <c r="BL60" i="9"/>
  <c r="BL61" i="9"/>
  <c r="BL62" i="9"/>
  <c r="BL63" i="9"/>
  <c r="BL64" i="9"/>
  <c r="AH26" i="17"/>
  <c r="AE25" i="17"/>
  <c r="AG23" i="17"/>
  <c r="B20" i="17"/>
  <c r="C20" i="17"/>
  <c r="D20" i="17"/>
  <c r="E20" i="17"/>
  <c r="F20" i="17"/>
  <c r="G20" i="17"/>
  <c r="H20" i="17"/>
  <c r="I20" i="17"/>
  <c r="J20" i="17"/>
  <c r="K20" i="17"/>
  <c r="L20" i="17"/>
  <c r="M20" i="17"/>
  <c r="N20" i="17"/>
  <c r="O20" i="17"/>
  <c r="P20" i="17"/>
  <c r="Q20" i="17"/>
  <c r="R20" i="17"/>
  <c r="S20" i="17"/>
  <c r="T20" i="17"/>
  <c r="U20" i="17"/>
  <c r="V20" i="17"/>
  <c r="W20" i="17"/>
  <c r="X20" i="17"/>
  <c r="Y20" i="17"/>
  <c r="Z20" i="17"/>
  <c r="AA20" i="17"/>
  <c r="AB20" i="17"/>
  <c r="AC20" i="17"/>
  <c r="AD20" i="17"/>
  <c r="H31" i="17"/>
  <c r="BI31" i="17" s="1"/>
  <c r="P31" i="17"/>
  <c r="X31" i="17"/>
  <c r="AQ8" i="17"/>
  <c r="AQ9" i="17"/>
  <c r="AQ10" i="17"/>
  <c r="AQ11" i="17"/>
  <c r="AQ12" i="17"/>
  <c r="AQ13" i="17"/>
  <c r="AQ14" i="17"/>
  <c r="AQ15" i="17"/>
  <c r="AQ16" i="17"/>
  <c r="AQ17" i="17"/>
  <c r="AQ18" i="17"/>
  <c r="AQ19" i="17"/>
  <c r="AQ23" i="17"/>
  <c r="AQ24" i="17"/>
  <c r="AQ25" i="17"/>
  <c r="AQ26" i="17"/>
  <c r="AQ27" i="17"/>
  <c r="AQ28" i="17"/>
  <c r="AQ30" i="17"/>
  <c r="CR30" i="17" s="1"/>
  <c r="BK5" i="9"/>
  <c r="BK8" i="9"/>
  <c r="BK9" i="9"/>
  <c r="BK11" i="9"/>
  <c r="BK12" i="9"/>
  <c r="BK13" i="9"/>
  <c r="BK14" i="9"/>
  <c r="BK15" i="9"/>
  <c r="BK16" i="9"/>
  <c r="BK17" i="9"/>
  <c r="BK18" i="9"/>
  <c r="BK19" i="9"/>
  <c r="BK20" i="9"/>
  <c r="BK22" i="9"/>
  <c r="BK23" i="9"/>
  <c r="BK26" i="9"/>
  <c r="BK27" i="9"/>
  <c r="BK28" i="9"/>
  <c r="BK29" i="9"/>
  <c r="BK30" i="9"/>
  <c r="BK31" i="9"/>
  <c r="BK32" i="9"/>
  <c r="BK33" i="9"/>
  <c r="BK34" i="9"/>
  <c r="BK35" i="9"/>
  <c r="BK36" i="9"/>
  <c r="BK37" i="9"/>
  <c r="BK40" i="9"/>
  <c r="BK42" i="9"/>
  <c r="BK43" i="9"/>
  <c r="BK44" i="9"/>
  <c r="BK45" i="9"/>
  <c r="BK46" i="9"/>
  <c r="BK47" i="9"/>
  <c r="BK48" i="9"/>
  <c r="BK49" i="9"/>
  <c r="BK50" i="9"/>
  <c r="BK51" i="9"/>
  <c r="BK52" i="9"/>
  <c r="BK54" i="9"/>
  <c r="BK56" i="9"/>
  <c r="BK57" i="9"/>
  <c r="BK58" i="9"/>
  <c r="BK59" i="9"/>
  <c r="BK60" i="9"/>
  <c r="BK61" i="9"/>
  <c r="BK62" i="9"/>
  <c r="BK63" i="9"/>
  <c r="BK64" i="9"/>
  <c r="O8" i="9"/>
  <c r="O9" i="9"/>
  <c r="O11" i="9"/>
  <c r="O12" i="9"/>
  <c r="O13" i="9"/>
  <c r="O14" i="9"/>
  <c r="O15" i="9"/>
  <c r="O16" i="9"/>
  <c r="O17" i="9"/>
  <c r="O18" i="9"/>
  <c r="O19" i="9"/>
  <c r="O20" i="9"/>
  <c r="O22" i="9"/>
  <c r="O23" i="9"/>
  <c r="O26" i="9"/>
  <c r="O27" i="9"/>
  <c r="O28" i="9"/>
  <c r="O29" i="9"/>
  <c r="O30" i="9"/>
  <c r="O31" i="9"/>
  <c r="O32" i="9"/>
  <c r="O33" i="9"/>
  <c r="O34" i="9"/>
  <c r="O35" i="9"/>
  <c r="O36" i="9"/>
  <c r="O37" i="9"/>
  <c r="O40" i="9"/>
  <c r="O42" i="9"/>
  <c r="O43" i="9"/>
  <c r="O44" i="9"/>
  <c r="O45" i="9"/>
  <c r="O46" i="9"/>
  <c r="O47" i="9"/>
  <c r="O48" i="9"/>
  <c r="O49" i="9"/>
  <c r="O50" i="9"/>
  <c r="O51" i="9"/>
  <c r="O52" i="9"/>
  <c r="O54" i="9"/>
  <c r="O56" i="9"/>
  <c r="O57" i="9"/>
  <c r="O58" i="9"/>
  <c r="O59" i="9"/>
  <c r="O60" i="9"/>
  <c r="O61" i="9"/>
  <c r="O62" i="9"/>
  <c r="O63" i="9"/>
  <c r="O64" i="9"/>
  <c r="M64" i="7"/>
  <c r="M40" i="7"/>
  <c r="M37" i="7"/>
  <c r="M36" i="7"/>
  <c r="M35" i="7"/>
  <c r="M34" i="7"/>
  <c r="M33" i="7"/>
  <c r="M23" i="7"/>
  <c r="D52" i="9"/>
  <c r="F52" i="9"/>
  <c r="G52" i="9"/>
  <c r="H52" i="9"/>
  <c r="I52" i="9"/>
  <c r="J52" i="9"/>
  <c r="K52" i="9"/>
  <c r="L52" i="9"/>
  <c r="M52" i="9"/>
  <c r="N52" i="9"/>
  <c r="S52" i="9"/>
  <c r="BB52" i="9"/>
  <c r="BE52" i="9"/>
  <c r="BF52" i="9"/>
  <c r="BG52" i="9"/>
  <c r="BH52" i="9"/>
  <c r="BI52" i="9"/>
  <c r="BJ52" i="9"/>
  <c r="D54" i="9"/>
  <c r="F54" i="9"/>
  <c r="G54" i="9"/>
  <c r="H54" i="9"/>
  <c r="I54" i="9"/>
  <c r="J54" i="9"/>
  <c r="K54" i="9"/>
  <c r="L54" i="9"/>
  <c r="M54" i="9"/>
  <c r="N54" i="9"/>
  <c r="S54" i="9"/>
  <c r="BB54" i="9"/>
  <c r="BE54" i="9"/>
  <c r="BF54" i="9"/>
  <c r="BG54" i="9"/>
  <c r="BH54" i="9"/>
  <c r="BI54" i="9"/>
  <c r="BJ54" i="9"/>
  <c r="N24" i="21"/>
  <c r="N23" i="21"/>
  <c r="N22" i="21"/>
  <c r="N21" i="21"/>
  <c r="N20" i="21"/>
  <c r="N19" i="21"/>
  <c r="N18" i="21"/>
  <c r="N14" i="21"/>
  <c r="N13" i="21"/>
  <c r="O31" i="21" s="1"/>
  <c r="N12" i="21"/>
  <c r="O30" i="21" s="1"/>
  <c r="N11" i="21"/>
  <c r="O29" i="21" s="1"/>
  <c r="N10" i="21"/>
  <c r="N9" i="21"/>
  <c r="M11" i="7"/>
  <c r="AE8" i="17"/>
  <c r="AF8" i="17"/>
  <c r="AG8" i="17"/>
  <c r="AH8" i="17"/>
  <c r="AI8" i="17"/>
  <c r="AJ8" i="17"/>
  <c r="AK8" i="17"/>
  <c r="AL8" i="17"/>
  <c r="AM8" i="17"/>
  <c r="AN8" i="17"/>
  <c r="AO8" i="17"/>
  <c r="AP8" i="17"/>
  <c r="AE9" i="17"/>
  <c r="AF9" i="17"/>
  <c r="AG9" i="17"/>
  <c r="AH9" i="17"/>
  <c r="AI9" i="17"/>
  <c r="AJ9" i="17"/>
  <c r="AK9" i="17"/>
  <c r="AL9" i="17"/>
  <c r="AM9" i="17"/>
  <c r="AN9" i="17"/>
  <c r="AO9" i="17"/>
  <c r="AP9" i="17"/>
  <c r="AE10" i="17"/>
  <c r="AF10" i="17"/>
  <c r="AG10" i="17"/>
  <c r="AH10" i="17"/>
  <c r="AI10" i="17"/>
  <c r="AJ10" i="17"/>
  <c r="AK10" i="17"/>
  <c r="AL10" i="17"/>
  <c r="AM10" i="17"/>
  <c r="AN10" i="17"/>
  <c r="AO10" i="17"/>
  <c r="AP10" i="17"/>
  <c r="AE11" i="17"/>
  <c r="AF11" i="17"/>
  <c r="AG11" i="17"/>
  <c r="AH11" i="17"/>
  <c r="AI11" i="17"/>
  <c r="AJ11" i="17"/>
  <c r="AK11" i="17"/>
  <c r="AL11" i="17"/>
  <c r="AM11" i="17"/>
  <c r="AN11" i="17"/>
  <c r="AO11" i="17"/>
  <c r="AP11" i="17"/>
  <c r="AE12" i="17"/>
  <c r="AF12" i="17"/>
  <c r="AG12" i="17"/>
  <c r="AH12" i="17"/>
  <c r="AI12" i="17"/>
  <c r="AJ12" i="17"/>
  <c r="AK12" i="17"/>
  <c r="AL12" i="17"/>
  <c r="AM12" i="17"/>
  <c r="AN12" i="17"/>
  <c r="AO12" i="17"/>
  <c r="AP12" i="17"/>
  <c r="AE13" i="17"/>
  <c r="AF13" i="17"/>
  <c r="AG13" i="17"/>
  <c r="AH13" i="17"/>
  <c r="AI13" i="17"/>
  <c r="AJ13" i="17"/>
  <c r="AK13" i="17"/>
  <c r="AL13" i="17"/>
  <c r="AM13" i="17"/>
  <c r="AN13" i="17"/>
  <c r="AO13" i="17"/>
  <c r="AP13" i="17"/>
  <c r="AE14" i="17"/>
  <c r="AF14" i="17"/>
  <c r="AG14" i="17"/>
  <c r="AH14" i="17"/>
  <c r="AI14" i="17"/>
  <c r="AJ14" i="17"/>
  <c r="AK14" i="17"/>
  <c r="AL14" i="17"/>
  <c r="AM14" i="17"/>
  <c r="AN14" i="17"/>
  <c r="AO14" i="17"/>
  <c r="AP14" i="17"/>
  <c r="AE15" i="17"/>
  <c r="AF15" i="17"/>
  <c r="AG15" i="17"/>
  <c r="AH15" i="17"/>
  <c r="AI15" i="17"/>
  <c r="AJ15" i="17"/>
  <c r="AK15" i="17"/>
  <c r="AL15" i="17"/>
  <c r="AM15" i="17"/>
  <c r="AN15" i="17"/>
  <c r="AO15" i="17"/>
  <c r="AP15" i="17"/>
  <c r="AE16" i="17"/>
  <c r="AF16" i="17"/>
  <c r="AG16" i="17"/>
  <c r="AH16" i="17"/>
  <c r="AI16" i="17"/>
  <c r="AJ16" i="17"/>
  <c r="AK16" i="17"/>
  <c r="AL16" i="17"/>
  <c r="AM16" i="17"/>
  <c r="AN16" i="17"/>
  <c r="AO16" i="17"/>
  <c r="AP16" i="17"/>
  <c r="AE17" i="17"/>
  <c r="AF17" i="17"/>
  <c r="AG17" i="17"/>
  <c r="AH17" i="17"/>
  <c r="AI17" i="17"/>
  <c r="AJ17" i="17"/>
  <c r="AK17" i="17"/>
  <c r="AL17" i="17"/>
  <c r="AM17" i="17"/>
  <c r="AN17" i="17"/>
  <c r="AO17" i="17"/>
  <c r="AP17" i="17"/>
  <c r="AE18" i="17"/>
  <c r="AF18" i="17"/>
  <c r="AG18" i="17"/>
  <c r="AH18" i="17"/>
  <c r="AI18" i="17"/>
  <c r="AJ18" i="17"/>
  <c r="AK18" i="17"/>
  <c r="AL18" i="17"/>
  <c r="AM18" i="17"/>
  <c r="AN18" i="17"/>
  <c r="AO18" i="17"/>
  <c r="AP18" i="17"/>
  <c r="AE19" i="17"/>
  <c r="AF19" i="17"/>
  <c r="AG19" i="17"/>
  <c r="AH19" i="17"/>
  <c r="AI19" i="17"/>
  <c r="AJ19" i="17"/>
  <c r="AK19" i="17"/>
  <c r="AL19" i="17"/>
  <c r="AM19" i="17"/>
  <c r="AN19" i="17"/>
  <c r="AO19" i="17"/>
  <c r="AP19" i="17"/>
  <c r="CQ19" i="17" s="1"/>
  <c r="AE23" i="17"/>
  <c r="AF23" i="17"/>
  <c r="AH23" i="17"/>
  <c r="AI23" i="17"/>
  <c r="AJ23" i="17"/>
  <c r="AK23" i="17"/>
  <c r="AL23" i="17"/>
  <c r="AM23" i="17"/>
  <c r="AN23" i="17"/>
  <c r="AP23" i="17"/>
  <c r="AE24" i="17"/>
  <c r="AF24" i="17"/>
  <c r="AG24" i="17"/>
  <c r="AH24" i="17"/>
  <c r="AI24" i="17"/>
  <c r="AK24" i="17"/>
  <c r="AL24" i="17"/>
  <c r="AM24" i="17"/>
  <c r="AN24" i="17"/>
  <c r="AO24" i="17"/>
  <c r="AP24" i="17"/>
  <c r="AF25" i="17"/>
  <c r="AG25" i="17"/>
  <c r="AH25" i="17"/>
  <c r="AI25" i="17"/>
  <c r="AJ25" i="17"/>
  <c r="AK25" i="17"/>
  <c r="AL25" i="17"/>
  <c r="AN25" i="17"/>
  <c r="AO25" i="17"/>
  <c r="AP25" i="17"/>
  <c r="AE26" i="17"/>
  <c r="AF26" i="17"/>
  <c r="AG26" i="17"/>
  <c r="AI26" i="17"/>
  <c r="AJ26" i="17"/>
  <c r="AK26" i="17"/>
  <c r="AL26" i="17"/>
  <c r="AM26" i="17"/>
  <c r="AN26" i="17"/>
  <c r="AO26" i="17"/>
  <c r="AE27" i="17"/>
  <c r="AF27" i="17"/>
  <c r="AG27" i="17"/>
  <c r="AH27" i="17"/>
  <c r="AI27" i="17"/>
  <c r="AJ27" i="17"/>
  <c r="AL27" i="17"/>
  <c r="AM27" i="17"/>
  <c r="AN27" i="17"/>
  <c r="AO27" i="17"/>
  <c r="AP27" i="17"/>
  <c r="AE28" i="17"/>
  <c r="AG28" i="17"/>
  <c r="AH28" i="17"/>
  <c r="AI28" i="17"/>
  <c r="AJ28" i="17"/>
  <c r="AK28" i="17"/>
  <c r="AL28" i="17"/>
  <c r="AM28" i="17"/>
  <c r="AO28" i="17"/>
  <c r="AP28" i="17"/>
  <c r="AE29" i="17"/>
  <c r="AF29" i="17"/>
  <c r="AG29" i="17"/>
  <c r="AH29" i="17"/>
  <c r="AJ29" i="17"/>
  <c r="AK29" i="17"/>
  <c r="AL29" i="17"/>
  <c r="AM29" i="17"/>
  <c r="AN29" i="17"/>
  <c r="AO29" i="17"/>
  <c r="AP29" i="17"/>
  <c r="AE30" i="17"/>
  <c r="CF30" i="17" s="1"/>
  <c r="AF30" i="17"/>
  <c r="CG30" i="17" s="1"/>
  <c r="AG30" i="17"/>
  <c r="CH30" i="17" s="1"/>
  <c r="AH30" i="17"/>
  <c r="CI30" i="17" s="1"/>
  <c r="AI30" i="17"/>
  <c r="CJ30" i="17" s="1"/>
  <c r="AJ30" i="17"/>
  <c r="CK30" i="17" s="1"/>
  <c r="AK30" i="17"/>
  <c r="CL30" i="17" s="1"/>
  <c r="AM30" i="17"/>
  <c r="CN30" i="17" s="1"/>
  <c r="AN30" i="17"/>
  <c r="CO30" i="17" s="1"/>
  <c r="AO30" i="17"/>
  <c r="CP30" i="17" s="1"/>
  <c r="AP30" i="17"/>
  <c r="CQ30" i="17" s="1"/>
  <c r="BJ5" i="9"/>
  <c r="BJ8" i="9"/>
  <c r="BJ9" i="9"/>
  <c r="BJ11" i="9"/>
  <c r="BJ12" i="9"/>
  <c r="BJ13" i="9"/>
  <c r="BJ14" i="9"/>
  <c r="BJ15" i="9"/>
  <c r="BJ16" i="9"/>
  <c r="BJ17" i="9"/>
  <c r="BJ18" i="9"/>
  <c r="BJ19" i="9"/>
  <c r="BJ20" i="9"/>
  <c r="BJ22" i="9"/>
  <c r="BJ23" i="9"/>
  <c r="BJ26" i="9"/>
  <c r="BJ27" i="9"/>
  <c r="BJ28" i="9"/>
  <c r="BJ29" i="9"/>
  <c r="BJ30" i="9"/>
  <c r="BJ31" i="9"/>
  <c r="BJ32" i="9"/>
  <c r="BJ33" i="9"/>
  <c r="BJ34" i="9"/>
  <c r="BJ35" i="9"/>
  <c r="BJ36" i="9"/>
  <c r="BJ37" i="9"/>
  <c r="BJ40" i="9"/>
  <c r="BJ42" i="9"/>
  <c r="BJ43" i="9"/>
  <c r="BJ44" i="9"/>
  <c r="BJ45" i="9"/>
  <c r="BJ46" i="9"/>
  <c r="BJ47" i="9"/>
  <c r="BJ48" i="9"/>
  <c r="BJ49" i="9"/>
  <c r="BJ50" i="9"/>
  <c r="BJ51" i="9"/>
  <c r="BJ56" i="9"/>
  <c r="BJ57" i="9"/>
  <c r="BJ58" i="9"/>
  <c r="BJ59" i="9"/>
  <c r="BJ60" i="9"/>
  <c r="BJ61" i="9"/>
  <c r="BJ62" i="9"/>
  <c r="BJ63" i="9"/>
  <c r="BJ64" i="9"/>
  <c r="BI5" i="9"/>
  <c r="BI8" i="9"/>
  <c r="BI9" i="9"/>
  <c r="BI11" i="9"/>
  <c r="BI12" i="9"/>
  <c r="BI13" i="9"/>
  <c r="BI14" i="9"/>
  <c r="BI15" i="9"/>
  <c r="BI16" i="9"/>
  <c r="BI17" i="9"/>
  <c r="BI18" i="9"/>
  <c r="BI19" i="9"/>
  <c r="BI20" i="9"/>
  <c r="BI22" i="9"/>
  <c r="BI23" i="9"/>
  <c r="BI26" i="9"/>
  <c r="BI27" i="9"/>
  <c r="BI28" i="9"/>
  <c r="BI29" i="9"/>
  <c r="BI30" i="9"/>
  <c r="BI31" i="9"/>
  <c r="BI32" i="9"/>
  <c r="BI33" i="9"/>
  <c r="BI34" i="9"/>
  <c r="BI35" i="9"/>
  <c r="BI36" i="9"/>
  <c r="BI37" i="9"/>
  <c r="BI40" i="9"/>
  <c r="BI42" i="9"/>
  <c r="BI43" i="9"/>
  <c r="BI44" i="9"/>
  <c r="BI45" i="9"/>
  <c r="BI46" i="9"/>
  <c r="BI47" i="9"/>
  <c r="BI48" i="9"/>
  <c r="BI49" i="9"/>
  <c r="BI50" i="9"/>
  <c r="BI51" i="9"/>
  <c r="BI56" i="9"/>
  <c r="BI57" i="9"/>
  <c r="BI58" i="9"/>
  <c r="BI59" i="9"/>
  <c r="BI60" i="9"/>
  <c r="BI61" i="9"/>
  <c r="BI62" i="9"/>
  <c r="BI63" i="9"/>
  <c r="BI64" i="9"/>
  <c r="D42" i="9"/>
  <c r="F42" i="9"/>
  <c r="G42" i="9"/>
  <c r="H42" i="9"/>
  <c r="I42" i="9"/>
  <c r="J42" i="9"/>
  <c r="K42" i="9"/>
  <c r="L42" i="9"/>
  <c r="M42" i="9"/>
  <c r="N42" i="9"/>
  <c r="S42" i="9"/>
  <c r="BB42" i="9"/>
  <c r="BE42" i="9"/>
  <c r="BF42" i="9"/>
  <c r="BG42" i="9"/>
  <c r="BH42" i="9"/>
  <c r="D43" i="9"/>
  <c r="F43" i="9"/>
  <c r="G43" i="9"/>
  <c r="H43" i="9"/>
  <c r="I43" i="9"/>
  <c r="J43" i="9"/>
  <c r="K43" i="9"/>
  <c r="L43" i="9"/>
  <c r="M43" i="9"/>
  <c r="N43" i="9"/>
  <c r="S43" i="9"/>
  <c r="BB43" i="9"/>
  <c r="BE43" i="9"/>
  <c r="BF43" i="9"/>
  <c r="BG43" i="9"/>
  <c r="BH43" i="9"/>
  <c r="D44" i="9"/>
  <c r="F44" i="9"/>
  <c r="G44" i="9"/>
  <c r="H44" i="9"/>
  <c r="I44" i="9"/>
  <c r="J44" i="9"/>
  <c r="K44" i="9"/>
  <c r="L44" i="9"/>
  <c r="M44" i="9"/>
  <c r="N44" i="9"/>
  <c r="S44" i="9"/>
  <c r="BB44" i="9"/>
  <c r="BE44" i="9"/>
  <c r="BF44" i="9"/>
  <c r="BG44" i="9"/>
  <c r="BH44" i="9"/>
  <c r="D45" i="9"/>
  <c r="F45" i="9"/>
  <c r="G45" i="9"/>
  <c r="H45" i="9"/>
  <c r="I45" i="9"/>
  <c r="J45" i="9"/>
  <c r="K45" i="9"/>
  <c r="L45" i="9"/>
  <c r="M45" i="9"/>
  <c r="N45" i="9"/>
  <c r="S45" i="9"/>
  <c r="BB45" i="9"/>
  <c r="BE45" i="9"/>
  <c r="BF45" i="9"/>
  <c r="BG45" i="9"/>
  <c r="BH45" i="9"/>
  <c r="D46" i="9"/>
  <c r="F46" i="9"/>
  <c r="G46" i="9"/>
  <c r="H46" i="9"/>
  <c r="I46" i="9"/>
  <c r="J46" i="9"/>
  <c r="K46" i="9"/>
  <c r="L46" i="9"/>
  <c r="M46" i="9"/>
  <c r="N46" i="9"/>
  <c r="S46" i="9"/>
  <c r="BB46" i="9"/>
  <c r="BE46" i="9"/>
  <c r="BF46" i="9"/>
  <c r="BG46" i="9"/>
  <c r="BH46" i="9"/>
  <c r="D47" i="9"/>
  <c r="F47" i="9"/>
  <c r="G47" i="9"/>
  <c r="H47" i="9"/>
  <c r="I47" i="9"/>
  <c r="J47" i="9"/>
  <c r="K47" i="9"/>
  <c r="L47" i="9"/>
  <c r="M47" i="9"/>
  <c r="N47" i="9"/>
  <c r="S47" i="9"/>
  <c r="BB47" i="9"/>
  <c r="BE47" i="9"/>
  <c r="BF47" i="9"/>
  <c r="BG47" i="9"/>
  <c r="BH47" i="9"/>
  <c r="D48" i="9"/>
  <c r="F48" i="9"/>
  <c r="G48" i="9"/>
  <c r="H48" i="9"/>
  <c r="I48" i="9"/>
  <c r="J48" i="9"/>
  <c r="K48" i="9"/>
  <c r="L48" i="9"/>
  <c r="M48" i="9"/>
  <c r="N48" i="9"/>
  <c r="S48" i="9"/>
  <c r="BB48" i="9"/>
  <c r="BE48" i="9"/>
  <c r="BF48" i="9"/>
  <c r="BG48" i="9"/>
  <c r="BH48" i="9"/>
  <c r="D49" i="9"/>
  <c r="F49" i="9"/>
  <c r="G49" i="9"/>
  <c r="H49" i="9"/>
  <c r="I49" i="9"/>
  <c r="J49" i="9"/>
  <c r="K49" i="9"/>
  <c r="L49" i="9"/>
  <c r="M49" i="9"/>
  <c r="N49" i="9"/>
  <c r="S49" i="9"/>
  <c r="BB49" i="9"/>
  <c r="BE49" i="9"/>
  <c r="BF49" i="9"/>
  <c r="BG49" i="9"/>
  <c r="BH49" i="9"/>
  <c r="D50" i="9"/>
  <c r="F50" i="9"/>
  <c r="G50" i="9"/>
  <c r="H50" i="9"/>
  <c r="I50" i="9"/>
  <c r="J50" i="9"/>
  <c r="K50" i="9"/>
  <c r="L50" i="9"/>
  <c r="M50" i="9"/>
  <c r="N50" i="9"/>
  <c r="S50" i="9"/>
  <c r="BB50" i="9"/>
  <c r="BE50" i="9"/>
  <c r="BF50" i="9"/>
  <c r="BG50" i="9"/>
  <c r="BH50" i="9"/>
  <c r="D51" i="9"/>
  <c r="F51" i="9"/>
  <c r="G51" i="9"/>
  <c r="H51" i="9"/>
  <c r="I51" i="9"/>
  <c r="J51" i="9"/>
  <c r="K51" i="9"/>
  <c r="L51" i="9"/>
  <c r="M51" i="9"/>
  <c r="N51" i="9"/>
  <c r="S51" i="9"/>
  <c r="BB51" i="9"/>
  <c r="BE51" i="9"/>
  <c r="BF51" i="9"/>
  <c r="BG51" i="9"/>
  <c r="BH51" i="9"/>
  <c r="D56" i="9"/>
  <c r="F56" i="9"/>
  <c r="G56" i="9"/>
  <c r="H56" i="9"/>
  <c r="I56" i="9"/>
  <c r="J56" i="9"/>
  <c r="K56" i="9"/>
  <c r="L56" i="9"/>
  <c r="M56" i="9"/>
  <c r="N56" i="9"/>
  <c r="S56" i="9"/>
  <c r="BB56" i="9"/>
  <c r="BE56" i="9"/>
  <c r="BF56" i="9"/>
  <c r="BG56" i="9"/>
  <c r="BH56" i="9"/>
  <c r="D57" i="9"/>
  <c r="F57" i="9"/>
  <c r="G57" i="9"/>
  <c r="H57" i="9"/>
  <c r="I57" i="9"/>
  <c r="J57" i="9"/>
  <c r="K57" i="9"/>
  <c r="L57" i="9"/>
  <c r="M57" i="9"/>
  <c r="N57" i="9"/>
  <c r="S57" i="9"/>
  <c r="BB57" i="9"/>
  <c r="BE57" i="9"/>
  <c r="BF57" i="9"/>
  <c r="BG57" i="9"/>
  <c r="BH57" i="9"/>
  <c r="D58" i="9"/>
  <c r="F58" i="9"/>
  <c r="G58" i="9"/>
  <c r="H58" i="9"/>
  <c r="I58" i="9"/>
  <c r="J58" i="9"/>
  <c r="K58" i="9"/>
  <c r="L58" i="9"/>
  <c r="M58" i="9"/>
  <c r="N58" i="9"/>
  <c r="S58" i="9"/>
  <c r="BB58" i="9"/>
  <c r="BE58" i="9"/>
  <c r="BF58" i="9"/>
  <c r="BG58" i="9"/>
  <c r="BH58" i="9"/>
  <c r="D59" i="9"/>
  <c r="F59" i="9"/>
  <c r="G59" i="9"/>
  <c r="H59" i="9"/>
  <c r="I59" i="9"/>
  <c r="J59" i="9"/>
  <c r="K59" i="9"/>
  <c r="L59" i="9"/>
  <c r="M59" i="9"/>
  <c r="N59" i="9"/>
  <c r="S59" i="9"/>
  <c r="BB59" i="9"/>
  <c r="BE59" i="9"/>
  <c r="BF59" i="9"/>
  <c r="BG59" i="9"/>
  <c r="BH59" i="9"/>
  <c r="D60" i="9"/>
  <c r="F60" i="9"/>
  <c r="G60" i="9"/>
  <c r="H60" i="9"/>
  <c r="I60" i="9"/>
  <c r="J60" i="9"/>
  <c r="K60" i="9"/>
  <c r="L60" i="9"/>
  <c r="M60" i="9"/>
  <c r="N60" i="9"/>
  <c r="S60" i="9"/>
  <c r="BB60" i="9"/>
  <c r="BE60" i="9"/>
  <c r="BF60" i="9"/>
  <c r="BG60" i="9"/>
  <c r="BH60" i="9"/>
  <c r="D61" i="9"/>
  <c r="F61" i="9"/>
  <c r="G61" i="9"/>
  <c r="H61" i="9"/>
  <c r="I61" i="9"/>
  <c r="J61" i="9"/>
  <c r="K61" i="9"/>
  <c r="L61" i="9"/>
  <c r="M61" i="9"/>
  <c r="N61" i="9"/>
  <c r="S61" i="9"/>
  <c r="BB61" i="9"/>
  <c r="BE61" i="9"/>
  <c r="BF61" i="9"/>
  <c r="BG61" i="9"/>
  <c r="BH61" i="9"/>
  <c r="D62" i="9"/>
  <c r="F62" i="9"/>
  <c r="G62" i="9"/>
  <c r="H62" i="9"/>
  <c r="I62" i="9"/>
  <c r="J62" i="9"/>
  <c r="K62" i="9"/>
  <c r="L62" i="9"/>
  <c r="M62" i="9"/>
  <c r="N62" i="9"/>
  <c r="S62" i="9"/>
  <c r="BB62" i="9"/>
  <c r="BE62" i="9"/>
  <c r="BF62" i="9"/>
  <c r="BG62" i="9"/>
  <c r="BH62" i="9"/>
  <c r="D63" i="9"/>
  <c r="F63" i="9"/>
  <c r="G63" i="9"/>
  <c r="H63" i="9"/>
  <c r="I63" i="9"/>
  <c r="J63" i="9"/>
  <c r="K63" i="9"/>
  <c r="L63" i="9"/>
  <c r="M63" i="9"/>
  <c r="N63" i="9"/>
  <c r="S63" i="9"/>
  <c r="BB63" i="9"/>
  <c r="BE63" i="9"/>
  <c r="BF63" i="9"/>
  <c r="BG63" i="9"/>
  <c r="BH63" i="9"/>
  <c r="D64" i="9"/>
  <c r="F64" i="9"/>
  <c r="G64" i="9"/>
  <c r="H64" i="9"/>
  <c r="I64" i="9"/>
  <c r="J64" i="9"/>
  <c r="K64" i="9"/>
  <c r="L64" i="9"/>
  <c r="M64" i="9"/>
  <c r="N64" i="9"/>
  <c r="S64" i="9"/>
  <c r="BB64" i="9"/>
  <c r="BE64" i="9"/>
  <c r="BF64" i="9"/>
  <c r="BG64" i="9"/>
  <c r="BH64" i="9"/>
  <c r="AE33" i="14"/>
  <c r="AF33" i="14"/>
  <c r="AG33" i="14"/>
  <c r="AH33" i="14"/>
  <c r="AI33" i="14"/>
  <c r="AJ33" i="14"/>
  <c r="AK33" i="14"/>
  <c r="AL33" i="14"/>
  <c r="F9" i="21"/>
  <c r="G9" i="21"/>
  <c r="H9" i="21"/>
  <c r="I9" i="21"/>
  <c r="J9" i="21"/>
  <c r="K9" i="21"/>
  <c r="L9" i="21"/>
  <c r="M9" i="21"/>
  <c r="F10" i="21"/>
  <c r="G10" i="21"/>
  <c r="H10" i="21"/>
  <c r="I10" i="21"/>
  <c r="J10" i="21"/>
  <c r="K10" i="21"/>
  <c r="L10" i="21"/>
  <c r="M10" i="21"/>
  <c r="F11" i="21"/>
  <c r="G11" i="21"/>
  <c r="H11" i="21"/>
  <c r="I11" i="21"/>
  <c r="J11" i="21"/>
  <c r="K11" i="21"/>
  <c r="L11" i="21"/>
  <c r="M11" i="21"/>
  <c r="F12" i="21"/>
  <c r="G12" i="21"/>
  <c r="H12" i="21"/>
  <c r="I12" i="21"/>
  <c r="J12" i="21"/>
  <c r="K12" i="21"/>
  <c r="L12" i="21"/>
  <c r="M12" i="21"/>
  <c r="F13" i="21"/>
  <c r="G13" i="21"/>
  <c r="H13" i="21"/>
  <c r="I13" i="21"/>
  <c r="J13" i="21"/>
  <c r="K13" i="21"/>
  <c r="L13" i="21"/>
  <c r="M13" i="21"/>
  <c r="F14" i="21"/>
  <c r="G14" i="21"/>
  <c r="H14" i="21"/>
  <c r="I14" i="21"/>
  <c r="J14" i="21"/>
  <c r="J15" i="21" s="1"/>
  <c r="K14" i="21"/>
  <c r="L14" i="21"/>
  <c r="M14" i="21"/>
  <c r="F18" i="21"/>
  <c r="G18" i="21"/>
  <c r="H18" i="21"/>
  <c r="I18" i="21"/>
  <c r="J18" i="21"/>
  <c r="K18" i="21"/>
  <c r="L18" i="21"/>
  <c r="M18" i="21"/>
  <c r="F19" i="21"/>
  <c r="G19" i="21"/>
  <c r="H19" i="21"/>
  <c r="I19" i="21"/>
  <c r="J19" i="21"/>
  <c r="K19" i="21"/>
  <c r="L19" i="21"/>
  <c r="M19" i="21"/>
  <c r="F20" i="21"/>
  <c r="G20" i="21"/>
  <c r="H20" i="21"/>
  <c r="I20" i="21"/>
  <c r="J20" i="21"/>
  <c r="K20" i="21"/>
  <c r="L20" i="21"/>
  <c r="M20" i="21"/>
  <c r="F21" i="21"/>
  <c r="G21" i="21"/>
  <c r="H21" i="21"/>
  <c r="I21" i="21"/>
  <c r="J21" i="21"/>
  <c r="K21" i="21"/>
  <c r="L21" i="21"/>
  <c r="M21" i="21"/>
  <c r="F22" i="21"/>
  <c r="G22" i="21"/>
  <c r="H22" i="21"/>
  <c r="I22" i="21"/>
  <c r="J22" i="21"/>
  <c r="K22" i="21"/>
  <c r="L22" i="21"/>
  <c r="M22" i="21"/>
  <c r="F23" i="21"/>
  <c r="G23" i="21"/>
  <c r="H23" i="21"/>
  <c r="I23" i="21"/>
  <c r="J23" i="21"/>
  <c r="K23" i="21"/>
  <c r="L23" i="21"/>
  <c r="M23" i="21"/>
  <c r="F24" i="21"/>
  <c r="G24" i="21"/>
  <c r="H24" i="21"/>
  <c r="I24" i="21"/>
  <c r="J24" i="21"/>
  <c r="K24" i="21"/>
  <c r="L24" i="21"/>
  <c r="M24" i="21"/>
  <c r="K11" i="7"/>
  <c r="L11" i="7"/>
  <c r="H33" i="7"/>
  <c r="I33" i="7"/>
  <c r="J33" i="7"/>
  <c r="K33" i="7"/>
  <c r="L33" i="7"/>
  <c r="H34" i="7"/>
  <c r="I34" i="7"/>
  <c r="J34" i="7"/>
  <c r="K34" i="7"/>
  <c r="L34" i="7"/>
  <c r="H35" i="7"/>
  <c r="I35" i="7"/>
  <c r="J35" i="7"/>
  <c r="K35" i="7"/>
  <c r="L35" i="7"/>
  <c r="H36" i="7"/>
  <c r="I36" i="7"/>
  <c r="J36" i="7"/>
  <c r="K36" i="7"/>
  <c r="L36" i="7"/>
  <c r="H37" i="7"/>
  <c r="I37" i="7"/>
  <c r="J37" i="7"/>
  <c r="K37" i="7"/>
  <c r="L37" i="7"/>
  <c r="H40" i="7"/>
  <c r="I40" i="7"/>
  <c r="J40" i="7"/>
  <c r="K40" i="7"/>
  <c r="L40" i="7"/>
  <c r="H23" i="7"/>
  <c r="I23" i="7"/>
  <c r="J23" i="7"/>
  <c r="L23" i="7"/>
  <c r="BH5" i="9"/>
  <c r="BH8" i="9"/>
  <c r="BH9" i="9"/>
  <c r="BH11" i="9"/>
  <c r="BH12" i="9"/>
  <c r="BH13" i="9"/>
  <c r="BH14" i="9"/>
  <c r="BH15" i="9"/>
  <c r="BH16" i="9"/>
  <c r="BH17" i="9"/>
  <c r="BH18" i="9"/>
  <c r="BH19" i="9"/>
  <c r="BH20" i="9"/>
  <c r="BH22" i="9"/>
  <c r="BH23" i="9"/>
  <c r="BH26" i="9"/>
  <c r="BH27" i="9"/>
  <c r="BH28" i="9"/>
  <c r="BH29" i="9"/>
  <c r="BH30" i="9"/>
  <c r="BH31" i="9"/>
  <c r="BH32" i="9"/>
  <c r="BH33" i="9"/>
  <c r="BH34" i="9"/>
  <c r="BH35" i="9"/>
  <c r="BH36" i="9"/>
  <c r="BH37" i="9"/>
  <c r="BH40" i="9"/>
  <c r="BG5" i="9"/>
  <c r="BG8" i="9"/>
  <c r="BG9" i="9"/>
  <c r="BG11" i="9"/>
  <c r="BG12" i="9"/>
  <c r="BG13" i="9"/>
  <c r="BG14" i="9"/>
  <c r="BG15" i="9"/>
  <c r="BG16" i="9"/>
  <c r="BG17" i="9"/>
  <c r="BG18" i="9"/>
  <c r="BG19" i="9"/>
  <c r="BG20" i="9"/>
  <c r="BG22" i="9"/>
  <c r="BG23" i="9"/>
  <c r="BG26" i="9"/>
  <c r="BG27" i="9"/>
  <c r="BG28" i="9"/>
  <c r="BG29" i="9"/>
  <c r="BG30" i="9"/>
  <c r="BG31" i="9"/>
  <c r="BG32" i="9"/>
  <c r="BG33" i="9"/>
  <c r="BG34" i="9"/>
  <c r="BG35" i="9"/>
  <c r="BG36" i="9"/>
  <c r="BG37" i="9"/>
  <c r="BG40" i="9"/>
  <c r="N8" i="9"/>
  <c r="N9" i="9"/>
  <c r="N11" i="9"/>
  <c r="N12" i="9"/>
  <c r="N13" i="9"/>
  <c r="N14" i="9"/>
  <c r="N15" i="9"/>
  <c r="N16" i="9"/>
  <c r="N17" i="9"/>
  <c r="N18" i="9"/>
  <c r="N19" i="9"/>
  <c r="N20" i="9"/>
  <c r="N22" i="9"/>
  <c r="N23" i="9"/>
  <c r="N26" i="9"/>
  <c r="N27" i="9"/>
  <c r="N28" i="9"/>
  <c r="N29" i="9"/>
  <c r="N30" i="9"/>
  <c r="N31" i="9"/>
  <c r="N32" i="9"/>
  <c r="N33" i="9"/>
  <c r="N34" i="9"/>
  <c r="N35" i="9"/>
  <c r="N36" i="9"/>
  <c r="N37" i="9"/>
  <c r="N40" i="9"/>
  <c r="BF5" i="9"/>
  <c r="BF8" i="9"/>
  <c r="BF9" i="9"/>
  <c r="BF11" i="9"/>
  <c r="BF12" i="9"/>
  <c r="BF13" i="9"/>
  <c r="BF14" i="9"/>
  <c r="BF15" i="9"/>
  <c r="BF16" i="9"/>
  <c r="BF17" i="9"/>
  <c r="BF18" i="9"/>
  <c r="BF19" i="9"/>
  <c r="BF20" i="9"/>
  <c r="BF22" i="9"/>
  <c r="BF23" i="9"/>
  <c r="BF26" i="9"/>
  <c r="BF27" i="9"/>
  <c r="BF28" i="9"/>
  <c r="BF29" i="9"/>
  <c r="BF30" i="9"/>
  <c r="BF31" i="9"/>
  <c r="BF32" i="9"/>
  <c r="BF33" i="9"/>
  <c r="BF34" i="9"/>
  <c r="BF35" i="9"/>
  <c r="BF36" i="9"/>
  <c r="BF37" i="9"/>
  <c r="BF40" i="9"/>
  <c r="BE5" i="9"/>
  <c r="BE8" i="9"/>
  <c r="BE9" i="9"/>
  <c r="BE11" i="9"/>
  <c r="BE12" i="9"/>
  <c r="BE13" i="9"/>
  <c r="BE14" i="9"/>
  <c r="BE15" i="9"/>
  <c r="BE16" i="9"/>
  <c r="BE17" i="9"/>
  <c r="BE18" i="9"/>
  <c r="BE19" i="9"/>
  <c r="BE20" i="9"/>
  <c r="BE22" i="9"/>
  <c r="BE23" i="9"/>
  <c r="BE26" i="9"/>
  <c r="BE27" i="9"/>
  <c r="BE28" i="9"/>
  <c r="BE29" i="9"/>
  <c r="BE30" i="9"/>
  <c r="BE31" i="9"/>
  <c r="BE32" i="9"/>
  <c r="BE33" i="9"/>
  <c r="BE34" i="9"/>
  <c r="BE35" i="9"/>
  <c r="BE36" i="9"/>
  <c r="BE37" i="9"/>
  <c r="BE40" i="9"/>
  <c r="E31" i="17"/>
  <c r="BF31" i="17" s="1"/>
  <c r="U31" i="17"/>
  <c r="D64" i="7"/>
  <c r="AA31" i="17"/>
  <c r="AD31" i="17"/>
  <c r="BC4" i="9"/>
  <c r="B8" i="17"/>
  <c r="BC8" i="17" s="1"/>
  <c r="C8" i="17"/>
  <c r="BD8" i="17" s="1"/>
  <c r="D8" i="17"/>
  <c r="BE8" i="17" s="1"/>
  <c r="E8" i="17"/>
  <c r="BF8" i="17" s="1"/>
  <c r="F8" i="17"/>
  <c r="BG8" i="17" s="1"/>
  <c r="G8" i="17"/>
  <c r="BH8" i="17" s="1"/>
  <c r="H8" i="17"/>
  <c r="BI8" i="17" s="1"/>
  <c r="I8" i="17"/>
  <c r="BJ8" i="17" s="1"/>
  <c r="J8" i="17"/>
  <c r="BK8" i="17" s="1"/>
  <c r="K8" i="17"/>
  <c r="BL8" i="17" s="1"/>
  <c r="L8" i="17"/>
  <c r="BM8" i="17" s="1"/>
  <c r="M8" i="17"/>
  <c r="BN8" i="17" s="1"/>
  <c r="N8" i="17"/>
  <c r="BO8" i="17" s="1"/>
  <c r="O8" i="17"/>
  <c r="BP8" i="17" s="1"/>
  <c r="P8" i="17"/>
  <c r="BQ8" i="17" s="1"/>
  <c r="Q8" i="17"/>
  <c r="BR8" i="17" s="1"/>
  <c r="R8" i="17"/>
  <c r="BS8" i="17" s="1"/>
  <c r="S8" i="17"/>
  <c r="T8" i="17"/>
  <c r="U8" i="17"/>
  <c r="V8" i="17"/>
  <c r="W8" i="17"/>
  <c r="X8" i="17"/>
  <c r="Y8" i="17"/>
  <c r="Z8" i="17"/>
  <c r="AA8" i="17"/>
  <c r="AB8" i="17"/>
  <c r="AC8" i="17"/>
  <c r="AD8" i="17"/>
  <c r="B9" i="17"/>
  <c r="BC9" i="17" s="1"/>
  <c r="C9" i="17"/>
  <c r="BD9" i="17" s="1"/>
  <c r="D9" i="17"/>
  <c r="BE9" i="17" s="1"/>
  <c r="E9" i="17"/>
  <c r="BF9" i="17" s="1"/>
  <c r="F9" i="17"/>
  <c r="BG9" i="17" s="1"/>
  <c r="G9" i="17"/>
  <c r="BH9" i="17" s="1"/>
  <c r="H9" i="17"/>
  <c r="BI9" i="17" s="1"/>
  <c r="I9" i="17"/>
  <c r="BJ9" i="17" s="1"/>
  <c r="J9" i="17"/>
  <c r="BK9" i="17" s="1"/>
  <c r="K9" i="17"/>
  <c r="BL9" i="17" s="1"/>
  <c r="L9" i="17"/>
  <c r="BM9" i="17" s="1"/>
  <c r="M9" i="17"/>
  <c r="BN9" i="17" s="1"/>
  <c r="N9" i="17"/>
  <c r="BO9" i="17" s="1"/>
  <c r="O9" i="17"/>
  <c r="BP9" i="17" s="1"/>
  <c r="P9" i="17"/>
  <c r="BQ9" i="17" s="1"/>
  <c r="Q9" i="17"/>
  <c r="BR9" i="17" s="1"/>
  <c r="R9" i="17"/>
  <c r="BS9" i="17" s="1"/>
  <c r="S9" i="17"/>
  <c r="T9" i="17"/>
  <c r="U9" i="17"/>
  <c r="V9" i="17"/>
  <c r="W9" i="17"/>
  <c r="X9" i="17"/>
  <c r="Y9" i="17"/>
  <c r="Z9" i="17"/>
  <c r="AA9" i="17"/>
  <c r="AB9" i="17"/>
  <c r="AC9" i="17"/>
  <c r="AD9" i="17"/>
  <c r="B10" i="17"/>
  <c r="BC10" i="17" s="1"/>
  <c r="C10" i="17"/>
  <c r="BD10" i="17" s="1"/>
  <c r="D10" i="17"/>
  <c r="BE10" i="17" s="1"/>
  <c r="E10" i="17"/>
  <c r="BF10" i="17" s="1"/>
  <c r="F10" i="17"/>
  <c r="BG10" i="17" s="1"/>
  <c r="G10" i="17"/>
  <c r="BH10" i="17" s="1"/>
  <c r="H10" i="17"/>
  <c r="BI10" i="17" s="1"/>
  <c r="I10" i="17"/>
  <c r="BJ10" i="17" s="1"/>
  <c r="J10" i="17"/>
  <c r="BK10" i="17" s="1"/>
  <c r="K10" i="17"/>
  <c r="BL10" i="17" s="1"/>
  <c r="L10" i="17"/>
  <c r="BM10" i="17" s="1"/>
  <c r="M10" i="17"/>
  <c r="BN10" i="17" s="1"/>
  <c r="N10" i="17"/>
  <c r="BO10" i="17" s="1"/>
  <c r="O10" i="17"/>
  <c r="BP10" i="17" s="1"/>
  <c r="P10" i="17"/>
  <c r="BQ10" i="17" s="1"/>
  <c r="Q10" i="17"/>
  <c r="BR10" i="17" s="1"/>
  <c r="R10" i="17"/>
  <c r="BS10" i="17" s="1"/>
  <c r="S10" i="17"/>
  <c r="T10" i="17"/>
  <c r="U10" i="17"/>
  <c r="V10" i="17"/>
  <c r="W10" i="17"/>
  <c r="X10" i="17"/>
  <c r="Y10" i="17"/>
  <c r="Z10" i="17"/>
  <c r="AA10" i="17"/>
  <c r="AB10" i="17"/>
  <c r="AC10" i="17"/>
  <c r="AD10" i="17"/>
  <c r="B11" i="17"/>
  <c r="BC11" i="17" s="1"/>
  <c r="C11" i="17"/>
  <c r="BD11" i="17" s="1"/>
  <c r="D11" i="17"/>
  <c r="BE11" i="17" s="1"/>
  <c r="E11" i="17"/>
  <c r="BF11" i="17" s="1"/>
  <c r="F11" i="17"/>
  <c r="BG11" i="17" s="1"/>
  <c r="G11" i="17"/>
  <c r="BH11" i="17" s="1"/>
  <c r="H11" i="17"/>
  <c r="BI11" i="17" s="1"/>
  <c r="I11" i="17"/>
  <c r="BJ11" i="17" s="1"/>
  <c r="J11" i="17"/>
  <c r="BK11" i="17" s="1"/>
  <c r="K11" i="17"/>
  <c r="BL11" i="17" s="1"/>
  <c r="L11" i="17"/>
  <c r="BM11" i="17" s="1"/>
  <c r="M11" i="17"/>
  <c r="BN11" i="17" s="1"/>
  <c r="N11" i="17"/>
  <c r="BO11" i="17" s="1"/>
  <c r="O11" i="17"/>
  <c r="BP11" i="17" s="1"/>
  <c r="P11" i="17"/>
  <c r="BQ11" i="17" s="1"/>
  <c r="Q11" i="17"/>
  <c r="BR11" i="17" s="1"/>
  <c r="R11" i="17"/>
  <c r="BS11" i="17" s="1"/>
  <c r="S11" i="17"/>
  <c r="T11" i="17"/>
  <c r="U11" i="17"/>
  <c r="V11" i="17"/>
  <c r="W11" i="17"/>
  <c r="X11" i="17"/>
  <c r="Y11" i="17"/>
  <c r="Z11" i="17"/>
  <c r="AA11" i="17"/>
  <c r="AB11" i="17"/>
  <c r="AC11" i="17"/>
  <c r="AD11" i="17"/>
  <c r="B12" i="17"/>
  <c r="BC12" i="17" s="1"/>
  <c r="C12" i="17"/>
  <c r="BD12" i="17" s="1"/>
  <c r="D12" i="17"/>
  <c r="BE12" i="17" s="1"/>
  <c r="E12" i="17"/>
  <c r="BF12" i="17" s="1"/>
  <c r="F12" i="17"/>
  <c r="BG12" i="17" s="1"/>
  <c r="G12" i="17"/>
  <c r="BH12" i="17" s="1"/>
  <c r="H12" i="17"/>
  <c r="BI12" i="17" s="1"/>
  <c r="I12" i="17"/>
  <c r="BJ12" i="17" s="1"/>
  <c r="J12" i="17"/>
  <c r="BK12" i="17" s="1"/>
  <c r="K12" i="17"/>
  <c r="BL12" i="17" s="1"/>
  <c r="L12" i="17"/>
  <c r="BM12" i="17" s="1"/>
  <c r="M12" i="17"/>
  <c r="BN12" i="17" s="1"/>
  <c r="N12" i="17"/>
  <c r="BO12" i="17" s="1"/>
  <c r="O12" i="17"/>
  <c r="BP12" i="17" s="1"/>
  <c r="P12" i="17"/>
  <c r="BQ12" i="17" s="1"/>
  <c r="Q12" i="17"/>
  <c r="BR12" i="17" s="1"/>
  <c r="R12" i="17"/>
  <c r="BS12" i="17" s="1"/>
  <c r="S12" i="17"/>
  <c r="T12" i="17"/>
  <c r="U12" i="17"/>
  <c r="V12" i="17"/>
  <c r="W12" i="17"/>
  <c r="X12" i="17"/>
  <c r="Y12" i="17"/>
  <c r="Z12" i="17"/>
  <c r="AA12" i="17"/>
  <c r="AB12" i="17"/>
  <c r="AC12" i="17"/>
  <c r="AD12" i="17"/>
  <c r="B13" i="17"/>
  <c r="BC13" i="17" s="1"/>
  <c r="C13" i="17"/>
  <c r="BD13" i="17" s="1"/>
  <c r="D13" i="17"/>
  <c r="BE13" i="17" s="1"/>
  <c r="E13" i="17"/>
  <c r="BF13" i="17" s="1"/>
  <c r="F13" i="17"/>
  <c r="BG13" i="17" s="1"/>
  <c r="G13" i="17"/>
  <c r="BH13" i="17" s="1"/>
  <c r="H13" i="17"/>
  <c r="BI13" i="17" s="1"/>
  <c r="I13" i="17"/>
  <c r="BJ13" i="17" s="1"/>
  <c r="J13" i="17"/>
  <c r="BK13" i="17" s="1"/>
  <c r="K13" i="17"/>
  <c r="BL13" i="17" s="1"/>
  <c r="L13" i="17"/>
  <c r="BM13" i="17" s="1"/>
  <c r="M13" i="17"/>
  <c r="BN13" i="17" s="1"/>
  <c r="N13" i="17"/>
  <c r="BO13" i="17" s="1"/>
  <c r="O13" i="17"/>
  <c r="BP13" i="17" s="1"/>
  <c r="P13" i="17"/>
  <c r="BQ13" i="17" s="1"/>
  <c r="Q13" i="17"/>
  <c r="BR13" i="17" s="1"/>
  <c r="R13" i="17"/>
  <c r="BS13" i="17" s="1"/>
  <c r="S13" i="17"/>
  <c r="T13" i="17"/>
  <c r="U13" i="17"/>
  <c r="V13" i="17"/>
  <c r="W13" i="17"/>
  <c r="X13" i="17"/>
  <c r="Y13" i="17"/>
  <c r="Z13" i="17"/>
  <c r="AA13" i="17"/>
  <c r="AB13" i="17"/>
  <c r="AC13" i="17"/>
  <c r="AD13" i="17"/>
  <c r="B14" i="17"/>
  <c r="BC14" i="17" s="1"/>
  <c r="C14" i="17"/>
  <c r="BD14" i="17" s="1"/>
  <c r="D14" i="17"/>
  <c r="BE14" i="17" s="1"/>
  <c r="E14" i="17"/>
  <c r="BF14" i="17" s="1"/>
  <c r="F14" i="17"/>
  <c r="BG14" i="17" s="1"/>
  <c r="G14" i="17"/>
  <c r="BH14" i="17" s="1"/>
  <c r="H14" i="17"/>
  <c r="BI14" i="17" s="1"/>
  <c r="I14" i="17"/>
  <c r="BJ14" i="17" s="1"/>
  <c r="J14" i="17"/>
  <c r="BK14" i="17" s="1"/>
  <c r="K14" i="17"/>
  <c r="BL14" i="17" s="1"/>
  <c r="L14" i="17"/>
  <c r="BM14" i="17" s="1"/>
  <c r="M14" i="17"/>
  <c r="BN14" i="17" s="1"/>
  <c r="N14" i="17"/>
  <c r="BO14" i="17" s="1"/>
  <c r="O14" i="17"/>
  <c r="BP14" i="17" s="1"/>
  <c r="P14" i="17"/>
  <c r="BQ14" i="17" s="1"/>
  <c r="Q14" i="17"/>
  <c r="BR14" i="17" s="1"/>
  <c r="R14" i="17"/>
  <c r="BS14" i="17" s="1"/>
  <c r="S14" i="17"/>
  <c r="T14" i="17"/>
  <c r="U14" i="17"/>
  <c r="V14" i="17"/>
  <c r="W14" i="17"/>
  <c r="X14" i="17"/>
  <c r="Y14" i="17"/>
  <c r="Z14" i="17"/>
  <c r="AA14" i="17"/>
  <c r="AB14" i="17"/>
  <c r="AC14" i="17"/>
  <c r="AD14" i="17"/>
  <c r="B15" i="17"/>
  <c r="BC15" i="17" s="1"/>
  <c r="C15" i="17"/>
  <c r="BD15" i="17" s="1"/>
  <c r="D15" i="17"/>
  <c r="BE15" i="17" s="1"/>
  <c r="E15" i="17"/>
  <c r="BF15" i="17" s="1"/>
  <c r="F15" i="17"/>
  <c r="BG15" i="17" s="1"/>
  <c r="G15" i="17"/>
  <c r="BH15" i="17" s="1"/>
  <c r="H15" i="17"/>
  <c r="BI15" i="17" s="1"/>
  <c r="I15" i="17"/>
  <c r="BJ15" i="17" s="1"/>
  <c r="J15" i="17"/>
  <c r="BK15" i="17" s="1"/>
  <c r="K15" i="17"/>
  <c r="BL15" i="17" s="1"/>
  <c r="L15" i="17"/>
  <c r="BM15" i="17" s="1"/>
  <c r="M15" i="17"/>
  <c r="BN15" i="17" s="1"/>
  <c r="N15" i="17"/>
  <c r="BO15" i="17" s="1"/>
  <c r="O15" i="17"/>
  <c r="BP15" i="17" s="1"/>
  <c r="P15" i="17"/>
  <c r="BQ15" i="17" s="1"/>
  <c r="Q15" i="17"/>
  <c r="BR15" i="17" s="1"/>
  <c r="R15" i="17"/>
  <c r="BS15" i="17" s="1"/>
  <c r="S15" i="17"/>
  <c r="T15" i="17"/>
  <c r="U15" i="17"/>
  <c r="V15" i="17"/>
  <c r="W15" i="17"/>
  <c r="X15" i="17"/>
  <c r="Y15" i="17"/>
  <c r="Z15" i="17"/>
  <c r="AA15" i="17"/>
  <c r="AB15" i="17"/>
  <c r="AC15" i="17"/>
  <c r="AD15" i="17"/>
  <c r="B16" i="17"/>
  <c r="BC16" i="17" s="1"/>
  <c r="C16" i="17"/>
  <c r="BD16" i="17" s="1"/>
  <c r="D16" i="17"/>
  <c r="BE16" i="17" s="1"/>
  <c r="E16" i="17"/>
  <c r="BF16" i="17" s="1"/>
  <c r="F16" i="17"/>
  <c r="BG16" i="17" s="1"/>
  <c r="G16" i="17"/>
  <c r="BH16" i="17" s="1"/>
  <c r="H16" i="17"/>
  <c r="BI16" i="17" s="1"/>
  <c r="I16" i="17"/>
  <c r="BJ16" i="17" s="1"/>
  <c r="J16" i="17"/>
  <c r="BK16" i="17" s="1"/>
  <c r="K16" i="17"/>
  <c r="BL16" i="17" s="1"/>
  <c r="L16" i="17"/>
  <c r="BM16" i="17" s="1"/>
  <c r="M16" i="17"/>
  <c r="BN16" i="17" s="1"/>
  <c r="N16" i="17"/>
  <c r="BO16" i="17" s="1"/>
  <c r="O16" i="17"/>
  <c r="BP16" i="17" s="1"/>
  <c r="P16" i="17"/>
  <c r="BQ16" i="17" s="1"/>
  <c r="Q16" i="17"/>
  <c r="BR16" i="17" s="1"/>
  <c r="R16" i="17"/>
  <c r="BS16" i="17" s="1"/>
  <c r="S16" i="17"/>
  <c r="T16" i="17"/>
  <c r="U16" i="17"/>
  <c r="V16" i="17"/>
  <c r="W16" i="17"/>
  <c r="X16" i="17"/>
  <c r="Y16" i="17"/>
  <c r="Z16" i="17"/>
  <c r="AA16" i="17"/>
  <c r="AB16" i="17"/>
  <c r="AC16" i="17"/>
  <c r="AD16" i="17"/>
  <c r="B17" i="17"/>
  <c r="BC17" i="17" s="1"/>
  <c r="C17" i="17"/>
  <c r="BD17" i="17" s="1"/>
  <c r="D17" i="17"/>
  <c r="BE17" i="17" s="1"/>
  <c r="E17" i="17"/>
  <c r="BF17" i="17" s="1"/>
  <c r="F17" i="17"/>
  <c r="BG17" i="17" s="1"/>
  <c r="G17" i="17"/>
  <c r="BH17" i="17" s="1"/>
  <c r="H17" i="17"/>
  <c r="BI17" i="17" s="1"/>
  <c r="I17" i="17"/>
  <c r="BJ17" i="17" s="1"/>
  <c r="J17" i="17"/>
  <c r="BK17" i="17" s="1"/>
  <c r="K17" i="17"/>
  <c r="BL17" i="17" s="1"/>
  <c r="L17" i="17"/>
  <c r="BM17" i="17" s="1"/>
  <c r="M17" i="17"/>
  <c r="BN17" i="17" s="1"/>
  <c r="N17" i="17"/>
  <c r="BO17" i="17" s="1"/>
  <c r="O17" i="17"/>
  <c r="BP17" i="17" s="1"/>
  <c r="P17" i="17"/>
  <c r="BQ17" i="17" s="1"/>
  <c r="Q17" i="17"/>
  <c r="BR17" i="17" s="1"/>
  <c r="R17" i="17"/>
  <c r="BS17" i="17" s="1"/>
  <c r="S17" i="17"/>
  <c r="T17" i="17"/>
  <c r="U17" i="17"/>
  <c r="V17" i="17"/>
  <c r="W17" i="17"/>
  <c r="X17" i="17"/>
  <c r="Y17" i="17"/>
  <c r="Z17" i="17"/>
  <c r="AA17" i="17"/>
  <c r="AB17" i="17"/>
  <c r="AC17" i="17"/>
  <c r="AD17" i="17"/>
  <c r="B18" i="17"/>
  <c r="BC18" i="17" s="1"/>
  <c r="C18" i="17"/>
  <c r="BD18" i="17" s="1"/>
  <c r="D18" i="17"/>
  <c r="BE18" i="17" s="1"/>
  <c r="E18" i="17"/>
  <c r="BF18" i="17" s="1"/>
  <c r="F18" i="17"/>
  <c r="BG18" i="17" s="1"/>
  <c r="G18" i="17"/>
  <c r="BH18" i="17" s="1"/>
  <c r="H18" i="17"/>
  <c r="BI18" i="17" s="1"/>
  <c r="I18" i="17"/>
  <c r="BJ18" i="17" s="1"/>
  <c r="J18" i="17"/>
  <c r="BK18" i="17" s="1"/>
  <c r="K18" i="17"/>
  <c r="BL18" i="17" s="1"/>
  <c r="L18" i="17"/>
  <c r="BM18" i="17" s="1"/>
  <c r="M18" i="17"/>
  <c r="BN18" i="17" s="1"/>
  <c r="N18" i="17"/>
  <c r="BO18" i="17" s="1"/>
  <c r="O18" i="17"/>
  <c r="BP18" i="17" s="1"/>
  <c r="P18" i="17"/>
  <c r="BQ18" i="17" s="1"/>
  <c r="Q18" i="17"/>
  <c r="BR18" i="17" s="1"/>
  <c r="R18" i="17"/>
  <c r="BS18" i="17" s="1"/>
  <c r="S18" i="17"/>
  <c r="T18" i="17"/>
  <c r="U18" i="17"/>
  <c r="V18" i="17"/>
  <c r="W18" i="17"/>
  <c r="X18" i="17"/>
  <c r="Y18" i="17"/>
  <c r="Z18" i="17"/>
  <c r="AA18" i="17"/>
  <c r="AB18" i="17"/>
  <c r="AC18" i="17"/>
  <c r="AD18" i="17"/>
  <c r="B19" i="17"/>
  <c r="BC19" i="17" s="1"/>
  <c r="C19" i="17"/>
  <c r="BD19" i="17" s="1"/>
  <c r="D19" i="17"/>
  <c r="BE19" i="17" s="1"/>
  <c r="E19" i="17"/>
  <c r="BF19" i="17" s="1"/>
  <c r="F19" i="17"/>
  <c r="BG19" i="17" s="1"/>
  <c r="G19" i="17"/>
  <c r="BH19" i="17" s="1"/>
  <c r="H19" i="17"/>
  <c r="BI19" i="17" s="1"/>
  <c r="I19" i="17"/>
  <c r="BJ19" i="17" s="1"/>
  <c r="J19" i="17"/>
  <c r="BK19" i="17" s="1"/>
  <c r="K19" i="17"/>
  <c r="BL19" i="17" s="1"/>
  <c r="L19" i="17"/>
  <c r="BM19" i="17" s="1"/>
  <c r="M19" i="17"/>
  <c r="BN19" i="17" s="1"/>
  <c r="N19" i="17"/>
  <c r="BO19" i="17" s="1"/>
  <c r="O19" i="17"/>
  <c r="BP19" i="17" s="1"/>
  <c r="P19" i="17"/>
  <c r="BQ19" i="17" s="1"/>
  <c r="Q19" i="17"/>
  <c r="BR19" i="17" s="1"/>
  <c r="R19" i="17"/>
  <c r="BS19" i="17" s="1"/>
  <c r="S19" i="17"/>
  <c r="T19" i="17"/>
  <c r="U19" i="17"/>
  <c r="V19" i="17"/>
  <c r="W19" i="17"/>
  <c r="X19" i="17"/>
  <c r="Y19" i="17"/>
  <c r="Z19" i="17"/>
  <c r="AA19" i="17"/>
  <c r="AB19" i="17"/>
  <c r="AC19" i="17"/>
  <c r="AD19" i="17"/>
  <c r="C23" i="17"/>
  <c r="BD23" i="17" s="1"/>
  <c r="D23" i="17"/>
  <c r="BE23" i="17" s="1"/>
  <c r="E23" i="17"/>
  <c r="BF23" i="17" s="1"/>
  <c r="F23" i="17"/>
  <c r="BG23" i="17" s="1"/>
  <c r="G23" i="17"/>
  <c r="BH23" i="17" s="1"/>
  <c r="H23" i="17"/>
  <c r="BI23" i="17" s="1"/>
  <c r="I23" i="17"/>
  <c r="BJ23" i="17" s="1"/>
  <c r="J23" i="17"/>
  <c r="BK23" i="17" s="1"/>
  <c r="K23" i="17"/>
  <c r="BL23" i="17" s="1"/>
  <c r="L23" i="17"/>
  <c r="BM23" i="17" s="1"/>
  <c r="M23" i="17"/>
  <c r="BN23" i="17" s="1"/>
  <c r="N23" i="17"/>
  <c r="BO23" i="17" s="1"/>
  <c r="O23" i="17"/>
  <c r="BP23" i="17" s="1"/>
  <c r="P23" i="17"/>
  <c r="BQ23" i="17" s="1"/>
  <c r="Q23" i="17"/>
  <c r="BR23" i="17" s="1"/>
  <c r="R23" i="17"/>
  <c r="BS23" i="17" s="1"/>
  <c r="S23" i="17"/>
  <c r="BT23" i="17" s="1"/>
  <c r="T23" i="17"/>
  <c r="BU23" i="17" s="1"/>
  <c r="U23" i="17"/>
  <c r="BV23" i="17" s="1"/>
  <c r="V23" i="17"/>
  <c r="BW23" i="17" s="1"/>
  <c r="W23" i="17"/>
  <c r="X23" i="17"/>
  <c r="Y23" i="17"/>
  <c r="Z23" i="17"/>
  <c r="AA23" i="17"/>
  <c r="AB23" i="17"/>
  <c r="AC23" i="17"/>
  <c r="AD23" i="17"/>
  <c r="C24" i="17"/>
  <c r="BD24" i="17" s="1"/>
  <c r="D24" i="17"/>
  <c r="BE24" i="17" s="1"/>
  <c r="E24" i="17"/>
  <c r="BF24" i="17" s="1"/>
  <c r="F24" i="17"/>
  <c r="BG24" i="17" s="1"/>
  <c r="G24" i="17"/>
  <c r="BH24" i="17" s="1"/>
  <c r="H24" i="17"/>
  <c r="BI24" i="17" s="1"/>
  <c r="I24" i="17"/>
  <c r="BJ24" i="17" s="1"/>
  <c r="J24" i="17"/>
  <c r="BK24" i="17" s="1"/>
  <c r="K24" i="17"/>
  <c r="BL24" i="17" s="1"/>
  <c r="L24" i="17"/>
  <c r="BM24" i="17" s="1"/>
  <c r="M24" i="17"/>
  <c r="BN24" i="17" s="1"/>
  <c r="N24" i="17"/>
  <c r="BO24" i="17" s="1"/>
  <c r="O24" i="17"/>
  <c r="BP24" i="17" s="1"/>
  <c r="P24" i="17"/>
  <c r="BQ24" i="17" s="1"/>
  <c r="Q24" i="17"/>
  <c r="BR24" i="17" s="1"/>
  <c r="R24" i="17"/>
  <c r="BS24" i="17" s="1"/>
  <c r="S24" i="17"/>
  <c r="BT24" i="17" s="1"/>
  <c r="T24" i="17"/>
  <c r="BU24" i="17" s="1"/>
  <c r="U24" i="17"/>
  <c r="BV24" i="17" s="1"/>
  <c r="V24" i="17"/>
  <c r="BW24" i="17" s="1"/>
  <c r="W24" i="17"/>
  <c r="X24" i="17"/>
  <c r="Y24" i="17"/>
  <c r="Z24" i="17"/>
  <c r="AA24" i="17"/>
  <c r="AB24" i="17"/>
  <c r="AC24" i="17"/>
  <c r="AD24" i="17"/>
  <c r="C25" i="17"/>
  <c r="BD25" i="17" s="1"/>
  <c r="D25" i="17"/>
  <c r="BE25" i="17" s="1"/>
  <c r="E25" i="17"/>
  <c r="BF25" i="17" s="1"/>
  <c r="F25" i="17"/>
  <c r="BG25" i="17" s="1"/>
  <c r="G25" i="17"/>
  <c r="BH25" i="17" s="1"/>
  <c r="H25" i="17"/>
  <c r="BI25" i="17" s="1"/>
  <c r="I25" i="17"/>
  <c r="BJ25" i="17" s="1"/>
  <c r="J25" i="17"/>
  <c r="BK25" i="17" s="1"/>
  <c r="K25" i="17"/>
  <c r="BL25" i="17" s="1"/>
  <c r="L25" i="17"/>
  <c r="BM25" i="17" s="1"/>
  <c r="M25" i="17"/>
  <c r="BN25" i="17" s="1"/>
  <c r="N25" i="17"/>
  <c r="BO25" i="17" s="1"/>
  <c r="O25" i="17"/>
  <c r="BP25" i="17" s="1"/>
  <c r="P25" i="17"/>
  <c r="BQ25" i="17" s="1"/>
  <c r="Q25" i="17"/>
  <c r="BR25" i="17" s="1"/>
  <c r="R25" i="17"/>
  <c r="BS25" i="17" s="1"/>
  <c r="S25" i="17"/>
  <c r="BT25" i="17" s="1"/>
  <c r="T25" i="17"/>
  <c r="BU25" i="17" s="1"/>
  <c r="U25" i="17"/>
  <c r="BV25" i="17" s="1"/>
  <c r="V25" i="17"/>
  <c r="BW25" i="17" s="1"/>
  <c r="W25" i="17"/>
  <c r="X25" i="17"/>
  <c r="Y25" i="17"/>
  <c r="Z25" i="17"/>
  <c r="AA25" i="17"/>
  <c r="AB25" i="17"/>
  <c r="AC25" i="17"/>
  <c r="AD25" i="17"/>
  <c r="C26" i="17"/>
  <c r="BD26" i="17" s="1"/>
  <c r="D26" i="17"/>
  <c r="BE26" i="17" s="1"/>
  <c r="E26" i="17"/>
  <c r="BF26" i="17" s="1"/>
  <c r="F26" i="17"/>
  <c r="BG26" i="17" s="1"/>
  <c r="G26" i="17"/>
  <c r="BH26" i="17" s="1"/>
  <c r="H26" i="17"/>
  <c r="BI26" i="17" s="1"/>
  <c r="I26" i="17"/>
  <c r="BJ26" i="17" s="1"/>
  <c r="J26" i="17"/>
  <c r="BK26" i="17" s="1"/>
  <c r="K26" i="17"/>
  <c r="BL26" i="17" s="1"/>
  <c r="L26" i="17"/>
  <c r="BM26" i="17" s="1"/>
  <c r="M26" i="17"/>
  <c r="BN26" i="17" s="1"/>
  <c r="N26" i="17"/>
  <c r="BO26" i="17" s="1"/>
  <c r="O26" i="17"/>
  <c r="BP26" i="17" s="1"/>
  <c r="P26" i="17"/>
  <c r="BQ26" i="17" s="1"/>
  <c r="Q26" i="17"/>
  <c r="BR26" i="17" s="1"/>
  <c r="R26" i="17"/>
  <c r="BS26" i="17" s="1"/>
  <c r="S26" i="17"/>
  <c r="BT26" i="17" s="1"/>
  <c r="T26" i="17"/>
  <c r="BU26" i="17" s="1"/>
  <c r="U26" i="17"/>
  <c r="BV26" i="17" s="1"/>
  <c r="V26" i="17"/>
  <c r="BW26" i="17" s="1"/>
  <c r="W26" i="17"/>
  <c r="X26" i="17"/>
  <c r="Y26" i="17"/>
  <c r="Z26" i="17"/>
  <c r="AA26" i="17"/>
  <c r="AB26" i="17"/>
  <c r="AC26" i="17"/>
  <c r="AD26" i="17"/>
  <c r="C27" i="17"/>
  <c r="BD27" i="17" s="1"/>
  <c r="D27" i="17"/>
  <c r="BE27" i="17" s="1"/>
  <c r="E27" i="17"/>
  <c r="BF27" i="17" s="1"/>
  <c r="F27" i="17"/>
  <c r="BG27" i="17" s="1"/>
  <c r="G27" i="17"/>
  <c r="BH27" i="17" s="1"/>
  <c r="H27" i="17"/>
  <c r="BI27" i="17" s="1"/>
  <c r="I27" i="17"/>
  <c r="BJ27" i="17" s="1"/>
  <c r="J27" i="17"/>
  <c r="BK27" i="17" s="1"/>
  <c r="K27" i="17"/>
  <c r="BL27" i="17" s="1"/>
  <c r="L27" i="17"/>
  <c r="BM27" i="17" s="1"/>
  <c r="M27" i="17"/>
  <c r="BN27" i="17" s="1"/>
  <c r="N27" i="17"/>
  <c r="BO27" i="17" s="1"/>
  <c r="O27" i="17"/>
  <c r="BP27" i="17" s="1"/>
  <c r="P27" i="17"/>
  <c r="BQ27" i="17" s="1"/>
  <c r="Q27" i="17"/>
  <c r="BR27" i="17" s="1"/>
  <c r="R27" i="17"/>
  <c r="BS27" i="17" s="1"/>
  <c r="S27" i="17"/>
  <c r="BT27" i="17" s="1"/>
  <c r="T27" i="17"/>
  <c r="BU27" i="17" s="1"/>
  <c r="U27" i="17"/>
  <c r="BV27" i="17" s="1"/>
  <c r="V27" i="17"/>
  <c r="BW27" i="17" s="1"/>
  <c r="W27" i="17"/>
  <c r="X27" i="17"/>
  <c r="Y27" i="17"/>
  <c r="Z27" i="17"/>
  <c r="AA27" i="17"/>
  <c r="AB27" i="17"/>
  <c r="AC27" i="17"/>
  <c r="AD27" i="17"/>
  <c r="C28" i="17"/>
  <c r="BD28" i="17" s="1"/>
  <c r="D28" i="17"/>
  <c r="BE28" i="17" s="1"/>
  <c r="E28" i="17"/>
  <c r="BF28" i="17" s="1"/>
  <c r="F28" i="17"/>
  <c r="BG28" i="17" s="1"/>
  <c r="G28" i="17"/>
  <c r="BH28" i="17" s="1"/>
  <c r="H28" i="17"/>
  <c r="BI28" i="17" s="1"/>
  <c r="I28" i="17"/>
  <c r="BJ28" i="17" s="1"/>
  <c r="J28" i="17"/>
  <c r="BK28" i="17" s="1"/>
  <c r="K28" i="17"/>
  <c r="BL28" i="17" s="1"/>
  <c r="L28" i="17"/>
  <c r="BM28" i="17" s="1"/>
  <c r="M28" i="17"/>
  <c r="BN28" i="17" s="1"/>
  <c r="N28" i="17"/>
  <c r="BO28" i="17" s="1"/>
  <c r="O28" i="17"/>
  <c r="BP28" i="17" s="1"/>
  <c r="P28" i="17"/>
  <c r="BQ28" i="17" s="1"/>
  <c r="Q28" i="17"/>
  <c r="BR28" i="17" s="1"/>
  <c r="R28" i="17"/>
  <c r="BS28" i="17" s="1"/>
  <c r="S28" i="17"/>
  <c r="BT28" i="17" s="1"/>
  <c r="T28" i="17"/>
  <c r="BU28" i="17" s="1"/>
  <c r="U28" i="17"/>
  <c r="BV28" i="17" s="1"/>
  <c r="V28" i="17"/>
  <c r="BW28" i="17" s="1"/>
  <c r="W28" i="17"/>
  <c r="X28" i="17"/>
  <c r="Y28" i="17"/>
  <c r="Z28" i="17"/>
  <c r="AA28" i="17"/>
  <c r="AB28" i="17"/>
  <c r="AC28" i="17"/>
  <c r="AD28" i="17"/>
  <c r="C29" i="17"/>
  <c r="BD29" i="17" s="1"/>
  <c r="D29" i="17"/>
  <c r="BE29" i="17" s="1"/>
  <c r="E29" i="17"/>
  <c r="BF29" i="17" s="1"/>
  <c r="F29" i="17"/>
  <c r="BG29" i="17" s="1"/>
  <c r="G29" i="17"/>
  <c r="BH29" i="17" s="1"/>
  <c r="H29" i="17"/>
  <c r="BI29" i="17" s="1"/>
  <c r="I29" i="17"/>
  <c r="BJ29" i="17" s="1"/>
  <c r="J29" i="17"/>
  <c r="BK29" i="17" s="1"/>
  <c r="K29" i="17"/>
  <c r="BL29" i="17" s="1"/>
  <c r="L29" i="17"/>
  <c r="BM29" i="17" s="1"/>
  <c r="M29" i="17"/>
  <c r="BN29" i="17" s="1"/>
  <c r="N29" i="17"/>
  <c r="BO29" i="17" s="1"/>
  <c r="O29" i="17"/>
  <c r="BP29" i="17" s="1"/>
  <c r="P29" i="17"/>
  <c r="BQ29" i="17" s="1"/>
  <c r="Q29" i="17"/>
  <c r="BR29" i="17" s="1"/>
  <c r="R29" i="17"/>
  <c r="BS29" i="17" s="1"/>
  <c r="S29" i="17"/>
  <c r="BT29" i="17" s="1"/>
  <c r="T29" i="17"/>
  <c r="BU29" i="17" s="1"/>
  <c r="U29" i="17"/>
  <c r="BV29" i="17" s="1"/>
  <c r="V29" i="17"/>
  <c r="BW29" i="17" s="1"/>
  <c r="W29" i="17"/>
  <c r="X29" i="17"/>
  <c r="Y29" i="17"/>
  <c r="Z29" i="17"/>
  <c r="AA29" i="17"/>
  <c r="AB29" i="17"/>
  <c r="AC29" i="17"/>
  <c r="AD29" i="17"/>
  <c r="C30" i="17"/>
  <c r="BD30" i="17" s="1"/>
  <c r="D30" i="17"/>
  <c r="BE30" i="17" s="1"/>
  <c r="E30" i="17"/>
  <c r="BF30" i="17" s="1"/>
  <c r="F30" i="17"/>
  <c r="BG30" i="17" s="1"/>
  <c r="G30" i="17"/>
  <c r="BH30" i="17" s="1"/>
  <c r="H30" i="17"/>
  <c r="BI30" i="17" s="1"/>
  <c r="I30" i="17"/>
  <c r="BJ30" i="17" s="1"/>
  <c r="J30" i="17"/>
  <c r="BK30" i="17" s="1"/>
  <c r="K30" i="17"/>
  <c r="BL30" i="17" s="1"/>
  <c r="L30" i="17"/>
  <c r="BM30" i="17" s="1"/>
  <c r="M30" i="17"/>
  <c r="BN30" i="17" s="1"/>
  <c r="N30" i="17"/>
  <c r="BO30" i="17" s="1"/>
  <c r="O30" i="17"/>
  <c r="BP30" i="17" s="1"/>
  <c r="P30" i="17"/>
  <c r="BQ30" i="17" s="1"/>
  <c r="Q30" i="17"/>
  <c r="BR30" i="17" s="1"/>
  <c r="R30" i="17"/>
  <c r="BS30" i="17" s="1"/>
  <c r="S30" i="17"/>
  <c r="BT30" i="17" s="1"/>
  <c r="T30" i="17"/>
  <c r="BU30" i="17" s="1"/>
  <c r="U30" i="17"/>
  <c r="BV30" i="17" s="1"/>
  <c r="V30" i="17"/>
  <c r="BW30" i="17" s="1"/>
  <c r="W30" i="17"/>
  <c r="BX30" i="17" s="1"/>
  <c r="X30" i="17"/>
  <c r="BY30" i="17" s="1"/>
  <c r="Y30" i="17"/>
  <c r="BZ30" i="17" s="1"/>
  <c r="Z30" i="17"/>
  <c r="CA30" i="17" s="1"/>
  <c r="AA30" i="17"/>
  <c r="CB30" i="17" s="1"/>
  <c r="AB30" i="17"/>
  <c r="CC30" i="17" s="1"/>
  <c r="AC30" i="17"/>
  <c r="CD30" i="17" s="1"/>
  <c r="AD30" i="17"/>
  <c r="CE30" i="17" s="1"/>
  <c r="E4" i="9"/>
  <c r="T4" i="9"/>
  <c r="S5" i="9"/>
  <c r="BB5" i="9"/>
  <c r="D8" i="9"/>
  <c r="F8" i="9"/>
  <c r="G8" i="9"/>
  <c r="H8" i="9"/>
  <c r="I8" i="9"/>
  <c r="J8" i="9"/>
  <c r="K8" i="9"/>
  <c r="L8" i="9"/>
  <c r="M8" i="9"/>
  <c r="S8" i="9"/>
  <c r="BB8" i="9"/>
  <c r="D9" i="9"/>
  <c r="F9" i="9"/>
  <c r="G9" i="9"/>
  <c r="H9" i="9"/>
  <c r="I9" i="9"/>
  <c r="J9" i="9"/>
  <c r="K9" i="9"/>
  <c r="L9" i="9"/>
  <c r="M9" i="9"/>
  <c r="S9" i="9"/>
  <c r="BB9" i="9"/>
  <c r="D11" i="9"/>
  <c r="F11" i="9"/>
  <c r="G11" i="9"/>
  <c r="H11" i="9"/>
  <c r="I11" i="9"/>
  <c r="J11" i="9"/>
  <c r="K11" i="9"/>
  <c r="L11" i="9"/>
  <c r="M11" i="9"/>
  <c r="S11" i="9"/>
  <c r="BB11" i="9"/>
  <c r="D12" i="9"/>
  <c r="F12" i="9"/>
  <c r="G12" i="9"/>
  <c r="H12" i="9"/>
  <c r="I12" i="9"/>
  <c r="J12" i="9"/>
  <c r="K12" i="9"/>
  <c r="L12" i="9"/>
  <c r="M12" i="9"/>
  <c r="S12" i="9"/>
  <c r="BB12" i="9"/>
  <c r="D13" i="9"/>
  <c r="F13" i="9"/>
  <c r="G13" i="9"/>
  <c r="H13" i="9"/>
  <c r="I13" i="9"/>
  <c r="J13" i="9"/>
  <c r="K13" i="9"/>
  <c r="L13" i="9"/>
  <c r="M13" i="9"/>
  <c r="S13" i="9"/>
  <c r="BB13" i="9"/>
  <c r="D14" i="9"/>
  <c r="F14" i="9"/>
  <c r="G14" i="9"/>
  <c r="H14" i="9"/>
  <c r="I14" i="9"/>
  <c r="J14" i="9"/>
  <c r="K14" i="9"/>
  <c r="L14" i="9"/>
  <c r="M14" i="9"/>
  <c r="S14" i="9"/>
  <c r="BB14" i="9"/>
  <c r="D15" i="9"/>
  <c r="F15" i="9"/>
  <c r="G15" i="9"/>
  <c r="H15" i="9"/>
  <c r="I15" i="9"/>
  <c r="J15" i="9"/>
  <c r="K15" i="9"/>
  <c r="L15" i="9"/>
  <c r="M15" i="9"/>
  <c r="S15" i="9"/>
  <c r="BB15" i="9"/>
  <c r="D16" i="9"/>
  <c r="F16" i="9"/>
  <c r="G16" i="9"/>
  <c r="H16" i="9"/>
  <c r="I16" i="9"/>
  <c r="J16" i="9"/>
  <c r="K16" i="9"/>
  <c r="L16" i="9"/>
  <c r="M16" i="9"/>
  <c r="S16" i="9"/>
  <c r="BB16" i="9"/>
  <c r="D17" i="9"/>
  <c r="F17" i="9"/>
  <c r="G17" i="9"/>
  <c r="H17" i="9"/>
  <c r="I17" i="9"/>
  <c r="J17" i="9"/>
  <c r="K17" i="9"/>
  <c r="L17" i="9"/>
  <c r="M17" i="9"/>
  <c r="S17" i="9"/>
  <c r="BB17" i="9"/>
  <c r="D18" i="9"/>
  <c r="F18" i="9"/>
  <c r="G18" i="9"/>
  <c r="H18" i="9"/>
  <c r="I18" i="9"/>
  <c r="J18" i="9"/>
  <c r="K18" i="9"/>
  <c r="L18" i="9"/>
  <c r="M18" i="9"/>
  <c r="S18" i="9"/>
  <c r="BB18" i="9"/>
  <c r="D19" i="9"/>
  <c r="F19" i="9"/>
  <c r="G19" i="9"/>
  <c r="H19" i="9"/>
  <c r="I19" i="9"/>
  <c r="J19" i="9"/>
  <c r="K19" i="9"/>
  <c r="L19" i="9"/>
  <c r="M19" i="9"/>
  <c r="S19" i="9"/>
  <c r="BB19" i="9"/>
  <c r="D20" i="9"/>
  <c r="F20" i="9"/>
  <c r="G20" i="9"/>
  <c r="H20" i="9"/>
  <c r="I20" i="9"/>
  <c r="J20" i="9"/>
  <c r="K20" i="9"/>
  <c r="L20" i="9"/>
  <c r="M20" i="9"/>
  <c r="S20" i="9"/>
  <c r="BB20" i="9"/>
  <c r="D22" i="9"/>
  <c r="F22" i="9"/>
  <c r="G22" i="9"/>
  <c r="H22" i="9"/>
  <c r="I22" i="9"/>
  <c r="J22" i="9"/>
  <c r="K22" i="9"/>
  <c r="L22" i="9"/>
  <c r="M22" i="9"/>
  <c r="S22" i="9"/>
  <c r="BB22" i="9"/>
  <c r="D23" i="9"/>
  <c r="F23" i="9"/>
  <c r="G23" i="9"/>
  <c r="H23" i="9"/>
  <c r="I23" i="9"/>
  <c r="J23" i="9"/>
  <c r="K23" i="9"/>
  <c r="L23" i="9"/>
  <c r="M23" i="9"/>
  <c r="S23" i="9"/>
  <c r="BB23" i="9"/>
  <c r="D26" i="9"/>
  <c r="F26" i="9"/>
  <c r="G26" i="9"/>
  <c r="H26" i="9"/>
  <c r="I26" i="9"/>
  <c r="J26" i="9"/>
  <c r="K26" i="9"/>
  <c r="L26" i="9"/>
  <c r="M26" i="9"/>
  <c r="S26" i="9"/>
  <c r="BB26" i="9"/>
  <c r="D27" i="9"/>
  <c r="F27" i="9"/>
  <c r="G27" i="9"/>
  <c r="H27" i="9"/>
  <c r="I27" i="9"/>
  <c r="J27" i="9"/>
  <c r="K27" i="9"/>
  <c r="L27" i="9"/>
  <c r="M27" i="9"/>
  <c r="S27" i="9"/>
  <c r="BB27" i="9"/>
  <c r="D28" i="9"/>
  <c r="F28" i="9"/>
  <c r="G28" i="9"/>
  <c r="H28" i="9"/>
  <c r="I28" i="9"/>
  <c r="J28" i="9"/>
  <c r="K28" i="9"/>
  <c r="L28" i="9"/>
  <c r="M28" i="9"/>
  <c r="S28" i="9"/>
  <c r="BB28" i="9"/>
  <c r="D29" i="9"/>
  <c r="F29" i="9"/>
  <c r="G29" i="9"/>
  <c r="H29" i="9"/>
  <c r="I29" i="9"/>
  <c r="J29" i="9"/>
  <c r="K29" i="9"/>
  <c r="L29" i="9"/>
  <c r="M29" i="9"/>
  <c r="S29" i="9"/>
  <c r="BB29" i="9"/>
  <c r="D30" i="9"/>
  <c r="F30" i="9"/>
  <c r="G30" i="9"/>
  <c r="H30" i="9"/>
  <c r="I30" i="9"/>
  <c r="J30" i="9"/>
  <c r="K30" i="9"/>
  <c r="L30" i="9"/>
  <c r="M30" i="9"/>
  <c r="S30" i="9"/>
  <c r="BB30" i="9"/>
  <c r="D31" i="9"/>
  <c r="F31" i="9"/>
  <c r="G31" i="9"/>
  <c r="H31" i="9"/>
  <c r="I31" i="9"/>
  <c r="J31" i="9"/>
  <c r="K31" i="9"/>
  <c r="L31" i="9"/>
  <c r="M31" i="9"/>
  <c r="S31" i="9"/>
  <c r="BB31" i="9"/>
  <c r="D32" i="9"/>
  <c r="F32" i="9"/>
  <c r="G32" i="9"/>
  <c r="H32" i="9"/>
  <c r="I32" i="9"/>
  <c r="J32" i="9"/>
  <c r="K32" i="9"/>
  <c r="L32" i="9"/>
  <c r="M32" i="9"/>
  <c r="S32" i="9"/>
  <c r="BB32" i="9"/>
  <c r="D33" i="9"/>
  <c r="F33" i="9"/>
  <c r="G33" i="9"/>
  <c r="H33" i="9"/>
  <c r="I33" i="9"/>
  <c r="J33" i="9"/>
  <c r="K33" i="9"/>
  <c r="L33" i="9"/>
  <c r="M33" i="9"/>
  <c r="S33" i="9"/>
  <c r="BB33" i="9"/>
  <c r="D34" i="9"/>
  <c r="F34" i="9"/>
  <c r="G34" i="9"/>
  <c r="H34" i="9"/>
  <c r="I34" i="9"/>
  <c r="J34" i="9"/>
  <c r="K34" i="9"/>
  <c r="L34" i="9"/>
  <c r="M34" i="9"/>
  <c r="S34" i="9"/>
  <c r="BB34" i="9"/>
  <c r="D35" i="9"/>
  <c r="F35" i="9"/>
  <c r="G35" i="9"/>
  <c r="H35" i="9"/>
  <c r="I35" i="9"/>
  <c r="J35" i="9"/>
  <c r="K35" i="9"/>
  <c r="L35" i="9"/>
  <c r="M35" i="9"/>
  <c r="S35" i="9"/>
  <c r="BB35" i="9"/>
  <c r="D36" i="9"/>
  <c r="F36" i="9"/>
  <c r="G36" i="9"/>
  <c r="H36" i="9"/>
  <c r="I36" i="9"/>
  <c r="J36" i="9"/>
  <c r="K36" i="9"/>
  <c r="L36" i="9"/>
  <c r="M36" i="9"/>
  <c r="S36" i="9"/>
  <c r="BB36" i="9"/>
  <c r="D37" i="9"/>
  <c r="F37" i="9"/>
  <c r="G37" i="9"/>
  <c r="H37" i="9"/>
  <c r="I37" i="9"/>
  <c r="J37" i="9"/>
  <c r="K37" i="9"/>
  <c r="L37" i="9"/>
  <c r="M37" i="9"/>
  <c r="S37" i="9"/>
  <c r="BB37" i="9"/>
  <c r="D40" i="9"/>
  <c r="F40" i="9"/>
  <c r="G40" i="9"/>
  <c r="H40" i="9"/>
  <c r="I40" i="9"/>
  <c r="J40" i="9"/>
  <c r="K40" i="9"/>
  <c r="L40" i="9"/>
  <c r="M40" i="9"/>
  <c r="S40" i="9"/>
  <c r="BB40" i="9"/>
  <c r="E9" i="21"/>
  <c r="E10" i="21"/>
  <c r="E11" i="21"/>
  <c r="E12" i="21"/>
  <c r="E13" i="21"/>
  <c r="E14" i="21"/>
  <c r="B15" i="21"/>
  <c r="C15" i="21"/>
  <c r="D15" i="21"/>
  <c r="E18" i="21"/>
  <c r="E19" i="21"/>
  <c r="E20" i="21"/>
  <c r="E21" i="21"/>
  <c r="E22" i="21"/>
  <c r="E23" i="21"/>
  <c r="E24" i="21"/>
  <c r="B25" i="21"/>
  <c r="C25" i="21"/>
  <c r="D25" i="21"/>
  <c r="F22" i="7"/>
  <c r="C39" i="7"/>
  <c r="C8" i="7"/>
  <c r="D8" i="7"/>
  <c r="E8" i="7"/>
  <c r="F8" i="7"/>
  <c r="G8" i="7"/>
  <c r="C9" i="7"/>
  <c r="D9" i="7"/>
  <c r="E9" i="7"/>
  <c r="F9" i="7"/>
  <c r="G9" i="7"/>
  <c r="C11" i="7"/>
  <c r="D11" i="7"/>
  <c r="E11" i="7"/>
  <c r="F11" i="7"/>
  <c r="G11" i="7"/>
  <c r="C12" i="7"/>
  <c r="D12" i="7"/>
  <c r="E12" i="7"/>
  <c r="F12" i="7"/>
  <c r="G12" i="7"/>
  <c r="C13" i="7"/>
  <c r="D13" i="7"/>
  <c r="E13" i="7"/>
  <c r="F13" i="7"/>
  <c r="G13" i="7"/>
  <c r="C14" i="7"/>
  <c r="D14" i="7"/>
  <c r="E14" i="7"/>
  <c r="F14" i="7"/>
  <c r="G14" i="7"/>
  <c r="C15" i="7"/>
  <c r="D15" i="7"/>
  <c r="E15" i="7"/>
  <c r="F15" i="7"/>
  <c r="G15" i="7"/>
  <c r="C16" i="7"/>
  <c r="D16" i="7"/>
  <c r="E16" i="7"/>
  <c r="F16" i="7"/>
  <c r="G16" i="7"/>
  <c r="C17" i="7"/>
  <c r="D17" i="7"/>
  <c r="E17" i="7"/>
  <c r="F17" i="7"/>
  <c r="G17" i="7"/>
  <c r="C18" i="7"/>
  <c r="D18" i="7"/>
  <c r="E18" i="7"/>
  <c r="F18" i="7"/>
  <c r="G18" i="7"/>
  <c r="C19" i="7"/>
  <c r="D19" i="7"/>
  <c r="E19" i="7"/>
  <c r="F19" i="7"/>
  <c r="G19" i="7"/>
  <c r="C20" i="7"/>
  <c r="D20" i="7"/>
  <c r="E20" i="7"/>
  <c r="F20" i="7"/>
  <c r="G20" i="7"/>
  <c r="B22" i="7"/>
  <c r="C23" i="7"/>
  <c r="D23" i="7"/>
  <c r="E23" i="7"/>
  <c r="F23" i="7"/>
  <c r="G23" i="7"/>
  <c r="C26" i="7"/>
  <c r="D26" i="7"/>
  <c r="E26" i="7"/>
  <c r="F26" i="7"/>
  <c r="G26" i="7"/>
  <c r="C27" i="7"/>
  <c r="D27" i="7"/>
  <c r="E27" i="7"/>
  <c r="F27" i="7"/>
  <c r="G27" i="7"/>
  <c r="C28" i="7"/>
  <c r="D28" i="7"/>
  <c r="E28" i="7"/>
  <c r="F28" i="7"/>
  <c r="G28" i="7"/>
  <c r="C29" i="7"/>
  <c r="D29" i="7"/>
  <c r="E29" i="7"/>
  <c r="F29" i="7"/>
  <c r="G29" i="7"/>
  <c r="C30" i="7"/>
  <c r="D30" i="7"/>
  <c r="E30" i="7"/>
  <c r="F30" i="7"/>
  <c r="G30" i="7"/>
  <c r="C31" i="7"/>
  <c r="D31" i="7"/>
  <c r="E31" i="7"/>
  <c r="F31" i="7"/>
  <c r="G31" i="7"/>
  <c r="C32" i="7"/>
  <c r="D32" i="7"/>
  <c r="E32" i="7"/>
  <c r="F32" i="7"/>
  <c r="G32" i="7"/>
  <c r="C33" i="7"/>
  <c r="D33" i="7"/>
  <c r="E33" i="7"/>
  <c r="F33" i="7"/>
  <c r="G33" i="7"/>
  <c r="C34" i="7"/>
  <c r="D34" i="7"/>
  <c r="E34" i="7"/>
  <c r="F34" i="7"/>
  <c r="G34" i="7"/>
  <c r="C35" i="7"/>
  <c r="D35" i="7"/>
  <c r="E35" i="7"/>
  <c r="F35" i="7"/>
  <c r="G35" i="7"/>
  <c r="C36" i="7"/>
  <c r="D36" i="7"/>
  <c r="E36" i="7"/>
  <c r="F36" i="7"/>
  <c r="G36" i="7"/>
  <c r="C37" i="7"/>
  <c r="D37" i="7"/>
  <c r="E37" i="7"/>
  <c r="F37" i="7"/>
  <c r="G37" i="7"/>
  <c r="B39" i="7"/>
  <c r="C40" i="7"/>
  <c r="D40" i="7"/>
  <c r="E40" i="7"/>
  <c r="F40" i="7"/>
  <c r="G40" i="7"/>
  <c r="G64" i="7"/>
  <c r="F64" i="7"/>
  <c r="H64" i="7"/>
  <c r="Y31" i="17"/>
  <c r="V31" i="17"/>
  <c r="E64" i="7"/>
  <c r="I64" i="7"/>
  <c r="K64" i="7"/>
  <c r="L64" i="7"/>
  <c r="J64" i="7"/>
  <c r="C64" i="7"/>
  <c r="D31" i="17"/>
  <c r="BE31" i="17" s="1"/>
  <c r="T31" i="17"/>
  <c r="N31" i="17"/>
  <c r="Z31" i="17"/>
  <c r="R31" i="17"/>
  <c r="Q31" i="17"/>
  <c r="O31" i="17"/>
  <c r="J31" i="17"/>
  <c r="BK31" i="17" s="1"/>
  <c r="W31" i="17"/>
  <c r="H27" i="7"/>
  <c r="I31" i="17"/>
  <c r="BJ31" i="17" s="1"/>
  <c r="L31" i="17"/>
  <c r="BM31" i="17" s="1"/>
  <c r="K31" i="17"/>
  <c r="BL31" i="17" s="1"/>
  <c r="F31" i="17"/>
  <c r="BG31" i="17" s="1"/>
  <c r="C31" i="17"/>
  <c r="BD31" i="17" s="1"/>
  <c r="H32" i="7"/>
  <c r="H29" i="7"/>
  <c r="H31" i="7"/>
  <c r="H26" i="7"/>
  <c r="H28" i="7"/>
  <c r="D39" i="7"/>
  <c r="G31" i="17"/>
  <c r="BH31" i="17" s="1"/>
  <c r="AC31" i="17"/>
  <c r="S31" i="17"/>
  <c r="E39" i="7"/>
  <c r="H30" i="7"/>
  <c r="AB31" i="17"/>
  <c r="M31" i="17"/>
  <c r="AL30" i="17"/>
  <c r="CM30" i="17" s="1"/>
  <c r="AF28" i="17"/>
  <c r="AJ24" i="17"/>
  <c r="AI29" i="17"/>
  <c r="AO23" i="17"/>
  <c r="AK27" i="17"/>
  <c r="AP26" i="17"/>
  <c r="AM25" i="17"/>
  <c r="AQ29" i="17"/>
  <c r="AN28" i="17"/>
  <c r="E19" i="8"/>
  <c r="G52" i="8"/>
  <c r="E27" i="8"/>
  <c r="E33" i="8"/>
  <c r="E35" i="8"/>
  <c r="G43" i="8"/>
  <c r="E28" i="8"/>
  <c r="E18" i="8"/>
  <c r="E29" i="8"/>
  <c r="E13" i="8"/>
  <c r="E17" i="8"/>
  <c r="E11" i="8"/>
  <c r="G53" i="8"/>
  <c r="G54" i="8"/>
  <c r="G51" i="8"/>
  <c r="G46" i="8"/>
  <c r="E15" i="8"/>
  <c r="E20" i="8"/>
  <c r="E9" i="8"/>
  <c r="E8" i="8"/>
  <c r="G48" i="8"/>
  <c r="G49" i="8"/>
  <c r="E36" i="8"/>
  <c r="E14" i="8"/>
  <c r="E32" i="8"/>
  <c r="G50" i="8"/>
  <c r="E26" i="8"/>
  <c r="E12" i="8"/>
  <c r="G44" i="8"/>
  <c r="E31" i="8"/>
  <c r="E34" i="8"/>
  <c r="E37" i="8"/>
  <c r="E16" i="8"/>
  <c r="E30" i="8"/>
  <c r="G47" i="8"/>
  <c r="G45" i="8"/>
  <c r="E22" i="8" l="1"/>
  <c r="CC20" i="17"/>
  <c r="E10" i="9"/>
  <c r="E53" i="9"/>
  <c r="E21" i="9"/>
  <c r="E39" i="9"/>
  <c r="E38" i="9"/>
  <c r="BC53" i="9"/>
  <c r="BC38" i="9"/>
  <c r="BC39" i="9"/>
  <c r="BC21" i="9"/>
  <c r="T38" i="9"/>
  <c r="T39" i="9"/>
  <c r="T21" i="9"/>
  <c r="T53" i="9"/>
  <c r="H31" i="21"/>
  <c r="H30" i="21"/>
  <c r="H29" i="21"/>
  <c r="H28" i="21"/>
  <c r="T5" i="9"/>
  <c r="T10" i="9"/>
  <c r="BC26" i="9"/>
  <c r="BC10" i="9"/>
  <c r="O28" i="21"/>
  <c r="AV62" i="5"/>
  <c r="AG59" i="5"/>
  <c r="J16" i="7"/>
  <c r="K12" i="7"/>
  <c r="I12" i="7"/>
  <c r="AK59" i="5"/>
  <c r="AF59" i="5"/>
  <c r="J15" i="7"/>
  <c r="I11" i="7"/>
  <c r="AJ59" i="5"/>
  <c r="AE59" i="5"/>
  <c r="J14" i="7"/>
  <c r="AI59" i="5"/>
  <c r="J13" i="7"/>
  <c r="H13" i="7"/>
  <c r="K8" i="7"/>
  <c r="AD59" i="5"/>
  <c r="AH59" i="5"/>
  <c r="AC59" i="5"/>
  <c r="I16" i="7"/>
  <c r="I15" i="7"/>
  <c r="J11" i="7"/>
  <c r="AA59" i="5"/>
  <c r="K14" i="7"/>
  <c r="I14" i="7"/>
  <c r="J9" i="7"/>
  <c r="M8" i="7"/>
  <c r="AB59" i="5"/>
  <c r="Z59" i="5"/>
  <c r="J8" i="7"/>
  <c r="K31" i="21"/>
  <c r="K30" i="21"/>
  <c r="K29" i="21"/>
  <c r="K28" i="21"/>
  <c r="E31" i="21"/>
  <c r="G31" i="21"/>
  <c r="G30" i="21"/>
  <c r="G29" i="21"/>
  <c r="G28" i="21"/>
  <c r="I31" i="21"/>
  <c r="I30" i="21"/>
  <c r="I29" i="21"/>
  <c r="I28" i="21"/>
  <c r="E29" i="21"/>
  <c r="L31" i="21"/>
  <c r="L30" i="21"/>
  <c r="L29" i="21"/>
  <c r="L28" i="21"/>
  <c r="E28" i="21"/>
  <c r="J31" i="21"/>
  <c r="J30" i="21"/>
  <c r="J29" i="21"/>
  <c r="J28" i="21"/>
  <c r="N28" i="21"/>
  <c r="E30" i="21"/>
  <c r="F31" i="21"/>
  <c r="F30" i="21"/>
  <c r="F29" i="21"/>
  <c r="F28" i="21"/>
  <c r="N29" i="21"/>
  <c r="M31" i="21"/>
  <c r="M30" i="21"/>
  <c r="M29" i="21"/>
  <c r="M28" i="21"/>
  <c r="N30" i="21"/>
  <c r="N31" i="21"/>
  <c r="AR59" i="5"/>
  <c r="AQ59" i="5"/>
  <c r="AO59" i="5"/>
  <c r="AU59" i="5"/>
  <c r="AN59" i="5"/>
  <c r="AT59" i="5"/>
  <c r="AM59" i="5"/>
  <c r="AP59" i="5"/>
  <c r="AL59" i="5"/>
  <c r="AS59" i="5"/>
  <c r="D59" i="7"/>
  <c r="CC8" i="17"/>
  <c r="CB14" i="17"/>
  <c r="BX10" i="17"/>
  <c r="CD12" i="17"/>
  <c r="BZ10" i="17"/>
  <c r="C49" i="7"/>
  <c r="C52" i="7"/>
  <c r="G49" i="7"/>
  <c r="D48" i="7"/>
  <c r="E50" i="7"/>
  <c r="C51" i="7"/>
  <c r="G48" i="7"/>
  <c r="D47" i="7"/>
  <c r="F49" i="7"/>
  <c r="C48" i="7"/>
  <c r="B54" i="7"/>
  <c r="E51" i="7"/>
  <c r="G52" i="7"/>
  <c r="D51" i="7"/>
  <c r="E47" i="7"/>
  <c r="G60" i="7"/>
  <c r="G45" i="7"/>
  <c r="AF57" i="5"/>
  <c r="F46" i="7"/>
  <c r="F61" i="7"/>
  <c r="E58" i="7"/>
  <c r="E44" i="7"/>
  <c r="AB61" i="5"/>
  <c r="AB60" i="5"/>
  <c r="AB58" i="5"/>
  <c r="AB57" i="5"/>
  <c r="H61" i="7"/>
  <c r="C45" i="7"/>
  <c r="C60" i="7"/>
  <c r="AF60" i="5"/>
  <c r="AF58" i="5"/>
  <c r="F57" i="7"/>
  <c r="F43" i="7"/>
  <c r="AF61" i="5"/>
  <c r="AJ57" i="5"/>
  <c r="AS60" i="5"/>
  <c r="D63" i="7"/>
  <c r="C59" i="7"/>
  <c r="AR57" i="5"/>
  <c r="H59" i="7"/>
  <c r="F48" i="7"/>
  <c r="H57" i="7"/>
  <c r="D52" i="7"/>
  <c r="F50" i="7"/>
  <c r="E48" i="7"/>
  <c r="G61" i="7"/>
  <c r="G46" i="7"/>
  <c r="D60" i="7"/>
  <c r="D45" i="7"/>
  <c r="F58" i="7"/>
  <c r="F44" i="7"/>
  <c r="C57" i="7"/>
  <c r="C43" i="7"/>
  <c r="AC61" i="5"/>
  <c r="AC60" i="5"/>
  <c r="AC58" i="5"/>
  <c r="AC57" i="5"/>
  <c r="AK61" i="5"/>
  <c r="AN60" i="5"/>
  <c r="AS58" i="5"/>
  <c r="AJ58" i="5"/>
  <c r="AM57" i="5"/>
  <c r="Y63" i="5"/>
  <c r="Y62" i="5" s="1"/>
  <c r="Q63" i="5"/>
  <c r="Q62" i="5" s="1"/>
  <c r="AT60" i="5"/>
  <c r="AS61" i="5"/>
  <c r="AJ61" i="5"/>
  <c r="AM60" i="5"/>
  <c r="AR58" i="5"/>
  <c r="AI58" i="5"/>
  <c r="AL57" i="5"/>
  <c r="X63" i="5"/>
  <c r="X62" i="5" s="1"/>
  <c r="P63" i="5"/>
  <c r="P62" i="5" s="1"/>
  <c r="AM58" i="5"/>
  <c r="H60" i="7"/>
  <c r="G51" i="7"/>
  <c r="D50" i="7"/>
  <c r="E61" i="7"/>
  <c r="E46" i="7"/>
  <c r="G59" i="7"/>
  <c r="D44" i="7"/>
  <c r="D58" i="7"/>
  <c r="AA61" i="5"/>
  <c r="AA60" i="5"/>
  <c r="AA58" i="5"/>
  <c r="AA57" i="5"/>
  <c r="AR61" i="5"/>
  <c r="AI61" i="5"/>
  <c r="AL60" i="5"/>
  <c r="AQ58" i="5"/>
  <c r="AH58" i="5"/>
  <c r="AK57" i="5"/>
  <c r="W63" i="5"/>
  <c r="W62" i="5" s="1"/>
  <c r="E63" i="7"/>
  <c r="H58" i="7"/>
  <c r="AK60" i="5"/>
  <c r="F51" i="7"/>
  <c r="C50" i="7"/>
  <c r="E49" i="7"/>
  <c r="G47" i="7"/>
  <c r="D61" i="7"/>
  <c r="D46" i="7"/>
  <c r="F59" i="7"/>
  <c r="C44" i="7"/>
  <c r="C58" i="7"/>
  <c r="C63" i="7"/>
  <c r="Z61" i="5"/>
  <c r="Z60" i="5"/>
  <c r="Z58" i="5"/>
  <c r="Z57" i="5"/>
  <c r="J18" i="7"/>
  <c r="AQ61" i="5"/>
  <c r="AH61" i="5"/>
  <c r="AJ60" i="5"/>
  <c r="AP58" i="5"/>
  <c r="AS57" i="5"/>
  <c r="AI57" i="5"/>
  <c r="V63" i="5"/>
  <c r="V62" i="5" s="1"/>
  <c r="AU58" i="5"/>
  <c r="D49" i="7"/>
  <c r="F47" i="7"/>
  <c r="C46" i="7"/>
  <c r="C61" i="7"/>
  <c r="E59" i="7"/>
  <c r="G57" i="7"/>
  <c r="G43" i="7"/>
  <c r="AG61" i="5"/>
  <c r="AG60" i="5"/>
  <c r="AG58" i="5"/>
  <c r="AG57" i="5"/>
  <c r="E22" i="7"/>
  <c r="AP61" i="5"/>
  <c r="AR60" i="5"/>
  <c r="AI60" i="5"/>
  <c r="AO58" i="5"/>
  <c r="AQ57" i="5"/>
  <c r="AH57" i="5"/>
  <c r="U63" i="5"/>
  <c r="U62" i="5" s="1"/>
  <c r="AT58" i="5"/>
  <c r="I20" i="7"/>
  <c r="AO61" i="5"/>
  <c r="AQ60" i="5"/>
  <c r="AH60" i="5"/>
  <c r="AN58" i="5"/>
  <c r="AP57" i="5"/>
  <c r="T63" i="5"/>
  <c r="T62" i="5" s="1"/>
  <c r="AU61" i="5"/>
  <c r="AU57" i="5"/>
  <c r="E43" i="7"/>
  <c r="E57" i="7"/>
  <c r="AE61" i="5"/>
  <c r="AE60" i="5"/>
  <c r="AE58" i="5"/>
  <c r="AE57" i="5"/>
  <c r="K19" i="7"/>
  <c r="I19" i="7"/>
  <c r="AM61" i="5"/>
  <c r="AP60" i="5"/>
  <c r="AL58" i="5"/>
  <c r="AO57" i="5"/>
  <c r="S63" i="5"/>
  <c r="S62" i="5" s="1"/>
  <c r="AN61" i="5"/>
  <c r="AT61" i="5"/>
  <c r="AT57" i="5"/>
  <c r="F52" i="7"/>
  <c r="F45" i="7"/>
  <c r="F60" i="7"/>
  <c r="E52" i="7"/>
  <c r="G50" i="7"/>
  <c r="C47" i="7"/>
  <c r="E45" i="7"/>
  <c r="E60" i="7"/>
  <c r="G58" i="7"/>
  <c r="G44" i="7"/>
  <c r="D43" i="7"/>
  <c r="D57" i="7"/>
  <c r="AD61" i="5"/>
  <c r="AD60" i="5"/>
  <c r="AD58" i="5"/>
  <c r="AD57" i="5"/>
  <c r="AL61" i="5"/>
  <c r="AO60" i="5"/>
  <c r="AK58" i="5"/>
  <c r="AN57" i="5"/>
  <c r="R63" i="5"/>
  <c r="R62" i="5" s="1"/>
  <c r="AU60" i="5"/>
  <c r="D35" i="8"/>
  <c r="D36" i="8"/>
  <c r="D37" i="8"/>
  <c r="D8" i="8"/>
  <c r="N32" i="7"/>
  <c r="N28" i="7"/>
  <c r="N31" i="7"/>
  <c r="N27" i="7"/>
  <c r="N30" i="7"/>
  <c r="N29" i="7"/>
  <c r="N26" i="7"/>
  <c r="CT20" i="17"/>
  <c r="H19" i="7"/>
  <c r="H18" i="7"/>
  <c r="H9" i="7"/>
  <c r="H17" i="7"/>
  <c r="L8" i="7"/>
  <c r="H15" i="7"/>
  <c r="CF19" i="17"/>
  <c r="H12" i="7"/>
  <c r="CS26" i="17"/>
  <c r="CQ11" i="17"/>
  <c r="L16" i="7"/>
  <c r="M20" i="7"/>
  <c r="M12" i="7"/>
  <c r="L14" i="7"/>
  <c r="CN17" i="17"/>
  <c r="CN9" i="17"/>
  <c r="M17" i="7"/>
  <c r="L12" i="7"/>
  <c r="M16" i="7"/>
  <c r="M15" i="7"/>
  <c r="CP18" i="17"/>
  <c r="CP10" i="17"/>
  <c r="M14" i="7"/>
  <c r="L17" i="7"/>
  <c r="BO31" i="17"/>
  <c r="CR17" i="17"/>
  <c r="CR9" i="17"/>
  <c r="CK26" i="17"/>
  <c r="CM25" i="17"/>
  <c r="CG24" i="17"/>
  <c r="BT31" i="17"/>
  <c r="CN25" i="17"/>
  <c r="CP19" i="17"/>
  <c r="CR18" i="17"/>
  <c r="CQ13" i="17"/>
  <c r="T54" i="9"/>
  <c r="T28" i="9"/>
  <c r="CA15" i="17"/>
  <c r="CN19" i="17"/>
  <c r="CN15" i="17"/>
  <c r="CI26" i="17"/>
  <c r="CJ14" i="17"/>
  <c r="CQ8" i="17"/>
  <c r="CR27" i="17"/>
  <c r="CO29" i="17"/>
  <c r="CS8" i="17"/>
  <c r="CF9" i="17"/>
  <c r="CN11" i="17"/>
  <c r="BY28" i="17"/>
  <c r="CJ12" i="17"/>
  <c r="CI29" i="17"/>
  <c r="CO18" i="17"/>
  <c r="CG14" i="17"/>
  <c r="CG26" i="17"/>
  <c r="CJ25" i="17"/>
  <c r="CF23" i="17"/>
  <c r="CR24" i="17"/>
  <c r="CR13" i="17"/>
  <c r="CJ18" i="17"/>
  <c r="CJ10" i="17"/>
  <c r="CR23" i="17"/>
  <c r="CJ16" i="17"/>
  <c r="CM11" i="17"/>
  <c r="CG28" i="17"/>
  <c r="CH14" i="17"/>
  <c r="CF26" i="17"/>
  <c r="CL27" i="17"/>
  <c r="T14" i="9"/>
  <c r="T20" i="9"/>
  <c r="CH12" i="17"/>
  <c r="CK9" i="17"/>
  <c r="T61" i="9"/>
  <c r="BZ23" i="17"/>
  <c r="CM27" i="17"/>
  <c r="CO26" i="17"/>
  <c r="CI25" i="17"/>
  <c r="CL24" i="17"/>
  <c r="CN23" i="17"/>
  <c r="CQ15" i="17"/>
  <c r="T23" i="9"/>
  <c r="CF29" i="17"/>
  <c r="CI28" i="17"/>
  <c r="T43" i="9"/>
  <c r="CD9" i="17"/>
  <c r="CG10" i="17"/>
  <c r="CM17" i="17"/>
  <c r="CM9" i="17"/>
  <c r="CI12" i="17"/>
  <c r="T47" i="9"/>
  <c r="CK13" i="17"/>
  <c r="CB23" i="17"/>
  <c r="CQ14" i="17"/>
  <c r="BR31" i="17"/>
  <c r="CE17" i="17"/>
  <c r="BW17" i="17"/>
  <c r="CL15" i="17"/>
  <c r="CQ25" i="17"/>
  <c r="CH25" i="17"/>
  <c r="CJ24" i="17"/>
  <c r="CM23" i="17"/>
  <c r="CN29" i="17"/>
  <c r="CQ28" i="17"/>
  <c r="CH28" i="17"/>
  <c r="CI13" i="17"/>
  <c r="AG31" i="17"/>
  <c r="CH16" i="17"/>
  <c r="BZ14" i="17"/>
  <c r="CL11" i="17"/>
  <c r="CM16" i="17"/>
  <c r="CI11" i="17"/>
  <c r="AO31" i="17"/>
  <c r="CM15" i="17"/>
  <c r="L25" i="21"/>
  <c r="CC17" i="17"/>
  <c r="BO20" i="17"/>
  <c r="T18" i="9"/>
  <c r="CD28" i="17"/>
  <c r="CA19" i="17"/>
  <c r="CB18" i="17"/>
  <c r="CD16" i="17"/>
  <c r="BX14" i="17"/>
  <c r="CK19" i="17"/>
  <c r="CG18" i="17"/>
  <c r="CO16" i="17"/>
  <c r="CR14" i="17"/>
  <c r="AP20" i="17"/>
  <c r="CR26" i="17"/>
  <c r="T12" i="9"/>
  <c r="T51" i="9"/>
  <c r="T26" i="9"/>
  <c r="BV10" i="17"/>
  <c r="T16" i="9"/>
  <c r="CC14" i="17"/>
  <c r="CI17" i="17"/>
  <c r="CK15" i="17"/>
  <c r="CG12" i="17"/>
  <c r="CO12" i="17"/>
  <c r="CF16" i="17"/>
  <c r="CJ15" i="17"/>
  <c r="CN14" i="17"/>
  <c r="CF14" i="17"/>
  <c r="CF12" i="17"/>
  <c r="CJ11" i="17"/>
  <c r="N25" i="21"/>
  <c r="AO20" i="17"/>
  <c r="CL29" i="17"/>
  <c r="CN28" i="17"/>
  <c r="CK23" i="17"/>
  <c r="CS25" i="17"/>
  <c r="CR12" i="17"/>
  <c r="CO14" i="17"/>
  <c r="CJ27" i="17"/>
  <c r="CM26" i="17"/>
  <c r="CS12" i="17"/>
  <c r="CE13" i="17"/>
  <c r="CI24" i="17"/>
  <c r="AN31" i="17"/>
  <c r="T50" i="9"/>
  <c r="CB15" i="17"/>
  <c r="CO8" i="17"/>
  <c r="CQ27" i="17"/>
  <c r="CH27" i="17"/>
  <c r="CM29" i="17"/>
  <c r="CG25" i="17"/>
  <c r="T48" i="9"/>
  <c r="T35" i="9"/>
  <c r="CE28" i="17"/>
  <c r="BT18" i="17"/>
  <c r="BV31" i="17"/>
  <c r="CM28" i="17"/>
  <c r="CL23" i="17"/>
  <c r="CC29" i="17"/>
  <c r="BX17" i="17"/>
  <c r="CK17" i="17"/>
  <c r="CF8" i="17"/>
  <c r="BW9" i="17"/>
  <c r="CF15" i="17"/>
  <c r="L9" i="7"/>
  <c r="CQ9" i="17"/>
  <c r="CN16" i="17"/>
  <c r="CB12" i="17"/>
  <c r="CN8" i="17"/>
  <c r="BW16" i="17"/>
  <c r="CC15" i="17"/>
  <c r="CD8" i="17"/>
  <c r="BV12" i="17"/>
  <c r="CA11" i="17"/>
  <c r="CC9" i="17"/>
  <c r="AF20" i="17"/>
  <c r="CP17" i="17"/>
  <c r="CP15" i="17"/>
  <c r="CH15" i="17"/>
  <c r="CL10" i="17"/>
  <c r="CP9" i="17"/>
  <c r="CO24" i="17"/>
  <c r="K27" i="7"/>
  <c r="AI31" i="17"/>
  <c r="CS23" i="17"/>
  <c r="CB17" i="17"/>
  <c r="CO19" i="17"/>
  <c r="CK16" i="17"/>
  <c r="CG15" i="17"/>
  <c r="CO13" i="17"/>
  <c r="CO11" i="17"/>
  <c r="CG11" i="17"/>
  <c r="CK8" i="17"/>
  <c r="CF27" i="17"/>
  <c r="CK25" i="17"/>
  <c r="CS10" i="17"/>
  <c r="CI18" i="17"/>
  <c r="CA23" i="17"/>
  <c r="BT15" i="17"/>
  <c r="CE8" i="17"/>
  <c r="CE14" i="17"/>
  <c r="BW14" i="17"/>
  <c r="CA18" i="17"/>
  <c r="CQ10" i="17"/>
  <c r="BJ20" i="17"/>
  <c r="E31" i="9"/>
  <c r="E40" i="9"/>
  <c r="E22" i="9"/>
  <c r="E17" i="9"/>
  <c r="E56" i="9"/>
  <c r="CI10" i="17"/>
  <c r="CO15" i="17"/>
  <c r="BC48" i="9"/>
  <c r="BC62" i="9"/>
  <c r="BC27" i="9"/>
  <c r="BC11" i="9"/>
  <c r="BC9" i="9"/>
  <c r="BC45" i="9"/>
  <c r="BC12" i="9"/>
  <c r="BC31" i="9"/>
  <c r="BC52" i="9"/>
  <c r="BC13" i="9"/>
  <c r="BC44" i="9"/>
  <c r="BC37" i="9"/>
  <c r="BC57" i="9"/>
  <c r="BC33" i="9"/>
  <c r="BC17" i="9"/>
  <c r="BC15" i="9"/>
  <c r="BC5" i="9"/>
  <c r="BC19" i="9"/>
  <c r="BC64" i="9"/>
  <c r="BC14" i="9"/>
  <c r="CH9" i="17"/>
  <c r="AL20" i="17"/>
  <c r="CP27" i="17"/>
  <c r="H39" i="7"/>
  <c r="L13" i="7"/>
  <c r="CM12" i="17"/>
  <c r="CF11" i="17"/>
  <c r="BC16" i="9"/>
  <c r="BC36" i="9"/>
  <c r="BV18" i="17"/>
  <c r="L20" i="7"/>
  <c r="BC56" i="9"/>
  <c r="CM19" i="17"/>
  <c r="BC43" i="9"/>
  <c r="CF18" i="17"/>
  <c r="BR20" i="17"/>
  <c r="BU18" i="17"/>
  <c r="CA14" i="17"/>
  <c r="BZ11" i="17"/>
  <c r="AL31" i="17"/>
  <c r="CL26" i="17"/>
  <c r="BT12" i="17"/>
  <c r="BZ15" i="17"/>
  <c r="CO25" i="17"/>
  <c r="CO17" i="17"/>
  <c r="M32" i="7"/>
  <c r="CH24" i="17"/>
  <c r="CD29" i="17"/>
  <c r="BT16" i="17"/>
  <c r="CA10" i="17"/>
  <c r="AI20" i="17"/>
  <c r="CK18" i="17"/>
  <c r="CQ16" i="17"/>
  <c r="I32" i="7"/>
  <c r="CI27" i="17"/>
  <c r="BP31" i="17"/>
  <c r="CE18" i="17"/>
  <c r="CB11" i="17"/>
  <c r="CG19" i="17"/>
  <c r="CG23" i="17"/>
  <c r="M9" i="7"/>
  <c r="CI8" i="17"/>
  <c r="BN31" i="17"/>
  <c r="BY19" i="17"/>
  <c r="CE12" i="17"/>
  <c r="BV9" i="17"/>
  <c r="AG20" i="17"/>
  <c r="K17" i="7"/>
  <c r="CI16" i="17"/>
  <c r="M19" i="7"/>
  <c r="CQ18" i="17"/>
  <c r="CF24" i="17"/>
  <c r="CI23" i="17"/>
  <c r="F39" i="7"/>
  <c r="CR19" i="17"/>
  <c r="CK12" i="17"/>
  <c r="CK10" i="17"/>
  <c r="K32" i="7"/>
  <c r="J20" i="7"/>
  <c r="CL19" i="17"/>
  <c r="BY23" i="17"/>
  <c r="BW18" i="17"/>
  <c r="K18" i="7"/>
  <c r="J31" i="7"/>
  <c r="CC28" i="17"/>
  <c r="CA8" i="17"/>
  <c r="I8" i="7"/>
  <c r="CM14" i="17"/>
  <c r="L15" i="7"/>
  <c r="K29" i="7"/>
  <c r="CP16" i="17"/>
  <c r="AJ31" i="17"/>
  <c r="CD27" i="17"/>
  <c r="BY24" i="17"/>
  <c r="BX13" i="17"/>
  <c r="AM20" i="17"/>
  <c r="K31" i="7"/>
  <c r="BZ26" i="17"/>
  <c r="BW19" i="17"/>
  <c r="CH11" i="17"/>
  <c r="CG27" i="17"/>
  <c r="CE9" i="17"/>
  <c r="CS18" i="17"/>
  <c r="CA26" i="17"/>
  <c r="CC18" i="17"/>
  <c r="CE15" i="17"/>
  <c r="BZ12" i="17"/>
  <c r="CJ26" i="17"/>
  <c r="CN24" i="17"/>
  <c r="CH26" i="17"/>
  <c r="CM13" i="17"/>
  <c r="CF17" i="17"/>
  <c r="CA28" i="17"/>
  <c r="CD25" i="17"/>
  <c r="CC10" i="17"/>
  <c r="CQ29" i="17"/>
  <c r="CP14" i="17"/>
  <c r="CS27" i="17"/>
  <c r="AK31" i="17"/>
  <c r="CB27" i="17"/>
  <c r="BV17" i="17"/>
  <c r="BZ28" i="17"/>
  <c r="BZ24" i="17"/>
  <c r="BY17" i="17"/>
  <c r="CD11" i="17"/>
  <c r="CL12" i="17"/>
  <c r="CH13" i="17"/>
  <c r="M13" i="7"/>
  <c r="CQ12" i="17"/>
  <c r="BV16" i="17"/>
  <c r="L19" i="7"/>
  <c r="CM18" i="17"/>
  <c r="CH17" i="17"/>
  <c r="CB16" i="17"/>
  <c r="CK11" i="17"/>
  <c r="CC11" i="17"/>
  <c r="BN20" i="17"/>
  <c r="BU19" i="17"/>
  <c r="CF13" i="17"/>
  <c r="I13" i="7"/>
  <c r="CR15" i="17"/>
  <c r="BV13" i="17"/>
  <c r="K20" i="7"/>
  <c r="CI19" i="17"/>
  <c r="L18" i="7"/>
  <c r="BM20" i="17"/>
  <c r="CG9" i="17"/>
  <c r="I30" i="7"/>
  <c r="CA25" i="17"/>
  <c r="E25" i="21"/>
  <c r="E18" i="9"/>
  <c r="E8" i="9"/>
  <c r="E33" i="9"/>
  <c r="E11" i="9"/>
  <c r="E44" i="9"/>
  <c r="E61" i="9"/>
  <c r="E58" i="9"/>
  <c r="E35" i="9"/>
  <c r="CB24" i="17"/>
  <c r="G39" i="7"/>
  <c r="BW8" i="17"/>
  <c r="H8" i="7"/>
  <c r="G25" i="21"/>
  <c r="CO10" i="17"/>
  <c r="BZ25" i="17"/>
  <c r="K9" i="7"/>
  <c r="CL8" i="17"/>
  <c r="CA13" i="17"/>
  <c r="I29" i="7"/>
  <c r="CP12" i="17"/>
  <c r="L30" i="7"/>
  <c r="L29" i="7"/>
  <c r="M28" i="7"/>
  <c r="CQ26" i="17"/>
  <c r="BY29" i="17"/>
  <c r="CD19" i="17"/>
  <c r="BW12" i="17"/>
  <c r="AH20" i="17"/>
  <c r="AF31" i="17"/>
  <c r="BT10" i="17"/>
  <c r="CD26" i="17"/>
  <c r="CB19" i="17"/>
  <c r="CC16" i="17"/>
  <c r="BY10" i="17"/>
  <c r="CD10" i="17"/>
  <c r="CM10" i="17"/>
  <c r="CS14" i="17"/>
  <c r="BE20" i="17"/>
  <c r="CH8" i="17"/>
  <c r="CP25" i="17"/>
  <c r="AP31" i="17"/>
  <c r="AQ31" i="17"/>
  <c r="BZ29" i="17"/>
  <c r="BP20" i="17"/>
  <c r="BH20" i="17"/>
  <c r="BZ17" i="17"/>
  <c r="CE10" i="17"/>
  <c r="AR20" i="17"/>
  <c r="AM31" i="17"/>
  <c r="CR29" i="17"/>
  <c r="AH31" i="17"/>
  <c r="BS31" i="17"/>
  <c r="BZ16" i="17"/>
  <c r="CB8" i="17"/>
  <c r="CH10" i="17"/>
  <c r="BX18" i="17"/>
  <c r="BW11" i="17"/>
  <c r="CB9" i="17"/>
  <c r="CP8" i="17"/>
  <c r="CE29" i="17"/>
  <c r="BX24" i="17"/>
  <c r="CK27" i="17"/>
  <c r="BI20" i="17"/>
  <c r="CJ19" i="17"/>
  <c r="I27" i="7"/>
  <c r="BX29" i="17"/>
  <c r="AE31" i="17"/>
  <c r="M25" i="21"/>
  <c r="BF20" i="17"/>
  <c r="CO28" i="17"/>
  <c r="BX23" i="17"/>
  <c r="BZ27" i="17"/>
  <c r="E15" i="21"/>
  <c r="BC42" i="9"/>
  <c r="BD4" i="9"/>
  <c r="BC40" i="9"/>
  <c r="BC49" i="9"/>
  <c r="BC50" i="9"/>
  <c r="BC23" i="9"/>
  <c r="BC28" i="9"/>
  <c r="BC63" i="9"/>
  <c r="BC46" i="9"/>
  <c r="BC54" i="9"/>
  <c r="BC60" i="9"/>
  <c r="BC35" i="9"/>
  <c r="BC30" i="9"/>
  <c r="BC20" i="9"/>
  <c r="BC61" i="9"/>
  <c r="BC58" i="9"/>
  <c r="BC47" i="9"/>
  <c r="BC32" i="9"/>
  <c r="BC34" i="9"/>
  <c r="CJ13" i="17"/>
  <c r="I26" i="7"/>
  <c r="J28" i="7"/>
  <c r="CE27" i="17"/>
  <c r="CE24" i="17"/>
  <c r="BY27" i="17"/>
  <c r="H20" i="7"/>
  <c r="CS15" i="17"/>
  <c r="U4" i="9"/>
  <c r="T27" i="9"/>
  <c r="T64" i="9"/>
  <c r="T59" i="9"/>
  <c r="T60" i="9"/>
  <c r="T8" i="9"/>
  <c r="T34" i="9"/>
  <c r="T62" i="9"/>
  <c r="T52" i="9"/>
  <c r="T13" i="9"/>
  <c r="T56" i="9"/>
  <c r="T22" i="9"/>
  <c r="T46" i="9"/>
  <c r="BV14" i="17"/>
  <c r="BY9" i="17"/>
  <c r="CB10" i="17"/>
  <c r="BZ8" i="17"/>
  <c r="CN10" i="17"/>
  <c r="AE20" i="17"/>
  <c r="CS29" i="17"/>
  <c r="CC12" i="17"/>
  <c r="CS28" i="17"/>
  <c r="CS17" i="17"/>
  <c r="CL14" i="17"/>
  <c r="CJ9" i="17"/>
  <c r="CM8" i="17"/>
  <c r="BX8" i="17"/>
  <c r="CP11" i="17"/>
  <c r="AK20" i="17"/>
  <c r="AN20" i="17"/>
  <c r="AR31" i="17"/>
  <c r="CS16" i="17"/>
  <c r="J32" i="7"/>
  <c r="BU16" i="17"/>
  <c r="CB25" i="17"/>
  <c r="CD18" i="17"/>
  <c r="CD15" i="17"/>
  <c r="BV15" i="17"/>
  <c r="BY13" i="17"/>
  <c r="N15" i="21"/>
  <c r="AJ20" i="17"/>
  <c r="CR10" i="17"/>
  <c r="CK28" i="17"/>
  <c r="CC23" i="17"/>
  <c r="CD24" i="17"/>
  <c r="CD17" i="17"/>
  <c r="BX16" i="17"/>
  <c r="CP13" i="17"/>
  <c r="CF28" i="17"/>
  <c r="CP29" i="17"/>
  <c r="CG29" i="17"/>
  <c r="BU31" i="17"/>
  <c r="BT13" i="17"/>
  <c r="BU10" i="17"/>
  <c r="BX19" i="17"/>
  <c r="CB13" i="17"/>
  <c r="BX12" i="17"/>
  <c r="BY15" i="17"/>
  <c r="BY12" i="17"/>
  <c r="BZ9" i="17"/>
  <c r="CM24" i="17"/>
  <c r="CO23" i="17"/>
  <c r="CP24" i="17"/>
  <c r="CS24" i="17"/>
  <c r="CS13" i="17"/>
  <c r="K28" i="7"/>
  <c r="BV11" i="17"/>
  <c r="CF25" i="17"/>
  <c r="CE23" i="17"/>
  <c r="K15" i="21"/>
  <c r="CC27" i="17"/>
  <c r="BX25" i="17"/>
  <c r="CA24" i="17"/>
  <c r="E9" i="9"/>
  <c r="E16" i="9"/>
  <c r="E49" i="9"/>
  <c r="E57" i="9"/>
  <c r="E12" i="9"/>
  <c r="E30" i="9"/>
  <c r="E60" i="9"/>
  <c r="E15" i="9"/>
  <c r="E23" i="9"/>
  <c r="E26" i="9"/>
  <c r="E28" i="9"/>
  <c r="E37" i="9"/>
  <c r="E14" i="9"/>
  <c r="E32" i="9"/>
  <c r="E64" i="9"/>
  <c r="E29" i="9"/>
  <c r="E36" i="9"/>
  <c r="BY26" i="17"/>
  <c r="J26" i="7"/>
  <c r="CE25" i="17"/>
  <c r="CB29" i="17"/>
  <c r="BD20" i="17"/>
  <c r="BV8" i="17"/>
  <c r="J30" i="7"/>
  <c r="BV20" i="17"/>
  <c r="CA27" i="17"/>
  <c r="CB28" i="17"/>
  <c r="BX26" i="17"/>
  <c r="BT14" i="17"/>
  <c r="BT9" i="17"/>
  <c r="CE19" i="17"/>
  <c r="CH18" i="17"/>
  <c r="J17" i="7"/>
  <c r="CE16" i="17"/>
  <c r="H11" i="7"/>
  <c r="BW10" i="17"/>
  <c r="CJ8" i="17"/>
  <c r="J25" i="21"/>
  <c r="BQ20" i="17"/>
  <c r="I15" i="21"/>
  <c r="BQ31" i="17"/>
  <c r="CP23" i="17"/>
  <c r="K30" i="7"/>
  <c r="CJ29" i="17"/>
  <c r="CA29" i="17"/>
  <c r="M15" i="21"/>
  <c r="F15" i="21"/>
  <c r="AQ20" i="17"/>
  <c r="T31" i="9"/>
  <c r="T30" i="9"/>
  <c r="T15" i="9"/>
  <c r="T33" i="9"/>
  <c r="T36" i="9"/>
  <c r="T45" i="9"/>
  <c r="T44" i="9"/>
  <c r="T32" i="9"/>
  <c r="T19" i="9"/>
  <c r="T37" i="9"/>
  <c r="T42" i="9"/>
  <c r="T49" i="9"/>
  <c r="CG8" i="17"/>
  <c r="CS9" i="17"/>
  <c r="CJ17" i="17"/>
  <c r="T29" i="9"/>
  <c r="T17" i="9"/>
  <c r="BU15" i="17"/>
  <c r="CA12" i="17"/>
  <c r="BY11" i="17"/>
  <c r="BY8" i="17"/>
  <c r="BC29" i="9"/>
  <c r="BC18" i="9"/>
  <c r="BC8" i="9"/>
  <c r="BC22" i="9"/>
  <c r="BC51" i="9"/>
  <c r="BC59" i="9"/>
  <c r="F25" i="21"/>
  <c r="CH29" i="17"/>
  <c r="CL28" i="17"/>
  <c r="CR16" i="17"/>
  <c r="H15" i="21"/>
  <c r="CN27" i="17"/>
  <c r="CR8" i="17"/>
  <c r="T9" i="9"/>
  <c r="T63" i="9"/>
  <c r="T58" i="9"/>
  <c r="T57" i="9"/>
  <c r="T40" i="9"/>
  <c r="T11" i="9"/>
  <c r="BZ13" i="17"/>
  <c r="K25" i="21"/>
  <c r="CP26" i="17"/>
  <c r="CG13" i="17"/>
  <c r="BK20" i="17"/>
  <c r="BU8" i="17"/>
  <c r="BX27" i="17"/>
  <c r="BZ19" i="17"/>
  <c r="CK14" i="17"/>
  <c r="CF10" i="17"/>
  <c r="CC25" i="17"/>
  <c r="BX15" i="17"/>
  <c r="CI9" i="17"/>
  <c r="CN18" i="17"/>
  <c r="BU11" i="17"/>
  <c r="CD23" i="17"/>
  <c r="BY18" i="17"/>
  <c r="BY16" i="17"/>
  <c r="BX9" i="17"/>
  <c r="CN12" i="17"/>
  <c r="CR11" i="17"/>
  <c r="BU13" i="17"/>
  <c r="D22" i="7"/>
  <c r="BG20" i="17"/>
  <c r="BV19" i="17"/>
  <c r="CL18" i="17"/>
  <c r="L15" i="21"/>
  <c r="G15" i="21"/>
  <c r="I25" i="21"/>
  <c r="H25" i="21"/>
  <c r="E27" i="9"/>
  <c r="BT17" i="17"/>
  <c r="E34" i="9"/>
  <c r="E62" i="9"/>
  <c r="E46" i="9"/>
  <c r="E42" i="9"/>
  <c r="E47" i="9"/>
  <c r="E43" i="9"/>
  <c r="E13" i="9"/>
  <c r="E20" i="9"/>
  <c r="E19" i="9"/>
  <c r="E63" i="9"/>
  <c r="E59" i="9"/>
  <c r="E51" i="9"/>
  <c r="E52" i="9"/>
  <c r="E48" i="9"/>
  <c r="E50" i="9"/>
  <c r="E54" i="9"/>
  <c r="E45" i="9"/>
  <c r="J19" i="7"/>
  <c r="BW31" i="17"/>
  <c r="CD13" i="17"/>
  <c r="CH23" i="17"/>
  <c r="K26" i="7"/>
  <c r="BT19" i="17"/>
  <c r="CQ23" i="17"/>
  <c r="M26" i="7"/>
  <c r="I28" i="7"/>
  <c r="BY25" i="17"/>
  <c r="I18" i="7"/>
  <c r="CA17" i="17"/>
  <c r="CL16" i="17"/>
  <c r="CL13" i="17"/>
  <c r="CA9" i="17"/>
  <c r="I9" i="7"/>
  <c r="CG16" i="17"/>
  <c r="CC24" i="17"/>
  <c r="J27" i="7"/>
  <c r="BU9" i="17"/>
  <c r="L32" i="7"/>
  <c r="CK29" i="17"/>
  <c r="CB26" i="17"/>
  <c r="J29" i="7"/>
  <c r="C22" i="7"/>
  <c r="C54" i="7" s="1"/>
  <c r="BC20" i="17"/>
  <c r="BT11" i="17"/>
  <c r="CC19" i="17"/>
  <c r="CG17" i="17"/>
  <c r="BW13" i="17"/>
  <c r="H14" i="7"/>
  <c r="K13" i="7"/>
  <c r="BX11" i="17"/>
  <c r="BX20" i="17"/>
  <c r="CN13" i="17"/>
  <c r="L28" i="7"/>
  <c r="CL25" i="17"/>
  <c r="CQ24" i="17"/>
  <c r="CR25" i="17"/>
  <c r="CH19" i="17"/>
  <c r="CL17" i="17"/>
  <c r="K16" i="7"/>
  <c r="CI15" i="17"/>
  <c r="BY14" i="17"/>
  <c r="CE11" i="17"/>
  <c r="J12" i="7"/>
  <c r="M29" i="7"/>
  <c r="CN26" i="17"/>
  <c r="M27" i="7"/>
  <c r="CR28" i="17"/>
  <c r="BU17" i="17"/>
  <c r="BU12" i="17"/>
  <c r="CC13" i="17"/>
  <c r="CO27" i="17"/>
  <c r="M30" i="7"/>
  <c r="CS19" i="17"/>
  <c r="BL20" i="17"/>
  <c r="BT8" i="17"/>
  <c r="I31" i="7"/>
  <c r="BX28" i="17"/>
  <c r="BZ18" i="17"/>
  <c r="CA16" i="17"/>
  <c r="I17" i="7"/>
  <c r="CD14" i="17"/>
  <c r="CL9" i="17"/>
  <c r="L31" i="7"/>
  <c r="CJ28" i="17"/>
  <c r="L27" i="7"/>
  <c r="CK24" i="17"/>
  <c r="BW15" i="17"/>
  <c r="H16" i="7"/>
  <c r="G22" i="7"/>
  <c r="BS20" i="17"/>
  <c r="BU14" i="17"/>
  <c r="K15" i="7"/>
  <c r="CI14" i="17"/>
  <c r="CO9" i="17"/>
  <c r="CS11" i="17"/>
  <c r="M18" i="7"/>
  <c r="CQ17" i="17"/>
  <c r="CP28" i="17"/>
  <c r="M31" i="7"/>
  <c r="CJ23" i="17"/>
  <c r="L26" i="7"/>
  <c r="CC26" i="17"/>
  <c r="CE26" i="17"/>
  <c r="E47" i="8"/>
  <c r="B31" i="8"/>
  <c r="F50" i="8"/>
  <c r="E44" i="8"/>
  <c r="F51" i="8"/>
  <c r="F45" i="8"/>
  <c r="E39" i="8"/>
  <c r="E49" i="8"/>
  <c r="B27" i="8"/>
  <c r="E52" i="8"/>
  <c r="E43" i="8"/>
  <c r="F48" i="8"/>
  <c r="E50" i="8"/>
  <c r="F52" i="8"/>
  <c r="E38" i="8"/>
  <c r="B29" i="8"/>
  <c r="F40" i="8"/>
  <c r="B28" i="8"/>
  <c r="E40" i="8"/>
  <c r="F46" i="8"/>
  <c r="E46" i="8"/>
  <c r="B26" i="8"/>
  <c r="F47" i="8"/>
  <c r="F49" i="8"/>
  <c r="B32" i="8"/>
  <c r="F44" i="8"/>
  <c r="B30" i="8"/>
  <c r="E45" i="8"/>
  <c r="G40" i="8"/>
  <c r="E48" i="8"/>
  <c r="E51" i="8"/>
  <c r="B33" i="8"/>
  <c r="F64" i="8"/>
  <c r="F43" i="8"/>
  <c r="F62" i="8" l="1"/>
  <c r="BD53" i="9"/>
  <c r="BD39" i="9"/>
  <c r="BD38" i="9"/>
  <c r="BD21" i="9"/>
  <c r="U53" i="9"/>
  <c r="U38" i="9"/>
  <c r="U39" i="9"/>
  <c r="U21" i="9"/>
  <c r="D33" i="8"/>
  <c r="F59" i="8"/>
  <c r="F61" i="8"/>
  <c r="F57" i="8"/>
  <c r="F58" i="8"/>
  <c r="F60" i="8"/>
  <c r="D28" i="8"/>
  <c r="U9" i="9"/>
  <c r="U10" i="9"/>
  <c r="BD10" i="9"/>
  <c r="H47" i="7"/>
  <c r="H46" i="7"/>
  <c r="H49" i="7"/>
  <c r="J59" i="7"/>
  <c r="H48" i="7"/>
  <c r="L59" i="7"/>
  <c r="N51" i="7"/>
  <c r="H44" i="7"/>
  <c r="J47" i="7"/>
  <c r="N52" i="7"/>
  <c r="H50" i="7"/>
  <c r="N59" i="7"/>
  <c r="J48" i="7"/>
  <c r="M59" i="7"/>
  <c r="M52" i="7"/>
  <c r="H51" i="7"/>
  <c r="K59" i="7"/>
  <c r="H43" i="7"/>
  <c r="N49" i="7"/>
  <c r="H45" i="7"/>
  <c r="N50" i="7"/>
  <c r="I59" i="7"/>
  <c r="M49" i="7"/>
  <c r="I52" i="7"/>
  <c r="CD20" i="17"/>
  <c r="M51" i="7"/>
  <c r="F63" i="8"/>
  <c r="K51" i="7"/>
  <c r="L49" i="7"/>
  <c r="M47" i="7"/>
  <c r="K49" i="7"/>
  <c r="L47" i="7"/>
  <c r="E54" i="7"/>
  <c r="N48" i="7"/>
  <c r="L52" i="7"/>
  <c r="I49" i="7"/>
  <c r="M48" i="7"/>
  <c r="K52" i="7"/>
  <c r="J52" i="7"/>
  <c r="J50" i="7"/>
  <c r="L50" i="7"/>
  <c r="J51" i="7"/>
  <c r="N47" i="7"/>
  <c r="M50" i="7"/>
  <c r="I50" i="7"/>
  <c r="L51" i="7"/>
  <c r="I47" i="7"/>
  <c r="AM63" i="5"/>
  <c r="AM62" i="5" s="1"/>
  <c r="BZ31" i="17"/>
  <c r="AB63" i="5"/>
  <c r="AB62" i="5" s="1"/>
  <c r="AC63" i="5"/>
  <c r="AC62" i="5" s="1"/>
  <c r="AU63" i="5"/>
  <c r="K45" i="7"/>
  <c r="K60" i="7"/>
  <c r="K48" i="7"/>
  <c r="K58" i="7"/>
  <c r="K44" i="7"/>
  <c r="N43" i="7"/>
  <c r="N57" i="7"/>
  <c r="AE63" i="5"/>
  <c r="AE62" i="5" s="1"/>
  <c r="AP63" i="5"/>
  <c r="AP62" i="5" s="1"/>
  <c r="AN63" i="5"/>
  <c r="AN62" i="5" s="1"/>
  <c r="I44" i="7"/>
  <c r="I58" i="7"/>
  <c r="K47" i="7"/>
  <c r="I48" i="7"/>
  <c r="H63" i="7"/>
  <c r="H62" i="7" s="1"/>
  <c r="N45" i="7"/>
  <c r="N60" i="7"/>
  <c r="I51" i="7"/>
  <c r="D62" i="7"/>
  <c r="M60" i="7"/>
  <c r="M45" i="7"/>
  <c r="AD63" i="5"/>
  <c r="AD62" i="5" s="1"/>
  <c r="AR63" i="5"/>
  <c r="AR62" i="5" s="1"/>
  <c r="L44" i="7"/>
  <c r="L58" i="7"/>
  <c r="K57" i="7"/>
  <c r="K43" i="7"/>
  <c r="I45" i="7"/>
  <c r="I60" i="7"/>
  <c r="I46" i="7"/>
  <c r="I61" i="7"/>
  <c r="N46" i="7"/>
  <c r="N61" i="7"/>
  <c r="D54" i="7"/>
  <c r="J57" i="7"/>
  <c r="J43" i="7"/>
  <c r="L60" i="7"/>
  <c r="L45" i="7"/>
  <c r="N44" i="7"/>
  <c r="N58" i="7"/>
  <c r="J49" i="7"/>
  <c r="H52" i="7"/>
  <c r="E62" i="7"/>
  <c r="L48" i="7"/>
  <c r="AJ63" i="5"/>
  <c r="AJ62" i="5" s="1"/>
  <c r="AH63" i="5"/>
  <c r="AH62" i="5" s="1"/>
  <c r="AO63" i="5"/>
  <c r="AO62" i="5" s="1"/>
  <c r="F54" i="7"/>
  <c r="F63" i="7"/>
  <c r="F62" i="7" s="1"/>
  <c r="K50" i="7"/>
  <c r="Z63" i="5"/>
  <c r="Z62" i="5" s="1"/>
  <c r="M46" i="7"/>
  <c r="M61" i="7"/>
  <c r="AT63" i="5"/>
  <c r="AA63" i="5"/>
  <c r="AA62" i="5" s="1"/>
  <c r="L61" i="7"/>
  <c r="L46" i="7"/>
  <c r="G63" i="7"/>
  <c r="G62" i="7" s="1"/>
  <c r="G54" i="7"/>
  <c r="L43" i="7"/>
  <c r="L57" i="7"/>
  <c r="AQ63" i="5"/>
  <c r="AQ62" i="5" s="1"/>
  <c r="M57" i="7"/>
  <c r="M43" i="7"/>
  <c r="J61" i="7"/>
  <c r="J46" i="7"/>
  <c r="I57" i="7"/>
  <c r="I43" i="7"/>
  <c r="AI63" i="5"/>
  <c r="AI62" i="5" s="1"/>
  <c r="AK63" i="5"/>
  <c r="AK62" i="5" s="1"/>
  <c r="M58" i="7"/>
  <c r="M44" i="7"/>
  <c r="AL63" i="5"/>
  <c r="AL62" i="5" s="1"/>
  <c r="AG63" i="5"/>
  <c r="AG62" i="5" s="1"/>
  <c r="J60" i="7"/>
  <c r="J45" i="7"/>
  <c r="J58" i="7"/>
  <c r="J44" i="7"/>
  <c r="AS63" i="5"/>
  <c r="K61" i="7"/>
  <c r="K46" i="7"/>
  <c r="CD31" i="17"/>
  <c r="AF63" i="5"/>
  <c r="AF62" i="5" s="1"/>
  <c r="C60" i="8"/>
  <c r="C59" i="8"/>
  <c r="C58" i="8"/>
  <c r="C57" i="8"/>
  <c r="C61" i="8"/>
  <c r="D32" i="8"/>
  <c r="D29" i="8"/>
  <c r="D31" i="8"/>
  <c r="D27" i="8"/>
  <c r="D30" i="8"/>
  <c r="D26" i="8"/>
  <c r="D11" i="8"/>
  <c r="D16" i="8"/>
  <c r="D19" i="8"/>
  <c r="D14" i="8"/>
  <c r="D12" i="8"/>
  <c r="D18" i="8"/>
  <c r="D17" i="8"/>
  <c r="D20" i="8"/>
  <c r="D13" i="8"/>
  <c r="D15" i="8"/>
  <c r="D9" i="8"/>
  <c r="N39" i="7"/>
  <c r="BD60" i="9"/>
  <c r="BD30" i="9"/>
  <c r="BD57" i="9"/>
  <c r="BD34" i="9"/>
  <c r="BD47" i="9"/>
  <c r="BD58" i="9"/>
  <c r="BD11" i="9"/>
  <c r="U27" i="9"/>
  <c r="CB20" i="17"/>
  <c r="L22" i="7"/>
  <c r="BD8" i="9"/>
  <c r="BD40" i="9"/>
  <c r="BD63" i="9"/>
  <c r="CP20" i="17"/>
  <c r="CR20" i="17"/>
  <c r="BD35" i="9"/>
  <c r="BD9" i="9"/>
  <c r="BD49" i="9"/>
  <c r="BD18" i="9"/>
  <c r="BD20" i="9"/>
  <c r="BD46" i="9"/>
  <c r="BD15" i="9"/>
  <c r="BD36" i="9"/>
  <c r="BD5" i="9"/>
  <c r="BD51" i="9"/>
  <c r="BD14" i="9"/>
  <c r="BD56" i="9"/>
  <c r="BD62" i="9"/>
  <c r="BD27" i="9"/>
  <c r="BD17" i="9"/>
  <c r="BD26" i="9"/>
  <c r="BD54" i="9"/>
  <c r="BD33" i="9"/>
  <c r="BD48" i="9"/>
  <c r="BD31" i="9"/>
  <c r="BD59" i="9"/>
  <c r="BD50" i="9"/>
  <c r="BD44" i="9"/>
  <c r="BD22" i="9"/>
  <c r="BD23" i="9"/>
  <c r="BD19" i="9"/>
  <c r="BD37" i="9"/>
  <c r="BD29" i="9"/>
  <c r="CM20" i="17"/>
  <c r="CS31" i="17"/>
  <c r="CJ20" i="17"/>
  <c r="CI31" i="17"/>
  <c r="U47" i="9"/>
  <c r="U18" i="9"/>
  <c r="U43" i="9"/>
  <c r="U29" i="9"/>
  <c r="U36" i="9"/>
  <c r="U11" i="9"/>
  <c r="U60" i="9"/>
  <c r="U22" i="9"/>
  <c r="U28" i="9"/>
  <c r="U16" i="9"/>
  <c r="U15" i="9"/>
  <c r="U54" i="9"/>
  <c r="U46" i="9"/>
  <c r="U33" i="9"/>
  <c r="U17" i="9"/>
  <c r="U32" i="9"/>
  <c r="U50" i="9"/>
  <c r="U57" i="9"/>
  <c r="U8" i="9"/>
  <c r="U35" i="9"/>
  <c r="V4" i="9"/>
  <c r="U40" i="9"/>
  <c r="U5" i="9"/>
  <c r="U13" i="9"/>
  <c r="U26" i="9"/>
  <c r="U58" i="9"/>
  <c r="U23" i="9"/>
  <c r="BD61" i="9"/>
  <c r="BD12" i="9"/>
  <c r="BD64" i="9"/>
  <c r="BD42" i="9"/>
  <c r="BD43" i="9"/>
  <c r="BD16" i="9"/>
  <c r="CO20" i="17"/>
  <c r="CN20" i="17"/>
  <c r="CA31" i="17"/>
  <c r="CK20" i="17"/>
  <c r="CG31" i="17"/>
  <c r="CF20" i="17"/>
  <c r="CH20" i="17"/>
  <c r="CM31" i="17"/>
  <c r="CF31" i="17"/>
  <c r="U12" i="9"/>
  <c r="U20" i="9"/>
  <c r="U19" i="9"/>
  <c r="U31" i="9"/>
  <c r="U56" i="9"/>
  <c r="U52" i="9"/>
  <c r="U59" i="9"/>
  <c r="U51" i="9"/>
  <c r="U61" i="9"/>
  <c r="U45" i="9"/>
  <c r="U48" i="9"/>
  <c r="U37" i="9"/>
  <c r="U64" i="9"/>
  <c r="U30" i="9"/>
  <c r="U44" i="9"/>
  <c r="U62" i="9"/>
  <c r="U34" i="9"/>
  <c r="U42" i="9"/>
  <c r="U49" i="9"/>
  <c r="U14" i="9"/>
  <c r="U63" i="9"/>
  <c r="BD32" i="9"/>
  <c r="BD13" i="9"/>
  <c r="BD45" i="9"/>
  <c r="BD52" i="9"/>
  <c r="BD28" i="9"/>
  <c r="C62" i="7"/>
  <c r="CJ31" i="17"/>
  <c r="L39" i="7"/>
  <c r="CR31" i="17"/>
  <c r="K22" i="7"/>
  <c r="CI20" i="17"/>
  <c r="CQ20" i="17"/>
  <c r="M22" i="7"/>
  <c r="CA20" i="17"/>
  <c r="I22" i="7"/>
  <c r="CS20" i="17"/>
  <c r="J39" i="7"/>
  <c r="CB31" i="17"/>
  <c r="I39" i="7"/>
  <c r="BX31" i="17"/>
  <c r="BY20" i="17"/>
  <c r="CK31" i="17"/>
  <c r="M39" i="7"/>
  <c r="CN31" i="17"/>
  <c r="H22" i="7"/>
  <c r="H54" i="7" s="1"/>
  <c r="BW20" i="17"/>
  <c r="BY31" i="17"/>
  <c r="CP31" i="17"/>
  <c r="CO31" i="17"/>
  <c r="CE20" i="17"/>
  <c r="J22" i="7"/>
  <c r="BU20" i="17"/>
  <c r="CG20" i="17"/>
  <c r="CQ31" i="17"/>
  <c r="K39" i="7"/>
  <c r="CH31" i="17"/>
  <c r="CL20" i="17"/>
  <c r="CE31" i="17"/>
  <c r="BZ20" i="17"/>
  <c r="BT20" i="17"/>
  <c r="CL31" i="17"/>
  <c r="CC31" i="17"/>
  <c r="B51" i="8"/>
  <c r="B43" i="8"/>
  <c r="E53" i="8"/>
  <c r="B40" i="8"/>
  <c r="B44" i="8"/>
  <c r="B39" i="8"/>
  <c r="B46" i="8"/>
  <c r="B47" i="8"/>
  <c r="F53" i="8"/>
  <c r="B50" i="8"/>
  <c r="B48" i="8"/>
  <c r="B45" i="8"/>
  <c r="B52" i="8"/>
  <c r="E54" i="8"/>
  <c r="F54" i="8"/>
  <c r="V21" i="9" l="1"/>
  <c r="V38" i="9"/>
  <c r="V53" i="9"/>
  <c r="V39" i="9"/>
  <c r="D40" i="8"/>
  <c r="V14" i="9"/>
  <c r="V10" i="9"/>
  <c r="AS62" i="5"/>
  <c r="AT62" i="5"/>
  <c r="AU62" i="5"/>
  <c r="L63" i="7"/>
  <c r="L62" i="7" s="1"/>
  <c r="L54" i="7"/>
  <c r="K63" i="7"/>
  <c r="K62" i="7" s="1"/>
  <c r="K54" i="7"/>
  <c r="I63" i="7"/>
  <c r="I62" i="7" s="1"/>
  <c r="I54" i="7"/>
  <c r="J63" i="7"/>
  <c r="J62" i="7" s="1"/>
  <c r="J54" i="7"/>
  <c r="N63" i="7"/>
  <c r="N54" i="7"/>
  <c r="M54" i="7"/>
  <c r="M63" i="7"/>
  <c r="M62" i="7" s="1"/>
  <c r="C63" i="8"/>
  <c r="D39" i="8"/>
  <c r="D22" i="8"/>
  <c r="V45" i="9"/>
  <c r="V54" i="9"/>
  <c r="D43" i="8"/>
  <c r="D51" i="8"/>
  <c r="D46" i="8"/>
  <c r="D52" i="8"/>
  <c r="D50" i="8"/>
  <c r="D44" i="8"/>
  <c r="D45" i="8"/>
  <c r="D48" i="8"/>
  <c r="D47" i="8"/>
  <c r="V61" i="9"/>
  <c r="V42" i="9"/>
  <c r="V63" i="9"/>
  <c r="V47" i="9"/>
  <c r="V51" i="9"/>
  <c r="V29" i="9"/>
  <c r="V11" i="9"/>
  <c r="V17" i="9"/>
  <c r="V32" i="9"/>
  <c r="V5" i="9"/>
  <c r="V12" i="9"/>
  <c r="V48" i="9"/>
  <c r="V57" i="9"/>
  <c r="V60" i="9"/>
  <c r="V52" i="9"/>
  <c r="V64" i="9"/>
  <c r="V18" i="9"/>
  <c r="V9" i="9"/>
  <c r="V33" i="9"/>
  <c r="V28" i="9"/>
  <c r="V16" i="9"/>
  <c r="V58" i="9"/>
  <c r="V36" i="9"/>
  <c r="V27" i="9"/>
  <c r="V37" i="9"/>
  <c r="V35" i="9"/>
  <c r="V49" i="9"/>
  <c r="V56" i="9"/>
  <c r="V46" i="9"/>
  <c r="V40" i="9"/>
  <c r="V31" i="9"/>
  <c r="W4" i="9"/>
  <c r="V34" i="9"/>
  <c r="V20" i="9"/>
  <c r="V43" i="9"/>
  <c r="V19" i="9"/>
  <c r="V23" i="9"/>
  <c r="V22" i="9"/>
  <c r="V50" i="9"/>
  <c r="V13" i="9"/>
  <c r="V62" i="9"/>
  <c r="V15" i="9"/>
  <c r="V8" i="9"/>
  <c r="V59" i="9"/>
  <c r="V26" i="9"/>
  <c r="V30" i="9"/>
  <c r="V44" i="9"/>
  <c r="E64" i="8"/>
  <c r="B49" i="8"/>
  <c r="B54" i="8"/>
  <c r="E62" i="8" l="1"/>
  <c r="W53" i="9"/>
  <c r="W38" i="9"/>
  <c r="W39" i="9"/>
  <c r="W21" i="9"/>
  <c r="D49" i="8"/>
  <c r="E58" i="8"/>
  <c r="E59" i="8"/>
  <c r="E63" i="8"/>
  <c r="E60" i="8"/>
  <c r="E57" i="8"/>
  <c r="E61" i="8"/>
  <c r="W9" i="9"/>
  <c r="W10" i="9"/>
  <c r="N62" i="7"/>
  <c r="W57" i="9"/>
  <c r="W12" i="9"/>
  <c r="W14" i="9"/>
  <c r="W26" i="9"/>
  <c r="W31" i="9"/>
  <c r="W43" i="9"/>
  <c r="W16" i="9"/>
  <c r="W58" i="9"/>
  <c r="W63" i="9"/>
  <c r="W28" i="9"/>
  <c r="W45" i="9"/>
  <c r="W50" i="9"/>
  <c r="W33" i="9"/>
  <c r="W29" i="9"/>
  <c r="W22" i="9"/>
  <c r="W5" i="9"/>
  <c r="W47" i="9"/>
  <c r="W44" i="9"/>
  <c r="W54" i="9"/>
  <c r="W48" i="9"/>
  <c r="W30" i="9"/>
  <c r="W64" i="9"/>
  <c r="X4" i="9"/>
  <c r="W46" i="9"/>
  <c r="W49" i="9"/>
  <c r="W17" i="9"/>
  <c r="W52" i="9"/>
  <c r="W18" i="9"/>
  <c r="W40" i="9"/>
  <c r="W35" i="9"/>
  <c r="W51" i="9"/>
  <c r="W56" i="9"/>
  <c r="W23" i="9"/>
  <c r="W62" i="9"/>
  <c r="W19" i="9"/>
  <c r="W34" i="9"/>
  <c r="W36" i="9"/>
  <c r="W32" i="9"/>
  <c r="W27" i="9"/>
  <c r="W20" i="9"/>
  <c r="W61" i="9"/>
  <c r="W59" i="9"/>
  <c r="W60" i="9"/>
  <c r="W8" i="9"/>
  <c r="W37" i="9"/>
  <c r="W13" i="9"/>
  <c r="W11" i="9"/>
  <c r="W42" i="9"/>
  <c r="W15" i="9"/>
  <c r="D54" i="8"/>
  <c r="B64" i="8"/>
  <c r="B62" i="8" l="1"/>
  <c r="D62" i="8" s="1"/>
  <c r="X53" i="9"/>
  <c r="X39" i="9"/>
  <c r="X38" i="9"/>
  <c r="X21" i="9"/>
  <c r="B59" i="8"/>
  <c r="D59" i="8" s="1"/>
  <c r="B57" i="8"/>
  <c r="D57" i="8" s="1"/>
  <c r="B63" i="8"/>
  <c r="D63" i="8" s="1"/>
  <c r="B60" i="8"/>
  <c r="D60" i="8" s="1"/>
  <c r="B58" i="8"/>
  <c r="D58" i="8" s="1"/>
  <c r="B61" i="8"/>
  <c r="D61" i="8" s="1"/>
  <c r="X58" i="9"/>
  <c r="X10" i="9"/>
  <c r="X60" i="9"/>
  <c r="X50" i="9"/>
  <c r="X48" i="9"/>
  <c r="X18" i="9"/>
  <c r="X61" i="9"/>
  <c r="X52" i="9"/>
  <c r="X9" i="9"/>
  <c r="X5" i="9"/>
  <c r="X22" i="9"/>
  <c r="X28" i="9"/>
  <c r="X59" i="9"/>
  <c r="X46" i="9"/>
  <c r="X15" i="9"/>
  <c r="X14" i="9"/>
  <c r="X49" i="9"/>
  <c r="X26" i="9"/>
  <c r="X64" i="9"/>
  <c r="X29" i="9"/>
  <c r="X47" i="9"/>
  <c r="X34" i="9"/>
  <c r="X37" i="9"/>
  <c r="X44" i="9"/>
  <c r="X16" i="9"/>
  <c r="X13" i="9"/>
  <c r="X42" i="9"/>
  <c r="X43" i="9"/>
  <c r="X20" i="9"/>
  <c r="X40" i="9"/>
  <c r="X30" i="9"/>
  <c r="X56" i="9"/>
  <c r="X17" i="9"/>
  <c r="X63" i="9"/>
  <c r="X45" i="9"/>
  <c r="X62" i="9"/>
  <c r="X36" i="9"/>
  <c r="X8" i="9"/>
  <c r="X27" i="9"/>
  <c r="X35" i="9"/>
  <c r="X57" i="9"/>
  <c r="X51" i="9"/>
  <c r="Y4" i="9"/>
  <c r="X23" i="9"/>
  <c r="X32" i="9"/>
  <c r="X11" i="9"/>
  <c r="X33" i="9"/>
  <c r="X12" i="9"/>
  <c r="X31" i="9"/>
  <c r="X19" i="9"/>
  <c r="X54" i="9"/>
  <c r="Y39" i="9" l="1"/>
  <c r="Y53" i="9"/>
  <c r="Y21" i="9"/>
  <c r="Y38" i="9"/>
  <c r="Y17" i="9"/>
  <c r="Y10" i="9"/>
  <c r="Y8" i="9"/>
  <c r="Y29" i="9"/>
  <c r="Y37" i="9"/>
  <c r="Y32" i="9"/>
  <c r="Y50" i="9"/>
  <c r="Y28" i="9"/>
  <c r="Y13" i="9"/>
  <c r="Y15" i="9"/>
  <c r="Y58" i="9"/>
  <c r="Y33" i="9"/>
  <c r="Y44" i="9"/>
  <c r="Y40" i="9"/>
  <c r="Y52" i="9"/>
  <c r="Y26" i="9"/>
  <c r="Y18" i="9"/>
  <c r="Y48" i="9"/>
  <c r="Y9" i="9"/>
  <c r="Y43" i="9"/>
  <c r="Y31" i="9"/>
  <c r="Y34" i="9"/>
  <c r="Y14" i="9"/>
  <c r="Y23" i="9"/>
  <c r="Z4" i="9"/>
  <c r="Y47" i="9"/>
  <c r="Y62" i="9"/>
  <c r="Y59" i="9"/>
  <c r="Y56" i="9"/>
  <c r="Y27" i="9"/>
  <c r="Y16" i="9"/>
  <c r="Y42" i="9"/>
  <c r="Y61" i="9"/>
  <c r="Y35" i="9"/>
  <c r="Y12" i="9"/>
  <c r="Y57" i="9"/>
  <c r="Y5" i="9"/>
  <c r="Y36" i="9"/>
  <c r="Y60" i="9"/>
  <c r="Y64" i="9"/>
  <c r="Y19" i="9"/>
  <c r="Y30" i="9"/>
  <c r="Y11" i="9"/>
  <c r="Y51" i="9"/>
  <c r="Y54" i="9"/>
  <c r="Y45" i="9"/>
  <c r="Y22" i="9"/>
  <c r="Y46" i="9"/>
  <c r="Y49" i="9"/>
  <c r="Y20" i="9"/>
  <c r="Y63" i="9"/>
  <c r="Z39" i="9" l="1"/>
  <c r="Z53" i="9"/>
  <c r="Z21" i="9"/>
  <c r="Z38" i="9"/>
  <c r="Z18" i="9"/>
  <c r="Z10" i="9"/>
  <c r="Z19" i="9"/>
  <c r="Z31" i="9"/>
  <c r="Z59" i="9"/>
  <c r="Z12" i="9"/>
  <c r="Z16" i="9"/>
  <c r="Z58" i="9"/>
  <c r="Z28" i="9"/>
  <c r="Z37" i="9"/>
  <c r="Z9" i="9"/>
  <c r="Z34" i="9"/>
  <c r="Z11" i="9"/>
  <c r="Z15" i="9"/>
  <c r="Z40" i="9"/>
  <c r="Z45" i="9"/>
  <c r="Z17" i="9"/>
  <c r="Z22" i="9"/>
  <c r="Z8" i="9"/>
  <c r="Z43" i="9"/>
  <c r="AA4" i="9"/>
  <c r="AA43" i="9" s="1"/>
  <c r="Z57" i="9"/>
  <c r="Z36" i="9"/>
  <c r="Z20" i="9"/>
  <c r="Z32" i="9"/>
  <c r="Z51" i="9"/>
  <c r="Z54" i="9"/>
  <c r="Z64" i="9"/>
  <c r="Z62" i="9"/>
  <c r="Z49" i="9"/>
  <c r="Z47" i="9"/>
  <c r="Z29" i="9"/>
  <c r="Z5" i="9"/>
  <c r="Z13" i="9"/>
  <c r="Z33" i="9"/>
  <c r="Z63" i="9"/>
  <c r="Z30" i="9"/>
  <c r="Z44" i="9"/>
  <c r="Z48" i="9"/>
  <c r="Z50" i="9"/>
  <c r="Z23" i="9"/>
  <c r="Z56" i="9"/>
  <c r="Z35" i="9"/>
  <c r="Z42" i="9"/>
  <c r="Z26" i="9"/>
  <c r="Z60" i="9"/>
  <c r="Z52" i="9"/>
  <c r="Z27" i="9"/>
  <c r="Z14" i="9"/>
  <c r="Z46" i="9"/>
  <c r="Z61" i="9"/>
  <c r="AA39" i="9" l="1"/>
  <c r="AA53" i="9"/>
  <c r="AA38" i="9"/>
  <c r="AA21" i="9"/>
  <c r="AA49" i="9"/>
  <c r="AA10" i="9"/>
  <c r="AA20" i="9"/>
  <c r="AA26" i="9"/>
  <c r="AA60" i="9"/>
  <c r="AA44" i="9"/>
  <c r="AA50" i="9"/>
  <c r="AA45" i="9"/>
  <c r="AA58" i="9"/>
  <c r="AA42" i="9"/>
  <c r="AA19" i="9"/>
  <c r="AA48" i="9"/>
  <c r="AA16" i="9"/>
  <c r="AA63" i="9"/>
  <c r="AA33" i="9"/>
  <c r="AA27" i="9"/>
  <c r="AA13" i="9"/>
  <c r="AA54" i="9"/>
  <c r="AA23" i="9"/>
  <c r="AA46" i="9"/>
  <c r="AA57" i="9"/>
  <c r="AA37" i="9"/>
  <c r="AA47" i="9"/>
  <c r="AA5" i="9"/>
  <c r="AA9" i="9"/>
  <c r="AA64" i="9"/>
  <c r="AA36" i="9"/>
  <c r="AA15" i="9"/>
  <c r="AA61" i="9"/>
  <c r="AA28" i="9"/>
  <c r="AA8" i="9"/>
  <c r="AA30" i="9"/>
  <c r="AA62" i="9"/>
  <c r="AB4" i="9"/>
  <c r="AA17" i="9"/>
  <c r="AA31" i="9"/>
  <c r="AA56" i="9"/>
  <c r="AA18" i="9"/>
  <c r="AA34" i="9"/>
  <c r="AA51" i="9"/>
  <c r="AA40" i="9"/>
  <c r="AA11" i="9"/>
  <c r="AA52" i="9"/>
  <c r="AA35" i="9"/>
  <c r="AA29" i="9"/>
  <c r="AA22" i="9"/>
  <c r="AA14" i="9"/>
  <c r="AA12" i="9"/>
  <c r="AA59" i="9"/>
  <c r="AA32" i="9"/>
  <c r="AB38" i="9" l="1"/>
  <c r="AB39" i="9"/>
  <c r="AB21" i="9"/>
  <c r="AB53" i="9"/>
  <c r="AB37" i="9"/>
  <c r="AB10" i="9"/>
  <c r="AB48" i="9"/>
  <c r="AB54" i="9"/>
  <c r="AB42" i="9"/>
  <c r="AB43" i="9"/>
  <c r="AB32" i="9"/>
  <c r="AB12" i="9"/>
  <c r="AB62" i="9"/>
  <c r="AB11" i="9"/>
  <c r="AB13" i="9"/>
  <c r="AB16" i="9"/>
  <c r="AB28" i="9"/>
  <c r="AB44" i="9"/>
  <c r="AB22" i="9"/>
  <c r="AB56" i="9"/>
  <c r="AB47" i="9"/>
  <c r="AB29" i="9"/>
  <c r="AB36" i="9"/>
  <c r="AB51" i="9"/>
  <c r="AB57" i="9"/>
  <c r="AB19" i="9"/>
  <c r="AB30" i="9"/>
  <c r="AB9" i="9"/>
  <c r="AB31" i="9"/>
  <c r="AB49" i="9"/>
  <c r="AB60" i="9"/>
  <c r="AB61" i="9"/>
  <c r="AB35" i="9"/>
  <c r="AC4" i="9"/>
  <c r="AB17" i="9"/>
  <c r="AB63" i="9"/>
  <c r="AB27" i="9"/>
  <c r="AB40" i="9"/>
  <c r="AB52" i="9"/>
  <c r="AB45" i="9"/>
  <c r="AB14" i="9"/>
  <c r="AB59" i="9"/>
  <c r="AB58" i="9"/>
  <c r="AB50" i="9"/>
  <c r="AB18" i="9"/>
  <c r="AB34" i="9"/>
  <c r="AB23" i="9"/>
  <c r="AB8" i="9"/>
  <c r="AB20" i="9"/>
  <c r="AB33" i="9"/>
  <c r="AB5" i="9"/>
  <c r="AB26" i="9"/>
  <c r="AB64" i="9"/>
  <c r="AB46" i="9"/>
  <c r="AB15" i="9"/>
  <c r="AC38" i="9" l="1"/>
  <c r="AC53" i="9"/>
  <c r="AC39" i="9"/>
  <c r="AC21" i="9"/>
  <c r="AC22" i="9"/>
  <c r="AC10" i="9"/>
  <c r="AC9" i="9"/>
  <c r="AC31" i="9"/>
  <c r="AC61" i="9"/>
  <c r="AC11" i="9"/>
  <c r="AC60" i="9"/>
  <c r="AC27" i="9"/>
  <c r="AC62" i="9"/>
  <c r="AC14" i="9"/>
  <c r="AC51" i="9"/>
  <c r="AC57" i="9"/>
  <c r="AC29" i="9"/>
  <c r="AC17" i="9"/>
  <c r="AC16" i="9"/>
  <c r="AC43" i="9"/>
  <c r="AC12" i="9"/>
  <c r="AC59" i="9"/>
  <c r="AC26" i="9"/>
  <c r="AC36" i="9"/>
  <c r="AC58" i="9"/>
  <c r="AD4" i="9"/>
  <c r="AC48" i="9"/>
  <c r="AC50" i="9"/>
  <c r="AC5" i="9"/>
  <c r="AC13" i="9"/>
  <c r="AC54" i="9"/>
  <c r="AC44" i="9"/>
  <c r="AC15" i="9"/>
  <c r="AC35" i="9"/>
  <c r="AC34" i="9"/>
  <c r="AC28" i="9"/>
  <c r="AC32" i="9"/>
  <c r="AC23" i="9"/>
  <c r="AC30" i="9"/>
  <c r="AC19" i="9"/>
  <c r="AC40" i="9"/>
  <c r="AC33" i="9"/>
  <c r="AC46" i="9"/>
  <c r="AC47" i="9"/>
  <c r="AC8" i="9"/>
  <c r="AC56" i="9"/>
  <c r="AC64" i="9"/>
  <c r="AC20" i="9"/>
  <c r="AC49" i="9"/>
  <c r="AC37" i="9"/>
  <c r="AC42" i="9"/>
  <c r="AC52" i="9"/>
  <c r="AC63" i="9"/>
  <c r="AC18" i="9"/>
  <c r="AC45" i="9"/>
  <c r="AD21" i="9" l="1"/>
  <c r="AD39" i="9"/>
  <c r="AD53" i="9"/>
  <c r="AD38" i="9"/>
  <c r="AD27" i="9"/>
  <c r="AD10" i="9"/>
  <c r="AD35" i="9"/>
  <c r="AD9" i="9"/>
  <c r="AD49" i="9"/>
  <c r="AD36" i="9"/>
  <c r="AD31" i="9"/>
  <c r="AD46" i="9"/>
  <c r="AD11" i="9"/>
  <c r="AD8" i="9"/>
  <c r="AD57" i="9"/>
  <c r="AD50" i="9"/>
  <c r="AD30" i="9"/>
  <c r="AD51" i="9"/>
  <c r="AD15" i="9"/>
  <c r="AD33" i="9"/>
  <c r="AD37" i="9"/>
  <c r="AD48" i="9"/>
  <c r="AD32" i="9"/>
  <c r="AD12" i="9"/>
  <c r="AD59" i="9"/>
  <c r="AD23" i="9"/>
  <c r="AD22" i="9"/>
  <c r="AD18" i="9"/>
  <c r="AD19" i="9"/>
  <c r="AD29" i="9"/>
  <c r="AD16" i="9"/>
  <c r="AD58" i="9"/>
  <c r="AD63" i="9"/>
  <c r="AD45" i="9"/>
  <c r="AD14" i="9"/>
  <c r="AD64" i="9"/>
  <c r="AD13" i="9"/>
  <c r="AD62" i="9"/>
  <c r="AD17" i="9"/>
  <c r="AD47" i="9"/>
  <c r="AD26" i="9"/>
  <c r="AD5" i="9"/>
  <c r="AD28" i="9"/>
  <c r="AD52" i="9"/>
  <c r="AD60" i="9"/>
  <c r="AD40" i="9"/>
  <c r="AD34" i="9"/>
  <c r="AD44" i="9"/>
  <c r="AD20" i="9"/>
  <c r="AD61" i="9"/>
  <c r="AD42" i="9"/>
  <c r="AD56" i="9"/>
  <c r="AE4" i="9"/>
  <c r="AD43" i="9"/>
  <c r="AD54" i="9"/>
  <c r="AE53" i="9" l="1"/>
  <c r="AE38" i="9"/>
  <c r="AE21" i="9"/>
  <c r="AE39" i="9"/>
  <c r="AE17" i="9"/>
  <c r="AE10" i="9"/>
  <c r="AE59" i="9"/>
  <c r="AE52" i="9"/>
  <c r="AE19" i="9"/>
  <c r="AE42" i="9"/>
  <c r="AE23" i="9"/>
  <c r="AE47" i="9"/>
  <c r="AE61" i="9"/>
  <c r="AE26" i="9"/>
  <c r="AE20" i="9"/>
  <c r="AE32" i="9"/>
  <c r="AE49" i="9"/>
  <c r="AE51" i="9"/>
  <c r="AE29" i="9"/>
  <c r="AE63" i="9"/>
  <c r="AE64" i="9"/>
  <c r="AE37" i="9"/>
  <c r="AE31" i="9"/>
  <c r="AE14" i="9"/>
  <c r="AE28" i="9"/>
  <c r="AE15" i="9"/>
  <c r="AE8" i="9"/>
  <c r="AE50" i="9"/>
  <c r="AE45" i="9"/>
  <c r="AE40" i="9"/>
  <c r="AE62" i="9"/>
  <c r="AE27" i="9"/>
  <c r="AE9" i="9"/>
  <c r="AE16" i="9"/>
  <c r="AE58" i="9"/>
  <c r="AE56" i="9"/>
  <c r="AE46" i="9"/>
  <c r="AE57" i="9"/>
  <c r="AE34" i="9"/>
  <c r="AE22" i="9"/>
  <c r="AE13" i="9"/>
  <c r="AE12" i="9"/>
  <c r="AE18" i="9"/>
  <c r="AE36" i="9"/>
  <c r="AE44" i="9"/>
  <c r="AE11" i="9"/>
  <c r="AE54" i="9"/>
  <c r="AE48" i="9"/>
  <c r="AE43" i="9"/>
  <c r="AE5" i="9"/>
  <c r="AE30" i="9"/>
  <c r="AE33" i="9"/>
  <c r="AE35" i="9"/>
  <c r="AE60" i="9"/>
  <c r="AF4" i="9"/>
  <c r="AF53" i="9" l="1"/>
  <c r="AF21" i="9"/>
  <c r="AF38" i="9"/>
  <c r="AF39" i="9"/>
  <c r="AF22" i="9"/>
  <c r="AF10" i="9"/>
  <c r="AF20" i="9"/>
  <c r="AF46" i="9"/>
  <c r="AF16" i="9"/>
  <c r="AF47" i="9"/>
  <c r="AF27" i="9"/>
  <c r="AF51" i="9"/>
  <c r="AF12" i="9"/>
  <c r="AF63" i="9"/>
  <c r="AF31" i="9"/>
  <c r="AF34" i="9"/>
  <c r="AF18" i="9"/>
  <c r="AF60" i="9"/>
  <c r="AF14" i="9"/>
  <c r="AF61" i="9"/>
  <c r="AF56" i="9"/>
  <c r="AF58" i="9"/>
  <c r="AF15" i="9"/>
  <c r="AF37" i="9"/>
  <c r="AF40" i="9"/>
  <c r="AF57" i="9"/>
  <c r="AF52" i="9"/>
  <c r="AF54" i="9"/>
  <c r="AF35" i="9"/>
  <c r="AF28" i="9"/>
  <c r="AF11" i="9"/>
  <c r="AF32" i="9"/>
  <c r="AF49" i="9"/>
  <c r="AF36" i="9"/>
  <c r="AF64" i="9"/>
  <c r="AF44" i="9"/>
  <c r="AF43" i="9"/>
  <c r="AF30" i="9"/>
  <c r="AG4" i="9"/>
  <c r="AF50" i="9"/>
  <c r="AF48" i="9"/>
  <c r="AF23" i="9"/>
  <c r="AF8" i="9"/>
  <c r="AF29" i="9"/>
  <c r="AF5" i="9"/>
  <c r="AF33" i="9"/>
  <c r="AF42" i="9"/>
  <c r="AF62" i="9"/>
  <c r="AF45" i="9"/>
  <c r="AF19" i="9"/>
  <c r="AF26" i="9"/>
  <c r="AF59" i="9"/>
  <c r="AF17" i="9"/>
  <c r="AF13" i="9"/>
  <c r="AF9" i="9"/>
  <c r="AG53" i="9" l="1"/>
  <c r="AG21" i="9"/>
  <c r="AG39" i="9"/>
  <c r="AG38" i="9"/>
  <c r="AG57" i="9"/>
  <c r="AG10" i="9"/>
  <c r="AG12" i="9"/>
  <c r="AG27" i="9"/>
  <c r="AG44" i="9"/>
  <c r="AG47" i="9"/>
  <c r="AG64" i="9"/>
  <c r="AG18" i="9"/>
  <c r="AG35" i="9"/>
  <c r="AG11" i="9"/>
  <c r="AG33" i="9"/>
  <c r="AG50" i="9"/>
  <c r="AG28" i="9"/>
  <c r="AG51" i="9"/>
  <c r="AG15" i="9"/>
  <c r="AG36" i="9"/>
  <c r="AG59" i="9"/>
  <c r="AG17" i="9"/>
  <c r="AG63" i="9"/>
  <c r="AG5" i="9"/>
  <c r="AG31" i="9"/>
  <c r="AH4" i="9"/>
  <c r="AG52" i="9"/>
  <c r="AG48" i="9"/>
  <c r="AG20" i="9"/>
  <c r="AG22" i="9"/>
  <c r="AG30" i="9"/>
  <c r="AG9" i="9"/>
  <c r="AG37" i="9"/>
  <c r="AG43" i="9"/>
  <c r="AG29" i="9"/>
  <c r="AG26" i="9"/>
  <c r="AG14" i="9"/>
  <c r="AG19" i="9"/>
  <c r="AG56" i="9"/>
  <c r="AG32" i="9"/>
  <c r="AG62" i="9"/>
  <c r="AG40" i="9"/>
  <c r="AG34" i="9"/>
  <c r="AG46" i="9"/>
  <c r="AG13" i="9"/>
  <c r="AG8" i="9"/>
  <c r="AG23" i="9"/>
  <c r="AG16" i="9"/>
  <c r="AG60" i="9"/>
  <c r="AG45" i="9"/>
  <c r="AG61" i="9"/>
  <c r="AG58" i="9"/>
  <c r="AG49" i="9"/>
  <c r="AG42" i="9"/>
  <c r="AG54" i="9"/>
  <c r="AH39" i="9" l="1"/>
  <c r="AH53" i="9"/>
  <c r="AH21" i="9"/>
  <c r="AH38" i="9"/>
  <c r="AH61" i="9"/>
  <c r="AH10" i="9"/>
  <c r="AH46" i="9"/>
  <c r="AH34" i="9"/>
  <c r="AH44" i="9"/>
  <c r="AH23" i="9"/>
  <c r="AH12" i="9"/>
  <c r="AH48" i="9"/>
  <c r="AI4" i="9"/>
  <c r="AH40" i="9"/>
  <c r="AH26" i="9"/>
  <c r="AH19" i="9"/>
  <c r="AH16" i="9"/>
  <c r="AH9" i="9"/>
  <c r="AH52" i="9"/>
  <c r="AH56" i="9"/>
  <c r="AH22" i="9"/>
  <c r="AH49" i="9"/>
  <c r="AH8" i="9"/>
  <c r="AH47" i="9"/>
  <c r="AH54" i="9"/>
  <c r="AH58" i="9"/>
  <c r="AH42" i="9"/>
  <c r="AH11" i="9"/>
  <c r="AH15" i="9"/>
  <c r="AH51" i="9"/>
  <c r="AH29" i="9"/>
  <c r="AH50" i="9"/>
  <c r="AH57" i="9"/>
  <c r="AH32" i="9"/>
  <c r="AH14" i="9"/>
  <c r="AH62" i="9"/>
  <c r="AH45" i="9"/>
  <c r="AH64" i="9"/>
  <c r="AH43" i="9"/>
  <c r="AH28" i="9"/>
  <c r="AH63" i="9"/>
  <c r="AH13" i="9"/>
  <c r="AH5" i="9"/>
  <c r="AH37" i="9"/>
  <c r="AH35" i="9"/>
  <c r="AH33" i="9"/>
  <c r="AH30" i="9"/>
  <c r="AH60" i="9"/>
  <c r="AH18" i="9"/>
  <c r="AH59" i="9"/>
  <c r="AH17" i="9"/>
  <c r="AH20" i="9"/>
  <c r="AH36" i="9"/>
  <c r="AH31" i="9"/>
  <c r="AH27" i="9"/>
  <c r="AI53" i="9" l="1"/>
  <c r="AI38" i="9"/>
  <c r="AI39" i="9"/>
  <c r="AI21" i="9"/>
  <c r="AI30" i="9"/>
  <c r="AI10" i="9"/>
  <c r="AI17" i="9"/>
  <c r="AI31" i="9"/>
  <c r="AI36" i="9"/>
  <c r="AI51" i="9"/>
  <c r="AI9" i="9"/>
  <c r="AI18" i="9"/>
  <c r="AI49" i="9"/>
  <c r="AI40" i="9"/>
  <c r="AI59" i="9"/>
  <c r="AI58" i="9"/>
  <c r="AI60" i="9"/>
  <c r="AI23" i="9"/>
  <c r="AI11" i="9"/>
  <c r="AI57" i="9"/>
  <c r="AI63" i="9"/>
  <c r="AI50" i="9"/>
  <c r="AJ4" i="9"/>
  <c r="AI62" i="9"/>
  <c r="AI43" i="9"/>
  <c r="AI27" i="9"/>
  <c r="AI56" i="9"/>
  <c r="AI35" i="9"/>
  <c r="AI16" i="9"/>
  <c r="AI32" i="9"/>
  <c r="AI26" i="9"/>
  <c r="AI54" i="9"/>
  <c r="AI44" i="9"/>
  <c r="AI33" i="9"/>
  <c r="AI45" i="9"/>
  <c r="AI12" i="9"/>
  <c r="AI14" i="9"/>
  <c r="AI5" i="9"/>
  <c r="AI20" i="9"/>
  <c r="AI13" i="9"/>
  <c r="AI19" i="9"/>
  <c r="AI47" i="9"/>
  <c r="AI8" i="9"/>
  <c r="AI28" i="9"/>
  <c r="AI37" i="9"/>
  <c r="AI64" i="9"/>
  <c r="AI52" i="9"/>
  <c r="AI22" i="9"/>
  <c r="AI29" i="9"/>
  <c r="AI48" i="9"/>
  <c r="AI34" i="9"/>
  <c r="AI15" i="9"/>
  <c r="AI61" i="9"/>
  <c r="AI42" i="9"/>
  <c r="AI46" i="9"/>
  <c r="AJ38" i="9" l="1"/>
  <c r="AJ39" i="9"/>
  <c r="AJ53" i="9"/>
  <c r="AJ21" i="9"/>
  <c r="AJ23" i="9"/>
  <c r="AJ10" i="9"/>
  <c r="AJ57" i="9"/>
  <c r="AJ31" i="9"/>
  <c r="AJ15" i="9"/>
  <c r="AJ29" i="9"/>
  <c r="AJ48" i="9"/>
  <c r="AJ63" i="9"/>
  <c r="AJ27" i="9"/>
  <c r="AJ33" i="9"/>
  <c r="AJ54" i="9"/>
  <c r="AJ17" i="9"/>
  <c r="AJ8" i="9"/>
  <c r="AJ28" i="9"/>
  <c r="AJ62" i="9"/>
  <c r="AK4" i="9"/>
  <c r="AJ37" i="9"/>
  <c r="AJ35" i="9"/>
  <c r="AJ46" i="9"/>
  <c r="AJ26" i="9"/>
  <c r="AJ56" i="9"/>
  <c r="AJ44" i="9"/>
  <c r="AJ14" i="9"/>
  <c r="AJ13" i="9"/>
  <c r="AJ5" i="9"/>
  <c r="AJ45" i="9"/>
  <c r="AJ12" i="9"/>
  <c r="AJ22" i="9"/>
  <c r="AJ32" i="9"/>
  <c r="AJ40" i="9"/>
  <c r="AJ43" i="9"/>
  <c r="AJ60" i="9"/>
  <c r="AJ34" i="9"/>
  <c r="AJ61" i="9"/>
  <c r="AJ18" i="9"/>
  <c r="AJ42" i="9"/>
  <c r="AJ50" i="9"/>
  <c r="AJ58" i="9"/>
  <c r="AJ51" i="9"/>
  <c r="AJ19" i="9"/>
  <c r="AJ52" i="9"/>
  <c r="AJ36" i="9"/>
  <c r="AJ59" i="9"/>
  <c r="AJ64" i="9"/>
  <c r="AJ11" i="9"/>
  <c r="AJ20" i="9"/>
  <c r="AJ30" i="9"/>
  <c r="AJ9" i="9"/>
  <c r="AJ16" i="9"/>
  <c r="AJ49" i="9"/>
  <c r="AJ47" i="9"/>
  <c r="AK38" i="9" l="1"/>
  <c r="AK39" i="9"/>
  <c r="AK53" i="9"/>
  <c r="AK21" i="9"/>
  <c r="AK52" i="9"/>
  <c r="AK10" i="9"/>
  <c r="AK51" i="9"/>
  <c r="AK63" i="9"/>
  <c r="AK13" i="9"/>
  <c r="AK27" i="9"/>
  <c r="AK33" i="9"/>
  <c r="AL4" i="9"/>
  <c r="AK43" i="9"/>
  <c r="AK57" i="9"/>
  <c r="AK16" i="9"/>
  <c r="AK31" i="9"/>
  <c r="AK19" i="9"/>
  <c r="AK5" i="9"/>
  <c r="AK48" i="9"/>
  <c r="AK32" i="9"/>
  <c r="AK26" i="9"/>
  <c r="AK11" i="9"/>
  <c r="AK12" i="9"/>
  <c r="AK22" i="9"/>
  <c r="AK9" i="9"/>
  <c r="AK35" i="9"/>
  <c r="AK64" i="9"/>
  <c r="AK40" i="9"/>
  <c r="AK58" i="9"/>
  <c r="AK44" i="9"/>
  <c r="AK29" i="9"/>
  <c r="AK34" i="9"/>
  <c r="AK50" i="9"/>
  <c r="AK62" i="9"/>
  <c r="AK42" i="9"/>
  <c r="AK60" i="9"/>
  <c r="AK20" i="9"/>
  <c r="AK61" i="9"/>
  <c r="AK49" i="9"/>
  <c r="AK18" i="9"/>
  <c r="AK15" i="9"/>
  <c r="AK8" i="9"/>
  <c r="AK17" i="9"/>
  <c r="AK28" i="9"/>
  <c r="AK45" i="9"/>
  <c r="AK30" i="9"/>
  <c r="AK54" i="9"/>
  <c r="AK47" i="9"/>
  <c r="AK14" i="9"/>
  <c r="AK23" i="9"/>
  <c r="AK37" i="9"/>
  <c r="AK36" i="9"/>
  <c r="AK46" i="9"/>
  <c r="AK56" i="9"/>
  <c r="AK59" i="9"/>
  <c r="AL38" i="9" l="1"/>
  <c r="AL53" i="9"/>
  <c r="AL39" i="9"/>
  <c r="AL21" i="9"/>
  <c r="AL14" i="9"/>
  <c r="AL10" i="9"/>
  <c r="AL22" i="9"/>
  <c r="AL40" i="9"/>
  <c r="AL57" i="9"/>
  <c r="AL13" i="9"/>
  <c r="AL56" i="9"/>
  <c r="AL18" i="9"/>
  <c r="AL23" i="9"/>
  <c r="AL62" i="9"/>
  <c r="AL49" i="9"/>
  <c r="AL32" i="9"/>
  <c r="AL59" i="9"/>
  <c r="AL16" i="9"/>
  <c r="AL50" i="9"/>
  <c r="AL58" i="9"/>
  <c r="AL48" i="9"/>
  <c r="AL47" i="9"/>
  <c r="AL37" i="9"/>
  <c r="AL17" i="9"/>
  <c r="AL8" i="9"/>
  <c r="AM4" i="9"/>
  <c r="AL63" i="9"/>
  <c r="AL9" i="9"/>
  <c r="AL46" i="9"/>
  <c r="AL44" i="9"/>
  <c r="AL33" i="9"/>
  <c r="AL43" i="9"/>
  <c r="AL54" i="9"/>
  <c r="AL5" i="9"/>
  <c r="AL30" i="9"/>
  <c r="AL19" i="9"/>
  <c r="AL42" i="9"/>
  <c r="AL60" i="9"/>
  <c r="AL29" i="9"/>
  <c r="AL36" i="9"/>
  <c r="AL52" i="9"/>
  <c r="AL15" i="9"/>
  <c r="AL51" i="9"/>
  <c r="AL35" i="9"/>
  <c r="AL27" i="9"/>
  <c r="AL26" i="9"/>
  <c r="AL12" i="9"/>
  <c r="AL61" i="9"/>
  <c r="AL34" i="9"/>
  <c r="AL45" i="9"/>
  <c r="AL28" i="9"/>
  <c r="AL20" i="9"/>
  <c r="AL64" i="9"/>
  <c r="AL31" i="9"/>
  <c r="AL11" i="9"/>
  <c r="AM64" i="9" l="1"/>
  <c r="AM53" i="9"/>
  <c r="AM21" i="9"/>
  <c r="AM38" i="9"/>
  <c r="AM39" i="9"/>
  <c r="AM62" i="9"/>
  <c r="AM10" i="9"/>
  <c r="AM61" i="9"/>
  <c r="AM45" i="9"/>
  <c r="AM63" i="9"/>
  <c r="AM18" i="9"/>
  <c r="AM50" i="9"/>
  <c r="AM54" i="9"/>
  <c r="AM40" i="9"/>
  <c r="AM30" i="9"/>
  <c r="AM29" i="9"/>
  <c r="AM31" i="9"/>
  <c r="AM16" i="9"/>
  <c r="AM60" i="9"/>
  <c r="AM58" i="9"/>
  <c r="AM15" i="9"/>
  <c r="AM9" i="9"/>
  <c r="AM36" i="9"/>
  <c r="AM5" i="9"/>
  <c r="AN4" i="9"/>
  <c r="AN58" i="9" s="1"/>
  <c r="AM32" i="9"/>
  <c r="AM52" i="9"/>
  <c r="AM11" i="9"/>
  <c r="AM13" i="9"/>
  <c r="AM22" i="9"/>
  <c r="AM28" i="9"/>
  <c r="AM43" i="9"/>
  <c r="AM51" i="9"/>
  <c r="AM12" i="9"/>
  <c r="AM56" i="9"/>
  <c r="AM20" i="9"/>
  <c r="AM27" i="9"/>
  <c r="AM17" i="9"/>
  <c r="AM23" i="9"/>
  <c r="AM8" i="9"/>
  <c r="AM14" i="9"/>
  <c r="AM49" i="9"/>
  <c r="AM19" i="9"/>
  <c r="AM59" i="9"/>
  <c r="AM33" i="9"/>
  <c r="AM47" i="9"/>
  <c r="AM57" i="9"/>
  <c r="AM46" i="9"/>
  <c r="AM37" i="9"/>
  <c r="AM26" i="9"/>
  <c r="AM48" i="9"/>
  <c r="AM44" i="9"/>
  <c r="AM34" i="9"/>
  <c r="AM35" i="9"/>
  <c r="AM42" i="9"/>
  <c r="AN21" i="9" l="1"/>
  <c r="AN53" i="9"/>
  <c r="AN39" i="9"/>
  <c r="AN38" i="9"/>
  <c r="AN51" i="9"/>
  <c r="AN10" i="9"/>
  <c r="AN42" i="9"/>
  <c r="AN5" i="9"/>
  <c r="AN15" i="9"/>
  <c r="AN19" i="9"/>
  <c r="AN30" i="9"/>
  <c r="AN46" i="9"/>
  <c r="AN28" i="9"/>
  <c r="AN49" i="9"/>
  <c r="AN14" i="9"/>
  <c r="AN8" i="9"/>
  <c r="AN54" i="9"/>
  <c r="AN13" i="9"/>
  <c r="AN32" i="9"/>
  <c r="AN33" i="9"/>
  <c r="AO4" i="9"/>
  <c r="AN16" i="9"/>
  <c r="AN22" i="9"/>
  <c r="AN60" i="9"/>
  <c r="AN26" i="9"/>
  <c r="AN48" i="9"/>
  <c r="AN59" i="9"/>
  <c r="AN9" i="9"/>
  <c r="AN17" i="9"/>
  <c r="AN35" i="9"/>
  <c r="AN62" i="9"/>
  <c r="AN20" i="9"/>
  <c r="AN29" i="9"/>
  <c r="AN43" i="9"/>
  <c r="AN45" i="9"/>
  <c r="AN47" i="9"/>
  <c r="AN52" i="9"/>
  <c r="AN63" i="9"/>
  <c r="AN50" i="9"/>
  <c r="AN34" i="9"/>
  <c r="AN31" i="9"/>
  <c r="AN37" i="9"/>
  <c r="AN40" i="9"/>
  <c r="AN27" i="9"/>
  <c r="AN56" i="9"/>
  <c r="AN36" i="9"/>
  <c r="AN23" i="9"/>
  <c r="AN57" i="9"/>
  <c r="AN18" i="9"/>
  <c r="AN61" i="9"/>
  <c r="AN12" i="9"/>
  <c r="AN11" i="9"/>
  <c r="AN64" i="9"/>
  <c r="AN44" i="9"/>
  <c r="AO53" i="9" l="1"/>
  <c r="AO21" i="9"/>
  <c r="AO39" i="9"/>
  <c r="AO38" i="9"/>
  <c r="AO28" i="9"/>
  <c r="AO10" i="9"/>
  <c r="AO36" i="9"/>
  <c r="AO43" i="9"/>
  <c r="AO60" i="9"/>
  <c r="AO45" i="9"/>
  <c r="AO54" i="9"/>
  <c r="AO16" i="9"/>
  <c r="AO12" i="9"/>
  <c r="AO57" i="9"/>
  <c r="AO62" i="9"/>
  <c r="AO52" i="9"/>
  <c r="AO58" i="9"/>
  <c r="AO29" i="9"/>
  <c r="AO15" i="9"/>
  <c r="AO46" i="9"/>
  <c r="AO32" i="9"/>
  <c r="AO61" i="9"/>
  <c r="AO33" i="9"/>
  <c r="AO48" i="9"/>
  <c r="AO37" i="9"/>
  <c r="AO11" i="9"/>
  <c r="AO31" i="9"/>
  <c r="AO30" i="9"/>
  <c r="AO26" i="9"/>
  <c r="AO50" i="9"/>
  <c r="AO5" i="9"/>
  <c r="AO9" i="9"/>
  <c r="AO42" i="9"/>
  <c r="AO64" i="9"/>
  <c r="AO19" i="9"/>
  <c r="AO8" i="9"/>
  <c r="AO49" i="9"/>
  <c r="AP4" i="9"/>
  <c r="AO18" i="9"/>
  <c r="AO51" i="9"/>
  <c r="AO47" i="9"/>
  <c r="AO63" i="9"/>
  <c r="AO23" i="9"/>
  <c r="AO17" i="9"/>
  <c r="AO22" i="9"/>
  <c r="AO34" i="9"/>
  <c r="AO14" i="9"/>
  <c r="AO13" i="9"/>
  <c r="AO59" i="9"/>
  <c r="AO20" i="9"/>
  <c r="AO40" i="9"/>
  <c r="AO35" i="9"/>
  <c r="AO44" i="9"/>
  <c r="AO27" i="9"/>
  <c r="AO56" i="9"/>
  <c r="AP39" i="9" l="1"/>
  <c r="AP53" i="9"/>
  <c r="AP38" i="9"/>
  <c r="AP21" i="9"/>
  <c r="AP31" i="9"/>
  <c r="AP10" i="9"/>
  <c r="AP33" i="9"/>
  <c r="AP13" i="9"/>
  <c r="AP49" i="9"/>
  <c r="AP27" i="9"/>
  <c r="AP62" i="9"/>
  <c r="AP64" i="9"/>
  <c r="AP63" i="9"/>
  <c r="AP34" i="9"/>
  <c r="AP44" i="9"/>
  <c r="AP45" i="9"/>
  <c r="AP28" i="9"/>
  <c r="AP54" i="9"/>
  <c r="AP20" i="9"/>
  <c r="AP61" i="9"/>
  <c r="AP17" i="9"/>
  <c r="AP23" i="9"/>
  <c r="AP59" i="9"/>
  <c r="AP42" i="9"/>
  <c r="AP46" i="9"/>
  <c r="AP48" i="9"/>
  <c r="AP8" i="9"/>
  <c r="AP47" i="9"/>
  <c r="AP14" i="9"/>
  <c r="AP16" i="9"/>
  <c r="AP5" i="9"/>
  <c r="AP32" i="9"/>
  <c r="AP57" i="9"/>
  <c r="AP52" i="9"/>
  <c r="AP19" i="9"/>
  <c r="AQ4" i="9"/>
  <c r="AP58" i="9"/>
  <c r="AP30" i="9"/>
  <c r="AP29" i="9"/>
  <c r="AP36" i="9"/>
  <c r="AP56" i="9"/>
  <c r="AP12" i="9"/>
  <c r="AP35" i="9"/>
  <c r="AP26" i="9"/>
  <c r="AP15" i="9"/>
  <c r="AP51" i="9"/>
  <c r="AP40" i="9"/>
  <c r="AP43" i="9"/>
  <c r="AP9" i="9"/>
  <c r="AP50" i="9"/>
  <c r="AP60" i="9"/>
  <c r="AP37" i="9"/>
  <c r="AP18" i="9"/>
  <c r="AP11" i="9"/>
  <c r="AP22" i="9"/>
  <c r="AQ38" i="9" l="1"/>
  <c r="AQ39" i="9"/>
  <c r="AQ53" i="9"/>
  <c r="AQ21" i="9"/>
  <c r="AQ54" i="9"/>
  <c r="AQ10" i="9"/>
  <c r="AQ44" i="9"/>
  <c r="AQ22" i="9"/>
  <c r="AQ34" i="9"/>
  <c r="AQ57" i="9"/>
  <c r="AQ40" i="9"/>
  <c r="AQ50" i="9"/>
  <c r="AQ42" i="9"/>
  <c r="AQ16" i="9"/>
  <c r="AQ63" i="9"/>
  <c r="AQ37" i="9"/>
  <c r="AQ48" i="9"/>
  <c r="AQ20" i="9"/>
  <c r="AQ43" i="9"/>
  <c r="AQ15" i="9"/>
  <c r="AQ58" i="9"/>
  <c r="AQ13" i="9"/>
  <c r="AQ52" i="9"/>
  <c r="AQ26" i="9"/>
  <c r="AQ30" i="9"/>
  <c r="AQ31" i="9"/>
  <c r="AQ45" i="9"/>
  <c r="AQ17" i="9"/>
  <c r="AQ9" i="9"/>
  <c r="AQ23" i="9"/>
  <c r="AQ27" i="9"/>
  <c r="AQ8" i="9"/>
  <c r="AQ49" i="9"/>
  <c r="AQ12" i="9"/>
  <c r="AQ14" i="9"/>
  <c r="AQ11" i="9"/>
  <c r="AQ28" i="9"/>
  <c r="AQ47" i="9"/>
  <c r="AQ29" i="9"/>
  <c r="AQ5" i="9"/>
  <c r="AQ33" i="9"/>
  <c r="AQ64" i="9"/>
  <c r="AQ60" i="9"/>
  <c r="AQ51" i="9"/>
  <c r="AQ36" i="9"/>
  <c r="AQ18" i="9"/>
  <c r="AQ32" i="9"/>
  <c r="AQ46" i="9"/>
  <c r="AQ59" i="9"/>
  <c r="AQ56" i="9"/>
  <c r="AQ35" i="9"/>
  <c r="AQ61" i="9"/>
  <c r="AR4" i="9"/>
  <c r="AQ19" i="9"/>
  <c r="AQ62" i="9"/>
  <c r="AR39" i="9" l="1"/>
  <c r="AR38" i="9"/>
  <c r="AR21" i="9"/>
  <c r="AR53" i="9"/>
  <c r="AR43" i="9"/>
  <c r="AR10" i="9"/>
  <c r="AR40" i="9"/>
  <c r="AR18" i="9"/>
  <c r="AR49" i="9"/>
  <c r="AR56" i="9"/>
  <c r="AR51" i="9"/>
  <c r="AR23" i="9"/>
  <c r="AR5" i="9"/>
  <c r="AR54" i="9"/>
  <c r="AR52" i="9"/>
  <c r="AR46" i="9"/>
  <c r="AS4" i="9"/>
  <c r="AT4" i="9" s="1"/>
  <c r="AR20" i="9"/>
  <c r="AR42" i="9"/>
  <c r="AR57" i="9"/>
  <c r="AR27" i="9"/>
  <c r="AR60" i="9"/>
  <c r="AR9" i="9"/>
  <c r="AR58" i="9"/>
  <c r="AR37" i="9"/>
  <c r="AR22" i="9"/>
  <c r="AR17" i="9"/>
  <c r="AR63" i="9"/>
  <c r="AR30" i="9"/>
  <c r="AR15" i="9"/>
  <c r="AR44" i="9"/>
  <c r="AR48" i="9"/>
  <c r="AR34" i="9"/>
  <c r="AR50" i="9"/>
  <c r="AR29" i="9"/>
  <c r="AR47" i="9"/>
  <c r="AR64" i="9"/>
  <c r="AR32" i="9"/>
  <c r="AR11" i="9"/>
  <c r="AR33" i="9"/>
  <c r="AR8" i="9"/>
  <c r="AR14" i="9"/>
  <c r="AR36" i="9"/>
  <c r="AR61" i="9"/>
  <c r="AR16" i="9"/>
  <c r="AR13" i="9"/>
  <c r="AR62" i="9"/>
  <c r="AR28" i="9"/>
  <c r="AR59" i="9"/>
  <c r="AR31" i="9"/>
  <c r="AR35" i="9"/>
  <c r="AR19" i="9"/>
  <c r="AR26" i="9"/>
  <c r="AR12" i="9"/>
  <c r="AR45" i="9"/>
  <c r="AS57" i="9" l="1"/>
  <c r="AS37" i="9"/>
  <c r="AT10" i="9"/>
  <c r="AT38" i="9"/>
  <c r="AT53" i="9"/>
  <c r="AT21" i="9"/>
  <c r="AT39" i="9"/>
  <c r="AS51" i="9"/>
  <c r="AS38" i="9"/>
  <c r="AS39" i="9"/>
  <c r="AS53" i="9"/>
  <c r="AS21" i="9"/>
  <c r="AS22" i="9"/>
  <c r="AS54" i="9"/>
  <c r="AS35" i="9"/>
  <c r="AS48" i="9"/>
  <c r="AS10" i="9"/>
  <c r="AS18" i="9"/>
  <c r="AS29" i="9"/>
  <c r="AS14" i="9"/>
  <c r="AS30" i="9"/>
  <c r="AS5" i="9"/>
  <c r="AS20" i="9"/>
  <c r="AS34" i="9"/>
  <c r="AS32" i="9"/>
  <c r="AS11" i="9"/>
  <c r="AS45" i="9"/>
  <c r="AS15" i="9"/>
  <c r="AS8" i="9"/>
  <c r="AS52" i="9"/>
  <c r="AS17" i="9"/>
  <c r="AS27" i="9"/>
  <c r="AS43" i="9"/>
  <c r="AS13" i="9"/>
  <c r="AS47" i="9"/>
  <c r="AS40" i="9"/>
  <c r="AS42" i="9"/>
  <c r="AS16" i="9"/>
  <c r="AS33" i="9"/>
  <c r="AS26" i="9"/>
  <c r="AS50" i="9"/>
  <c r="AS49" i="9"/>
  <c r="AS58" i="9"/>
  <c r="AS62" i="9"/>
  <c r="AS9" i="9"/>
  <c r="AS36" i="9"/>
  <c r="AS59" i="9"/>
  <c r="AS61" i="9"/>
  <c r="AS28" i="9"/>
  <c r="AS44" i="9"/>
  <c r="AS31" i="9"/>
  <c r="AS23" i="9"/>
  <c r="AS12" i="9"/>
  <c r="AS46" i="9"/>
  <c r="AS56" i="9"/>
  <c r="AS19" i="9"/>
  <c r="AS64" i="9"/>
  <c r="AS60" i="9"/>
  <c r="AS63" i="9"/>
  <c r="AT22" i="9"/>
  <c r="AT26" i="9"/>
  <c r="AT49" i="9"/>
  <c r="AT57" i="9"/>
  <c r="AT61" i="9"/>
  <c r="AT59" i="9"/>
  <c r="AT40" i="9"/>
  <c r="AT48" i="9"/>
  <c r="AT30" i="9"/>
  <c r="AT56" i="9"/>
  <c r="AT18" i="9"/>
  <c r="AT36" i="9"/>
  <c r="AT64" i="9"/>
  <c r="AT27" i="9"/>
  <c r="AT11" i="9"/>
  <c r="AT28" i="9"/>
  <c r="AT58" i="9"/>
  <c r="AT20" i="9"/>
  <c r="AT43" i="9"/>
  <c r="AT47" i="9"/>
  <c r="AT33" i="9"/>
  <c r="AT12" i="9"/>
  <c r="AT42" i="9"/>
  <c r="AT29" i="9"/>
  <c r="AT52" i="9"/>
  <c r="AT63" i="9"/>
  <c r="AT15" i="9"/>
  <c r="AT13" i="9"/>
  <c r="AT44" i="9"/>
  <c r="AT5" i="9"/>
  <c r="AT34" i="9"/>
  <c r="AT9" i="9"/>
  <c r="AT50" i="9"/>
  <c r="AT46" i="9"/>
  <c r="AT62" i="9"/>
  <c r="AT14" i="9"/>
  <c r="AT19" i="9"/>
  <c r="AT37" i="9"/>
  <c r="AT16" i="9"/>
  <c r="AT54" i="9"/>
  <c r="AT32" i="9"/>
  <c r="AT31" i="9"/>
  <c r="AT23" i="9"/>
  <c r="AT8" i="9"/>
  <c r="AT51" i="9"/>
  <c r="AT45" i="9"/>
  <c r="AT35" i="9"/>
  <c r="AT17" i="9"/>
  <c r="AU4" i="9"/>
  <c r="AT60" i="9"/>
  <c r="AU10" i="9" l="1"/>
  <c r="AU53" i="9"/>
  <c r="AU21" i="9"/>
  <c r="AU38" i="9"/>
  <c r="AU39" i="9"/>
  <c r="AU54" i="9"/>
  <c r="AU33" i="9"/>
  <c r="AU15" i="9"/>
  <c r="AU12" i="9"/>
  <c r="AU64" i="9"/>
  <c r="AU5" i="9"/>
  <c r="AU11" i="9"/>
  <c r="AU59" i="9"/>
  <c r="AU42" i="9"/>
  <c r="AU45" i="9"/>
  <c r="AU36" i="9"/>
  <c r="AU31" i="9"/>
  <c r="AU27" i="9"/>
  <c r="AU50" i="9"/>
  <c r="AU18" i="9"/>
  <c r="AU30" i="9"/>
  <c r="AU20" i="9"/>
  <c r="AU9" i="9"/>
  <c r="AU49" i="9"/>
  <c r="AU13" i="9"/>
  <c r="AU37" i="9"/>
  <c r="AU23" i="9"/>
  <c r="AU22" i="9"/>
  <c r="AU60" i="9"/>
  <c r="AU19" i="9"/>
  <c r="AU47" i="9"/>
  <c r="AU58" i="9"/>
  <c r="AU44" i="9"/>
  <c r="AV4" i="9"/>
  <c r="AU34" i="9"/>
  <c r="AU14" i="9"/>
  <c r="AU29" i="9"/>
  <c r="AU17" i="9"/>
  <c r="AU48" i="9"/>
  <c r="AU43" i="9"/>
  <c r="AU8" i="9"/>
  <c r="AU62" i="9"/>
  <c r="AU16" i="9"/>
  <c r="AU46" i="9"/>
  <c r="AU61" i="9"/>
  <c r="AU52" i="9"/>
  <c r="AU26" i="9"/>
  <c r="AU56" i="9"/>
  <c r="AU35" i="9"/>
  <c r="AU28" i="9"/>
  <c r="AU51" i="9"/>
  <c r="AU40" i="9"/>
  <c r="AU57" i="9"/>
  <c r="AU32" i="9"/>
  <c r="AU63" i="9"/>
  <c r="AV10" i="9" l="1"/>
  <c r="AV53" i="9"/>
  <c r="AV38" i="9"/>
  <c r="AV21" i="9"/>
  <c r="AV39" i="9"/>
  <c r="AV26" i="9"/>
  <c r="AV35" i="9"/>
  <c r="AV63" i="9"/>
  <c r="AV45" i="9"/>
  <c r="AV58" i="9"/>
  <c r="AV11" i="9"/>
  <c r="AV56" i="9"/>
  <c r="AV47" i="9"/>
  <c r="AV18" i="9"/>
  <c r="AV48" i="9"/>
  <c r="AV17" i="9"/>
  <c r="AV14" i="9"/>
  <c r="AV52" i="9"/>
  <c r="AV42" i="9"/>
  <c r="AV54" i="9"/>
  <c r="AV20" i="9"/>
  <c r="AV28" i="9"/>
  <c r="AV62" i="9"/>
  <c r="AV9" i="9"/>
  <c r="AV5" i="9"/>
  <c r="AV51" i="9"/>
  <c r="AV50" i="9"/>
  <c r="AV49" i="9"/>
  <c r="AV36" i="9"/>
  <c r="AW4" i="9"/>
  <c r="AV43" i="9"/>
  <c r="AV64" i="9"/>
  <c r="AV31" i="9"/>
  <c r="AV60" i="9"/>
  <c r="AV61" i="9"/>
  <c r="AV30" i="9"/>
  <c r="AV57" i="9"/>
  <c r="AV12" i="9"/>
  <c r="AV40" i="9"/>
  <c r="AV13" i="9"/>
  <c r="AV59" i="9"/>
  <c r="AV33" i="9"/>
  <c r="AV37" i="9"/>
  <c r="AV8" i="9"/>
  <c r="AV19" i="9"/>
  <c r="AV22" i="9"/>
  <c r="AV46" i="9"/>
  <c r="AV29" i="9"/>
  <c r="AV27" i="9"/>
  <c r="AV16" i="9"/>
  <c r="AV32" i="9"/>
  <c r="AV23" i="9"/>
  <c r="AV44" i="9"/>
  <c r="AV34" i="9"/>
  <c r="AV15" i="9"/>
  <c r="AW10" i="9" l="1"/>
  <c r="AW21" i="9"/>
  <c r="AW39" i="9"/>
  <c r="AW38" i="9"/>
  <c r="AW53" i="9"/>
  <c r="AW56" i="9"/>
  <c r="AW33" i="9"/>
  <c r="AW14" i="9"/>
  <c r="AW9" i="9"/>
  <c r="AW59" i="9"/>
  <c r="AW50" i="9"/>
  <c r="AW31" i="9"/>
  <c r="AW57" i="9"/>
  <c r="AW29" i="9"/>
  <c r="AW19" i="9"/>
  <c r="AW22" i="9"/>
  <c r="AW34" i="9"/>
  <c r="AW18" i="9"/>
  <c r="AW49" i="9"/>
  <c r="AW54" i="9"/>
  <c r="AW26" i="9"/>
  <c r="AW46" i="9"/>
  <c r="AW27" i="9"/>
  <c r="AW36" i="9"/>
  <c r="AW15" i="9"/>
  <c r="AW61" i="9"/>
  <c r="AW35" i="9"/>
  <c r="AW17" i="9"/>
  <c r="AW5" i="9"/>
  <c r="AW58" i="9"/>
  <c r="AW44" i="9"/>
  <c r="AW60" i="9"/>
  <c r="AW64" i="9"/>
  <c r="AW23" i="9"/>
  <c r="AW45" i="9"/>
  <c r="AW48" i="9"/>
  <c r="AW47" i="9"/>
  <c r="AW32" i="9"/>
  <c r="AW12" i="9"/>
  <c r="AW52" i="9"/>
  <c r="AW40" i="9"/>
  <c r="AW13" i="9"/>
  <c r="AW20" i="9"/>
  <c r="AW8" i="9"/>
  <c r="AW28" i="9"/>
  <c r="AW43" i="9"/>
  <c r="AW11" i="9"/>
  <c r="AW30" i="9"/>
  <c r="AW51" i="9"/>
  <c r="AW62" i="9"/>
  <c r="AW42" i="9"/>
  <c r="AW16" i="9"/>
  <c r="AW63" i="9"/>
  <c r="AW37" i="9"/>
  <c r="AX4" i="9"/>
  <c r="AX10" i="9" l="1"/>
  <c r="AX39" i="9"/>
  <c r="AX53" i="9"/>
  <c r="AX21" i="9"/>
  <c r="AX38" i="9"/>
  <c r="AX44" i="9"/>
  <c r="AX27" i="9"/>
  <c r="AX54" i="9"/>
  <c r="AX14" i="9"/>
  <c r="AX62" i="9"/>
  <c r="AX30" i="9"/>
  <c r="AX64" i="9"/>
  <c r="AX46" i="9"/>
  <c r="AX63" i="9"/>
  <c r="AX13" i="9"/>
  <c r="AX47" i="9"/>
  <c r="AX52" i="9"/>
  <c r="AX29" i="9"/>
  <c r="AX26" i="9"/>
  <c r="AX48" i="9"/>
  <c r="AX60" i="9"/>
  <c r="AX22" i="9"/>
  <c r="AX5" i="9"/>
  <c r="AX8" i="9"/>
  <c r="AX51" i="9"/>
  <c r="AY4" i="9"/>
  <c r="AX49" i="9"/>
  <c r="AX32" i="9"/>
  <c r="AX18" i="9"/>
  <c r="AX20" i="9"/>
  <c r="AX61" i="9"/>
  <c r="AX15" i="9"/>
  <c r="AX11" i="9"/>
  <c r="AX36" i="9"/>
  <c r="AX17" i="9"/>
  <c r="AX50" i="9"/>
  <c r="AX9" i="9"/>
  <c r="AX40" i="9"/>
  <c r="AX43" i="9"/>
  <c r="AX23" i="9"/>
  <c r="AX37" i="9"/>
  <c r="AX31" i="9"/>
  <c r="AX56" i="9"/>
  <c r="AX45" i="9"/>
  <c r="AX12" i="9"/>
  <c r="AX16" i="9"/>
  <c r="AX19" i="9"/>
  <c r="AX58" i="9"/>
  <c r="AX28" i="9"/>
  <c r="AX33" i="9"/>
  <c r="AX42" i="9"/>
  <c r="AX57" i="9"/>
  <c r="AX35" i="9"/>
  <c r="AX34" i="9"/>
  <c r="AX59" i="9"/>
  <c r="AY10" i="9" l="1"/>
  <c r="AY53" i="9"/>
  <c r="AY21" i="9"/>
  <c r="AY38" i="9"/>
  <c r="AY39" i="9"/>
  <c r="AY29" i="9"/>
  <c r="AY23" i="9"/>
  <c r="AY30" i="9"/>
  <c r="AY5" i="9"/>
  <c r="AY47" i="9"/>
  <c r="AY52" i="9"/>
  <c r="AY14" i="9"/>
  <c r="AY50" i="9"/>
  <c r="AY36" i="9"/>
  <c r="AY63" i="9"/>
  <c r="AY33" i="9"/>
  <c r="AY60" i="9"/>
  <c r="AY20" i="9"/>
  <c r="AY27" i="9"/>
  <c r="AY49" i="9"/>
  <c r="AY32" i="9"/>
  <c r="AY28" i="9"/>
  <c r="AY37" i="9"/>
  <c r="AY56" i="9"/>
  <c r="AY31" i="9"/>
  <c r="AY12" i="9"/>
  <c r="AY35" i="9"/>
  <c r="AY59" i="9"/>
  <c r="AY8" i="9"/>
  <c r="AY44" i="9"/>
  <c r="AY18" i="9"/>
  <c r="AZ4" i="9"/>
  <c r="AY64" i="9"/>
  <c r="AY58" i="9"/>
  <c r="AY43" i="9"/>
  <c r="AY57" i="9"/>
  <c r="AY40" i="9"/>
  <c r="AY11" i="9"/>
  <c r="AY48" i="9"/>
  <c r="AY17" i="9"/>
  <c r="AY13" i="9"/>
  <c r="AY42" i="9"/>
  <c r="AY22" i="9"/>
  <c r="AY34" i="9"/>
  <c r="AY51" i="9"/>
  <c r="AY62" i="9"/>
  <c r="AY26" i="9"/>
  <c r="AY54" i="9"/>
  <c r="AY46" i="9"/>
  <c r="AY61" i="9"/>
  <c r="AY15" i="9"/>
  <c r="AY19" i="9"/>
  <c r="AY45" i="9"/>
  <c r="AY16" i="9"/>
  <c r="AY9" i="9"/>
  <c r="AZ10" i="9" l="1"/>
  <c r="AZ38" i="9"/>
  <c r="AZ39" i="9"/>
  <c r="AZ21" i="9"/>
  <c r="AZ53" i="9"/>
  <c r="AZ32" i="9"/>
  <c r="AZ13" i="9"/>
  <c r="BA4" i="9"/>
  <c r="AZ44" i="9"/>
  <c r="AZ29" i="9"/>
  <c r="AZ58" i="9"/>
  <c r="AZ22" i="9"/>
  <c r="AZ49" i="9"/>
  <c r="AZ11" i="9"/>
  <c r="AZ62" i="9"/>
  <c r="AZ27" i="9"/>
  <c r="AZ59" i="9"/>
  <c r="AZ43" i="9"/>
  <c r="AZ51" i="9"/>
  <c r="AZ18" i="9"/>
  <c r="AZ30" i="9"/>
  <c r="AZ26" i="9"/>
  <c r="AZ20" i="9"/>
  <c r="AZ48" i="9"/>
  <c r="AZ56" i="9"/>
  <c r="AZ14" i="9"/>
  <c r="AZ23" i="9"/>
  <c r="AZ31" i="9"/>
  <c r="AZ63" i="9"/>
  <c r="AZ57" i="9"/>
  <c r="AZ50" i="9"/>
  <c r="AZ52" i="9"/>
  <c r="AZ34" i="9"/>
  <c r="AZ60" i="9"/>
  <c r="AZ37" i="9"/>
  <c r="AZ46" i="9"/>
  <c r="AZ9" i="9"/>
  <c r="AZ28" i="9"/>
  <c r="AZ12" i="9"/>
  <c r="AZ33" i="9"/>
  <c r="AZ15" i="9"/>
  <c r="AZ54" i="9"/>
  <c r="AZ17" i="9"/>
  <c r="AZ64" i="9"/>
  <c r="AZ47" i="9"/>
  <c r="AZ8" i="9"/>
  <c r="AZ36" i="9"/>
  <c r="AZ45" i="9"/>
  <c r="AZ61" i="9"/>
  <c r="AZ5" i="9"/>
  <c r="AZ19" i="9"/>
  <c r="AZ16" i="9"/>
  <c r="AZ35" i="9"/>
  <c r="AZ40" i="9"/>
  <c r="AZ42" i="9"/>
  <c r="BA10" i="9" l="1"/>
  <c r="BA38" i="9"/>
  <c r="BA53" i="9"/>
  <c r="BA21" i="9"/>
  <c r="BA39" i="9"/>
  <c r="BA12" i="9"/>
  <c r="BA9" i="9"/>
  <c r="BA19" i="9"/>
  <c r="BA47" i="9"/>
  <c r="BA51" i="9"/>
  <c r="BA20" i="9"/>
  <c r="BA48" i="9"/>
  <c r="BA32" i="9"/>
  <c r="BA64" i="9"/>
  <c r="BA28" i="9"/>
  <c r="BA26" i="9"/>
  <c r="BA63" i="9"/>
  <c r="BA60" i="9"/>
  <c r="BA18" i="9"/>
  <c r="BA17" i="9"/>
  <c r="BA23" i="9"/>
  <c r="BA40" i="9"/>
  <c r="BA52" i="9"/>
  <c r="BA35" i="9"/>
  <c r="BA45" i="9"/>
  <c r="BA49" i="9"/>
  <c r="BA30" i="9"/>
  <c r="BA37" i="9"/>
  <c r="BA42" i="9"/>
  <c r="BA50" i="9"/>
  <c r="BA15" i="9"/>
  <c r="BA13" i="9"/>
  <c r="BA57" i="9"/>
  <c r="BA56" i="9"/>
  <c r="BA11" i="9"/>
  <c r="BA33" i="9"/>
  <c r="BA54" i="9"/>
  <c r="BA22" i="9"/>
  <c r="BA46" i="9"/>
  <c r="BA27" i="9"/>
  <c r="BA36" i="9"/>
  <c r="BA43" i="9"/>
  <c r="BA5" i="9"/>
  <c r="BA44" i="9"/>
  <c r="BA61" i="9"/>
  <c r="BA62" i="9"/>
  <c r="BA34" i="9"/>
  <c r="BA29" i="9"/>
  <c r="BA16" i="9"/>
  <c r="BA14" i="9"/>
  <c r="BA8" i="9"/>
  <c r="BA58" i="9"/>
  <c r="BA31" i="9"/>
  <c r="BA59" i="9"/>
</calcChain>
</file>

<file path=xl/sharedStrings.xml><?xml version="1.0" encoding="utf-8"?>
<sst xmlns="http://schemas.openxmlformats.org/spreadsheetml/2006/main" count="1218" uniqueCount="311">
  <si>
    <t>Total</t>
  </si>
  <si>
    <t xml:space="preserve">Total generation </t>
  </si>
  <si>
    <t>Installed Capacity</t>
  </si>
  <si>
    <t>Generation</t>
  </si>
  <si>
    <t>Shoreline wave / tidal</t>
  </si>
  <si>
    <t>Solar photovoltaics</t>
  </si>
  <si>
    <t xml:space="preserve">Landfill gas </t>
  </si>
  <si>
    <t>Sewage sludge digestion</t>
  </si>
  <si>
    <t>Municipal solid waste combustion</t>
  </si>
  <si>
    <t>Co-firing with fossil fuels</t>
  </si>
  <si>
    <r>
      <t>Co-firing</t>
    </r>
    <r>
      <rPr>
        <vertAlign val="superscript"/>
        <sz val="10"/>
        <rFont val="Arial"/>
        <family val="2"/>
      </rPr>
      <t xml:space="preserve"> 4</t>
    </r>
  </si>
  <si>
    <r>
      <t>Non-biodegradable wastes</t>
    </r>
    <r>
      <rPr>
        <vertAlign val="superscript"/>
        <sz val="10"/>
        <rFont val="Arial"/>
        <family val="2"/>
      </rPr>
      <t xml:space="preserve"> 10</t>
    </r>
  </si>
  <si>
    <t>Year</t>
  </si>
  <si>
    <t>Quarter</t>
  </si>
  <si>
    <t>Annual!</t>
  </si>
  <si>
    <t>Quarter!</t>
  </si>
  <si>
    <t>Installed Capacity, by tariff type</t>
  </si>
  <si>
    <t>Cumulative Installed Capacity 1</t>
  </si>
  <si>
    <t>Hydro</t>
  </si>
  <si>
    <t>Load Factors</t>
  </si>
  <si>
    <t>6 RENEWABLES</t>
  </si>
  <si>
    <t>Table 6.1. Renewable electricity capacity and generation</t>
  </si>
  <si>
    <t>Wind</t>
  </si>
  <si>
    <t>Days in quarter</t>
  </si>
  <si>
    <t>Generation 4</t>
  </si>
  <si>
    <t>Hydro 5</t>
  </si>
  <si>
    <t>Landfill gas 5</t>
  </si>
  <si>
    <t>Sewage sludge digestion 5</t>
  </si>
  <si>
    <t>Other biomass (inc. co-firing) 5 6</t>
  </si>
  <si>
    <t>Biodegradable municipal solid waste combustion 6, 7</t>
  </si>
  <si>
    <t>Biodegradable municipal solid waste combustion</t>
  </si>
  <si>
    <t>Animal Biomass (non-AD) 2</t>
  </si>
  <si>
    <t>Animal Biomass (non-AD) 6, 8</t>
  </si>
  <si>
    <t>Animal Biomass (non-AD)</t>
  </si>
  <si>
    <t>2011Q1</t>
  </si>
  <si>
    <t>2011Q2</t>
  </si>
  <si>
    <t>2011Q3</t>
  </si>
  <si>
    <t>2011Q4</t>
  </si>
  <si>
    <t>2012Q1</t>
  </si>
  <si>
    <t>2012Q2</t>
  </si>
  <si>
    <t>differences against UK</t>
  </si>
  <si>
    <t>2010Q4</t>
  </si>
  <si>
    <t>Energy from waste</t>
  </si>
  <si>
    <t>2012Q3</t>
  </si>
  <si>
    <t>2012Q4</t>
  </si>
  <si>
    <t>2013Q1</t>
  </si>
  <si>
    <t>2013Q2</t>
  </si>
  <si>
    <t>2013Q3</t>
  </si>
  <si>
    <t>2013Q4</t>
  </si>
  <si>
    <t>2014Q1</t>
  </si>
  <si>
    <t>2014Q2</t>
  </si>
  <si>
    <t>Days in year</t>
  </si>
  <si>
    <t>Solar PV 5</t>
  </si>
  <si>
    <t>Solar PV</t>
  </si>
  <si>
    <t>Landfill gas</t>
  </si>
  <si>
    <t>2014Q3</t>
  </si>
  <si>
    <t>2014Q4</t>
  </si>
  <si>
    <t>2015Q1</t>
  </si>
  <si>
    <t>2015Q2</t>
  </si>
  <si>
    <t>2015Q3</t>
  </si>
  <si>
    <t>2015Q4</t>
  </si>
  <si>
    <t>2016Q1</t>
  </si>
  <si>
    <t>2016q1</t>
  </si>
  <si>
    <t>2016Q2</t>
  </si>
  <si>
    <t>2016q2</t>
  </si>
  <si>
    <t>2016Q3</t>
  </si>
  <si>
    <t>2016q3</t>
  </si>
  <si>
    <t>2016Q4</t>
  </si>
  <si>
    <t>2016q4</t>
  </si>
  <si>
    <t>2017q1</t>
  </si>
  <si>
    <t>2017Q1</t>
  </si>
  <si>
    <t>2017q2</t>
  </si>
  <si>
    <t>2017Q3</t>
  </si>
  <si>
    <t>2017q3</t>
  </si>
  <si>
    <t>Renewable share of electricity generation (%)</t>
  </si>
  <si>
    <t>Onshore wind</t>
  </si>
  <si>
    <t>Offshore wind</t>
  </si>
  <si>
    <t>All renewables</t>
  </si>
  <si>
    <t>2017q4</t>
  </si>
  <si>
    <r>
      <t>Total electricity generation (inc. non-renewables)</t>
    </r>
    <r>
      <rPr>
        <b/>
        <vertAlign val="superscript"/>
        <sz val="9"/>
        <rFont val="Arial"/>
        <family val="2"/>
      </rPr>
      <t>12</t>
    </r>
  </si>
  <si>
    <t>Bioenergy and waste</t>
  </si>
  <si>
    <t>Solar PV capacity</t>
  </si>
  <si>
    <t>TOTAL</t>
  </si>
  <si>
    <t>TOTAL (excluding co-firing and non-biodegradable wastes)</t>
  </si>
  <si>
    <t>Regional Tables</t>
  </si>
  <si>
    <t>Q1</t>
  </si>
  <si>
    <t>Q2</t>
  </si>
  <si>
    <t>Q3</t>
  </si>
  <si>
    <t>Q4</t>
  </si>
  <si>
    <t>Units are specified In the table header or in the row label</t>
  </si>
  <si>
    <t>Annual per cent change</t>
  </si>
  <si>
    <t>2021
2nd quarter</t>
  </si>
  <si>
    <t>2019</t>
  </si>
  <si>
    <t>2020</t>
  </si>
  <si>
    <t>Units are specified In the table header or in the row label.</t>
  </si>
  <si>
    <t>2009</t>
  </si>
  <si>
    <t>2010</t>
  </si>
  <si>
    <t>2011</t>
  </si>
  <si>
    <t>2012</t>
  </si>
  <si>
    <t>2013</t>
  </si>
  <si>
    <t>2014</t>
  </si>
  <si>
    <t>2015</t>
  </si>
  <si>
    <t>2016</t>
  </si>
  <si>
    <t>2017</t>
  </si>
  <si>
    <t>2018</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</si>
  <si>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</si>
  <si>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</si>
  <si>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</si>
  <si>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</si>
  <si>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</si>
  <si>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</si>
  <si>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</si>
  <si>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</si>
  <si>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</si>
  <si>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</si>
  <si>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</si>
  <si>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</si>
  <si>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</si>
  <si>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</si>
  <si>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</si>
  <si>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</si>
  <si>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</si>
  <si>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</si>
  <si>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</si>
  <si>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</si>
  <si>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</si>
  <si>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</si>
  <si>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</si>
  <si>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</si>
  <si>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</si>
  <si>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</si>
  <si>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</si>
  <si>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</si>
  <si>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</si>
  <si>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</si>
  <si>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</si>
  <si>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</si>
  <si>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</si>
  <si>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</si>
  <si>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</si>
  <si>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</si>
  <si>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</si>
  <si>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2019 
2nd quarter</t>
  </si>
  <si>
    <t>2019 
3rd quarter</t>
  </si>
  <si>
    <t>2019 
4th quarter</t>
  </si>
  <si>
    <t>2020 
1st quarter</t>
  </si>
  <si>
    <t>2020 
2nd quarter</t>
  </si>
  <si>
    <t>2020 
3rd quarter</t>
  </si>
  <si>
    <t>2020 
4th quarter</t>
  </si>
  <si>
    <t>2021 
1st quarter</t>
  </si>
  <si>
    <t>2021 
2nd quarter</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</si>
  <si>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</si>
  <si>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</si>
  <si>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</si>
  <si>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</si>
  <si>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</si>
  <si>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</si>
  <si>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</si>
  <si>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</si>
  <si>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</si>
  <si>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</si>
  <si>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</si>
  <si>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</si>
  <si>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 xml:space="preserve">Media enquiries </t>
  </si>
  <si>
    <t>020 7215 1000</t>
  </si>
  <si>
    <t>Data sources and methodology for renewables statistics (opens in a new window)</t>
  </si>
  <si>
    <t>William Spry</t>
  </si>
  <si>
    <t xml:space="preserve">Commentary </t>
  </si>
  <si>
    <t xml:space="preserve">In the latest quarter </t>
  </si>
  <si>
    <t>Link to Solar Deployment table (opens in new window)</t>
  </si>
  <si>
    <t>Link to regional renewables statistics (opens in new window)</t>
  </si>
  <si>
    <t>Notes</t>
  </si>
  <si>
    <t xml:space="preserve">This worksheet contains one table 
</t>
  </si>
  <si>
    <t xml:space="preserve">Note </t>
  </si>
  <si>
    <t>Description</t>
  </si>
  <si>
    <t>Note 1</t>
  </si>
  <si>
    <t>Note 2</t>
  </si>
  <si>
    <t xml:space="preserve">Note 3 </t>
  </si>
  <si>
    <t>Note 4</t>
  </si>
  <si>
    <t>Cumulative capacity at the end of the quarter/year</t>
  </si>
  <si>
    <t xml:space="preserve">Includes the use of poultry litter and meat and bone. </t>
  </si>
  <si>
    <t>This is the amount of fossil fuelled capacity used for co-firing of renewables based on the proportion of generation accounted for by the renewable source over the course of the year.</t>
  </si>
  <si>
    <t>Percentage change between the most recent quarter and the same quarter a year earlier; (+) represents a positive percentage change greater than 100%.</t>
  </si>
  <si>
    <t>Load factors are calculated based on installed capacity at the beginning and the end of the quarter/year.  These can be influenced by the time in the period when new capacity came online. Load factors on an unchanged configuration basis, which consider just those sites operational throughout the year, are available annually in table DUKES 6.5, at https://www.gov.uk/government/statistics/renewable-sources-of-energy-chapter-6-digest-of-united-kingdom-energy-statistics-dukes</t>
  </si>
  <si>
    <t>Biodegradable part only, which accounts for 50% from 2015.</t>
  </si>
  <si>
    <t>Actual generation figures are given where available, but otherwise are estimated using a typical load factor or the design load factor, where known.  Generation from FiT schemes is estimated this way.</t>
  </si>
  <si>
    <t>Generation figures for the latest quarter are highly provisional, particularly for the thermal renewable technologies (such as landfill gas) in the lower half of the table.</t>
  </si>
  <si>
    <t>Note 5</t>
  </si>
  <si>
    <t>Note 6</t>
  </si>
  <si>
    <t>Note 7</t>
  </si>
  <si>
    <t>Note 8</t>
  </si>
  <si>
    <t>Note 9</t>
  </si>
  <si>
    <t>Note 10</t>
  </si>
  <si>
    <t>Note 11</t>
  </si>
  <si>
    <t>Note 12</t>
  </si>
  <si>
    <t xml:space="preserve">Includes the use of straw and energy crops.  Also includes high-range co-firing (more than 85% biomass). </t>
  </si>
  <si>
    <t>[x]</t>
  </si>
  <si>
    <t>This worksheet contains 3 tables, arranged vertically on top of each other and separated by a blank row.</t>
  </si>
  <si>
    <r>
      <t>SHARES OF ELECTRICITY GENERATED (</t>
    </r>
    <r>
      <rPr>
        <b/>
        <i/>
        <sz val="12"/>
        <rFont val="Calibri"/>
        <family val="2"/>
      </rPr>
      <t>%</t>
    </r>
    <r>
      <rPr>
        <b/>
        <sz val="12"/>
        <rFont val="Calibri"/>
        <family val="2"/>
      </rPr>
      <t>)</t>
    </r>
  </si>
  <si>
    <r>
      <t>SHARES OF ELECTRICITY GENERATED (</t>
    </r>
    <r>
      <rPr>
        <i/>
        <sz val="12"/>
        <rFont val="Calibri"/>
        <family val="2"/>
        <scheme val="minor"/>
      </rPr>
      <t>%</t>
    </r>
    <r>
      <rPr>
        <b/>
        <sz val="12"/>
        <rFont val="Calibri"/>
        <family val="2"/>
        <scheme val="minor"/>
      </rPr>
      <t>)</t>
    </r>
  </si>
  <si>
    <t>Note 13</t>
  </si>
  <si>
    <t>2008</t>
  </si>
  <si>
    <r>
      <t>CUMULATIVE INSTALLED CAPACITY (</t>
    </r>
    <r>
      <rPr>
        <sz val="12"/>
        <color indexed="8"/>
        <rFont val="Calibri"/>
        <family val="2"/>
        <scheme val="minor"/>
      </rPr>
      <t>MW</t>
    </r>
    <r>
      <rPr>
        <b/>
        <sz val="12"/>
        <color indexed="8"/>
        <rFont val="Calibri"/>
        <family val="2"/>
        <scheme val="minor"/>
      </rPr>
      <t>) [note 1]</t>
    </r>
  </si>
  <si>
    <r>
      <t>SHARES OF ELECTRICITY GENERATED  (</t>
    </r>
    <r>
      <rPr>
        <sz val="12"/>
        <rFont val="Calibri"/>
        <family val="2"/>
        <scheme val="minor"/>
      </rPr>
      <t>%</t>
    </r>
    <r>
      <rPr>
        <b/>
        <sz val="12"/>
        <rFont val="Calibri"/>
        <family val="2"/>
        <scheme val="minor"/>
      </rPr>
      <t>)</t>
    </r>
  </si>
  <si>
    <r>
      <t xml:space="preserve">CUMULATIVE INSTALLED CAPACITY </t>
    </r>
    <r>
      <rPr>
        <sz val="12"/>
        <color indexed="8"/>
        <rFont val="Calibri"/>
        <family val="2"/>
        <scheme val="minor"/>
      </rPr>
      <t>(MW) [note 1]</t>
    </r>
  </si>
  <si>
    <t>Note 14</t>
  </si>
  <si>
    <t>Freeze panes is active in this worksheet. To disable this feature, navigate to the 'View' ribbon, select 'Freeze panes' and click on 'Unfreeze panes'</t>
  </si>
  <si>
    <t>This worksheet contains 4 tables, arranged vertically on top of each other and separated by a blank row</t>
  </si>
  <si>
    <t>This worksheet contains 3 tables, arranged vertically on top of each other and separated by a blank row</t>
  </si>
  <si>
    <t>Renewable annual electricity capacity and generation in Scotland</t>
  </si>
  <si>
    <t>Renewable quarterly electricity capacity and generation in Scotland</t>
  </si>
  <si>
    <t>Data includes capacity and generation with no indication of location.</t>
  </si>
  <si>
    <t>Non-biodegradable (50%, from 2015) part of Energy from Waste, plus a small quantity of generation from waste tyres, hospital waste and general industrial waste.</t>
  </si>
  <si>
    <t>Cells containing the symbol [x] indicate unavailable data.</t>
  </si>
  <si>
    <t xml:space="preserve">Some cells refer to notes, which can be found in the 'Notes' sheet. </t>
  </si>
  <si>
    <t xml:space="preserve">This table contains supplementary information supporting renewable electricity data which are referred to in the tables presented in this workbook </t>
  </si>
  <si>
    <t>Renewable electricity capacity and generation, main table</t>
  </si>
  <si>
    <r>
      <t>CUMULATIVE INSTALLED CAPACITY (</t>
    </r>
    <r>
      <rPr>
        <b/>
        <sz val="12"/>
        <color indexed="8"/>
        <rFont val="Calibri"/>
        <family val="2"/>
      </rPr>
      <t>MW) 
[note 1]</t>
    </r>
  </si>
  <si>
    <t xml:space="preserve">Freeze panes are active on this sheet, to turn off freeze panes select the 'view' then 'freeze panes' then 'unfreeze panes' or use [Alt W, F] </t>
  </si>
  <si>
    <t xml:space="preserve">This table contains empty cells, empty cells indicate data not applicable </t>
  </si>
  <si>
    <t>Some cells refer to notes which can be found on the notes worksheet</t>
  </si>
  <si>
    <t>Units are specified in the table header or in the row label</t>
  </si>
  <si>
    <t>CUMULATIVE INSTALLED CAPACITY (MW) 
[note 1]</t>
  </si>
  <si>
    <t xml:space="preserve">[x] is used to indicate data not available </t>
  </si>
  <si>
    <t>Renewable annual electricity capacity and generation, annual data</t>
  </si>
  <si>
    <t>Renewable quarterly electricity capacity and generation, quarterly data</t>
  </si>
  <si>
    <t>2021
3rd quarter</t>
  </si>
  <si>
    <t>2021 
3rd quarter</t>
  </si>
  <si>
    <t>As published in ET 5.1 available at https://www.gov.uk/government/statistics/electricity-section-5-energy-trends</t>
  </si>
  <si>
    <t>2021</t>
  </si>
  <si>
    <t>2021
4th quarter</t>
  </si>
  <si>
    <t>2022 
4th quarter</t>
  </si>
  <si>
    <t>2021 
4th quarter</t>
  </si>
  <si>
    <t>2022
1st quarter</t>
  </si>
  <si>
    <t>2022 
1st quarter</t>
  </si>
  <si>
    <t>0782 519 4608</t>
  </si>
  <si>
    <t>Glossary and acronyms, DUKES Annex B (opens in a new window)</t>
  </si>
  <si>
    <t>2022 
2nd quarter</t>
  </si>
  <si>
    <t>2022
2nd quarter</t>
  </si>
  <si>
    <t>2022 
3rd quarter</t>
  </si>
  <si>
    <t>2022
3rd quarter</t>
  </si>
  <si>
    <t>This spreadsheet forms part of the National Statistics publication Energy Trends produced by the Department for Energy Security &amp; Net Zero (DESNZ).
The data presented is on UK and sub-national renewable electricity capacity and generation. Quarterly data published a quarter in arrears.</t>
  </si>
  <si>
    <t>2022</t>
  </si>
  <si>
    <t>2022
4th quarter</t>
  </si>
  <si>
    <t>Bioenergy down on last year</t>
  </si>
  <si>
    <t>Small scale hydro</t>
  </si>
  <si>
    <t>Large scale hydro</t>
  </si>
  <si>
    <t>Onshore wind 5</t>
  </si>
  <si>
    <t>Floating Offshore wind capacity</t>
  </si>
  <si>
    <t>Offshore wind 6</t>
  </si>
  <si>
    <t>Renewable electricity tables have been produced for the four UK countries, commencing 2011 Q1.  Producing tables at this more disaggregated level risks disclosure of individual site data so some technologies have been aggregated such as offshore and Onshore wind.
For a small number of FiT schemes (GB only), the location is unknown and has been estimated:  all 'unknown' hydro is allocated to  Scotland, Anaerobic digestion to England, and Solar PV and Wind has been apportioned across the three countries according to each country's 'share' of the overall FiT generation for that quarter.  DESNZ will continue to review this allocation.
For more detailed regional breakdowns, please see:</t>
  </si>
  <si>
    <t>Anaerobic digestion</t>
  </si>
  <si>
    <t>Includes co-firing, Plant biomass, animal biomass and biodegradable part of energy from waste.</t>
  </si>
  <si>
    <t>Plant biomass</t>
  </si>
  <si>
    <t>Plant biomass 3</t>
  </si>
  <si>
    <t>Plant biomass 6, 9</t>
  </si>
  <si>
    <t>Offshore wind- floating</t>
  </si>
  <si>
    <t>Offshore wind- seabed</t>
  </si>
  <si>
    <t>Note 15</t>
  </si>
  <si>
    <t>Animal Biomass (non-AD) [note 3]</t>
  </si>
  <si>
    <t>Other biomass [note 3]</t>
  </si>
  <si>
    <t>Plant biomass [note 4]</t>
  </si>
  <si>
    <t>Co-firing [note 5]</t>
  </si>
  <si>
    <t>ELECTRICITY GENERATED (GWh) 
[note 6]</t>
  </si>
  <si>
    <t>ELECTRICITY GENERATED (GWh) [note 6]</t>
  </si>
  <si>
    <t>Onshore wind [note 7]</t>
  </si>
  <si>
    <t>Shoreline wave / tidal [note 7]</t>
  </si>
  <si>
    <t>Solar photovoltaics [note 7]</t>
  </si>
  <si>
    <t>Hydro [note 7]</t>
  </si>
  <si>
    <t>Landfill gas [note 7]</t>
  </si>
  <si>
    <t>Sewage sludge digestion [note 7]</t>
  </si>
  <si>
    <t>ELECTRICITY GENERATED (GWh) [note 7]</t>
  </si>
  <si>
    <t>Solar PV [note 7]</t>
  </si>
  <si>
    <t>Energy from waste [note 9]</t>
  </si>
  <si>
    <t>Non-biodegradable wastes [note 10]</t>
  </si>
  <si>
    <t>LOAD FACTORS (%) 
[note 11]</t>
  </si>
  <si>
    <t>LOAD FACTORS (%) [note 11]</t>
  </si>
  <si>
    <t>Quarterly per cent change 
[note 12]</t>
  </si>
  <si>
    <t>TOTAL ELECTRICITY GENERATED (inc. non-renewables) (GWh) 
[note 13]</t>
  </si>
  <si>
    <t>Other biomass (inc. co-firing) [note 15]</t>
  </si>
  <si>
    <t>Offshore wind [note 7] [note 8]</t>
  </si>
  <si>
    <t>Other biomass (inc. co-firing) [note 7] [note 15]</t>
  </si>
  <si>
    <t>Plant biomass [note 4] [note 7]</t>
  </si>
  <si>
    <t>Animal Biomass (non-AD) [note 3] [note 7]</t>
  </si>
  <si>
    <t>Includes generation from seabed and floating combined. For 2009, shoreline wave and tidal are included in Offshore wind.</t>
  </si>
  <si>
    <t>Offshore wind - seabed [note 2]</t>
  </si>
  <si>
    <t>Offshore wind - seabed</t>
  </si>
  <si>
    <t>Offshore wind - floating</t>
  </si>
  <si>
    <t>Publications prior to March 2023 showed a combined figure for offshore wind capacity. Capacity has now been split into seabed and floating.</t>
  </si>
  <si>
    <t>2023 
1st quarter</t>
  </si>
  <si>
    <r>
      <t xml:space="preserve">This spreadsheet contains quarterly data including </t>
    </r>
    <r>
      <rPr>
        <b/>
        <sz val="12"/>
        <rFont val="Calibri"/>
        <family val="2"/>
        <scheme val="minor"/>
      </rPr>
      <t>new data for January to March 2023</t>
    </r>
  </si>
  <si>
    <t>The revisions period is quarter 1 2020 to quarter 4 2022.
Revisions are due to updates from data suppliers or the receipt of data replacing estimates unless otherwise stated</t>
  </si>
  <si>
    <t>newsdesk@energysecurity.gov.uk</t>
  </si>
  <si>
    <t>Decrease in solar PV generation due to longer sunlight hours and new capacity</t>
  </si>
  <si>
    <t xml:space="preserve">Solar PV and Onshore wind figures include installations confirmed on the FiTs scheme, plus a large number of sub 50 kW installations commissioned and registered on the Microgeneration Certification Scheme (MCS), some of which were not accredited on FiTs or were awaiting confirmation when the FiT scheme closed in March 2019. The solar PV figures will also include installations accredited on the Renewables Obligation, and any operational installations as recorded in the Renewable Energy Planning Database (REPD).
These figures include 7 additional installations from embedded capacity registers as published by Distribution Network Operators. However, these figures may be missing some unsubsidised solar installations below 150 kW capacity that are not registered on the MCS. DESNZ will continue to review data sources to improve coverage. Due to timing differences, the solar capacity figures presented here may differ from those presented in the monthly solar deployment table, available at: </t>
  </si>
  <si>
    <t>In March 2023 offshore wind capacity was been split into two categories: floating and seabed. Seabed refers to any offshore wind capacity that is not floating.  At the end of quarter 1 2023, floating offshore wind capacity consisted of two plants off the coast of Scotland. Generation figures are not shown separately as there are a small number of installations so the data would be disclosive.</t>
  </si>
  <si>
    <t>energy.stats@energysecurity.gov.uk</t>
  </si>
  <si>
    <t>renewablesstatistics@energysecurity.gov.uk</t>
  </si>
  <si>
    <t>Liquid Biofuels</t>
  </si>
  <si>
    <t>Liquid biofuels</t>
  </si>
  <si>
    <t>2023 
2nd quarter</t>
  </si>
  <si>
    <r>
      <t xml:space="preserve">These data were published on </t>
    </r>
    <r>
      <rPr>
        <b/>
        <sz val="12"/>
        <rFont val="Calibri"/>
        <family val="2"/>
        <scheme val="minor"/>
      </rPr>
      <t>Thursday 28th September 2023</t>
    </r>
    <r>
      <rPr>
        <sz val="12"/>
        <rFont val="Calibri"/>
        <family val="2"/>
        <scheme val="minor"/>
      </rPr>
      <t xml:space="preserve">
The next publication date is </t>
    </r>
    <r>
      <rPr>
        <b/>
        <sz val="12"/>
        <rFont val="Calibri"/>
        <family val="2"/>
        <scheme val="minor"/>
      </rPr>
      <t>Thursday 21st December 2023</t>
    </r>
  </si>
  <si>
    <t>Renewable generation down on last year</t>
  </si>
  <si>
    <t>Generation was down by 3.2 TWh (11 per cent) on 2022 quarter 2.
Despite the fall in generation, renewables share of electricity generation was 42.1 per cent, higher than quarter 2 of 2022. This was due to total electricity generation being relatively low.
Overall electricity generation data can be found in Energy Trends' table 5.1.
Renewable capacity increased by 1.3 per cent (0.7 GW) within the quarter. Around two thirds of this new capacity was offshore wind.</t>
  </si>
  <si>
    <t>Wind generation down on last year</t>
  </si>
  <si>
    <t xml:space="preserve">Offshore wind capacity incerased by 9.3 per cent over the last 12 months but this was cancelled out by a fall in average wind speeds of more than 14 per cent, 2022 Q2 had been especially windy for the time of year. As a result, offshore wind generation fell by 3.7 per cent. Onshore wind generation fell much more sharply, by around 31 per cent on the same quarter of 2022. This was partly due to curtailment where generators are required to generate less due to lower overall demand for electricity. In addition, wind speeds can vary by location and can be different at sea than over land. The location of offshore wind varies to onshore wind with a lot of the offshore capacity being off the East coast of England, while a lot of onshore wind capacity is in Scotland. </t>
  </si>
  <si>
    <t xml:space="preserve">Solar PV generation increased by 12.2 per cent. This was driven by average sunlight hours being up by around 5.6 per cent on 2022 quarter 2 and total capacity being up by 7.7 per cent.  </t>
  </si>
  <si>
    <t>Bioenergy and waste combustion, which are less affected by seasonal changes, were down by around 11 per cent on last year. Within this, Plant biomass generation decreased by around 17 per cent. Generation was affected by planned maintenance at a major plant. Elsewhere, generation from sewage sludge, landfill gas, animal biomass and anaerobic digestion saw smaller decreases.</t>
  </si>
  <si>
    <t>In this edition, revisions have been made to data for 2023 Q1 only. Revisions are due to updates from data suppliers or the receipt of data replacing estimates.</t>
  </si>
  <si>
    <t>Electricity generation from liquid biofuels was added to this publication in July 2023. Data is only available annually so quarterly generation is estimated in this table. Statistics on liquid biofuels used for transport is available in Energy Trends 6.2 at:</t>
  </si>
  <si>
    <t>Link to Energy Trends 6.2 (opens in new window)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</si>
</sst>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 #,##0.00_-;_-* &quot;-&quot;??_-;_-@_-"/>
    <numFmt numFmtId="164" formatCode="0;;;@"/>
    <numFmt numFmtId="165" formatCode="#,##0.00\ ;\-#,##0.00\ ;&quot;-&quot;\ "/>
    <numFmt numFmtId="166" formatCode="_-* #,##0_-;\-* #,##0_-;_-* &quot;-&quot;??_-;_-@_-"/>
    <numFmt numFmtId="167" formatCode="0.0"/>
    <numFmt numFmtId="168" formatCode="\+#,##0.0\ ;\-#,##0.0\ ;&quot;-&quot;\ "/>
    <numFmt numFmtId="169" formatCode="0.0%"/>
    <numFmt numFmtId="170" formatCode="#,##0\ ;\-#,##0\ ;&quot;-&quot;\ "/>
    <numFmt numFmtId="171" formatCode="0.000"/>
    <numFmt numFmtId="172" formatCode="#,##0;\-#,##0;\-"/>
    <numFmt numFmtId="173" formatCode="#,##0\r;\-#,##0\r;\-\r"/>
    <numFmt numFmtId="174" formatCode="#,##0.0"/>
    <numFmt numFmtId="175" formatCode="#,##0.0;\-#,##0.0"/>
    <numFmt numFmtId="176" formatCode="#,##0.0000;\-#,##0.0000"/>
    <numFmt numFmtId="177" formatCode="0.000000"/>
    <numFmt numFmtId="178" formatCode="#,##0.0\ ;\-#,##0.0\ ;&quot;-&quot;\ "/>
    <numFmt numFmtId="179" formatCode="_-* #,##0.0_-;\-* #,##0.0_-;_-* &quot;-&quot;?_-;_-@_-"/>
    <numFmt numFmtId="180" formatCode="_-* #,##0.0_-;\-* #,##0.0_-;_-* &quot;-&quot;??_-;_-@_-"/>
  </numFmts>
  <fonts count="55" x14ac:knownFonts="1">
    <font>
      <sz val="10"/>
      <name val="Arial"/>
    </font>
    <font>
      <b/>
      <sz val="22"/>
      <name val="Arial"/>
      <family val="2"/>
    </font>
    <font>
      <sz val="10"/>
      <name val="Arial"/>
      <family val="2"/>
    </font>
    <font>
      <b/>
      <sz val="14"/>
      <name val="Arial"/>
      <family val="2"/>
    </font>
    <font>
      <b/>
      <sz val="10"/>
      <name val="Arial"/>
      <family val="2"/>
    </font>
    <font>
      <b/>
      <sz val="8"/>
      <name val="MS Sans Serif"/>
      <family val="2"/>
    </font>
    <font>
      <vertAlign val="superscript"/>
      <sz val="10"/>
      <name val="Arial"/>
      <family val="2"/>
    </font>
    <font>
      <sz val="8"/>
      <name val="Arial"/>
      <family val="2"/>
    </font>
    <font>
      <sz val="10"/>
      <name val="Arial"/>
      <family val="2"/>
    </font>
    <font>
      <sz val="10"/>
      <name val="Arial"/>
      <family val="2"/>
    </font>
    <font>
      <sz val="10"/>
      <name val="MS Sans Serif"/>
      <family val="2"/>
    </font>
    <font>
      <u/>
      <sz val="10"/>
      <color indexed="12"/>
      <name val="MS Sans Serif"/>
      <family val="2"/>
    </font>
    <font>
      <sz val="9"/>
      <name val="Arial"/>
      <family val="2"/>
    </font>
    <font>
      <b/>
      <sz val="9"/>
      <name val="Arial"/>
      <family val="2"/>
    </font>
    <font>
      <b/>
      <vertAlign val="superscript"/>
      <sz val="9"/>
      <name val="Arial"/>
      <family val="2"/>
    </font>
    <font>
      <b/>
      <i/>
      <sz val="9"/>
      <name val="Arial"/>
      <family val="2"/>
    </font>
    <font>
      <sz val="8"/>
      <name val="Arial"/>
      <family val="2"/>
    </font>
    <font>
      <sz val="8"/>
      <name val="Arial"/>
      <family val="2"/>
    </font>
    <font>
      <b/>
      <sz val="20"/>
      <name val="Calibri"/>
      <family val="2"/>
    </font>
    <font>
      <b/>
      <sz val="16"/>
      <name val="Calibri"/>
      <family val="2"/>
    </font>
    <font>
      <sz val="12"/>
      <name val="Calibri"/>
      <family val="2"/>
    </font>
    <font>
      <b/>
      <sz val="12"/>
      <name val="Calibri"/>
      <family val="2"/>
    </font>
    <font>
      <b/>
      <sz val="12"/>
      <color indexed="8"/>
      <name val="Calibri"/>
      <family val="2"/>
    </font>
    <font>
      <b/>
      <i/>
      <sz val="12"/>
      <name val="Calibri"/>
      <family val="2"/>
    </font>
    <font>
      <sz val="10"/>
      <color theme="1"/>
      <name val="Arial"/>
      <family val="2"/>
    </font>
    <font>
      <u/>
      <sz val="10"/>
      <color theme="10"/>
      <name val="Arial"/>
      <family val="2"/>
    </font>
    <font>
      <b/>
      <sz val="10"/>
      <color theme="1"/>
      <name val="Arial"/>
      <family val="2"/>
    </font>
    <font>
      <sz val="9"/>
      <color theme="1"/>
      <name val="Arial"/>
      <family val="2"/>
    </font>
    <font>
      <sz val="8"/>
      <color rgb="FF00B0F0"/>
      <name val="Arial"/>
      <family val="2"/>
    </font>
    <font>
      <sz val="10"/>
      <color rgb="FF00B0F0"/>
      <name val="Arial"/>
      <family val="2"/>
    </font>
    <font>
      <u/>
      <sz val="8"/>
      <color theme="10"/>
      <name val="Arial"/>
      <family val="2"/>
    </font>
    <font>
      <sz val="12"/>
      <name val="Calibri"/>
      <family val="2"/>
      <scheme val="minor"/>
    </font>
    <font>
      <i/>
      <sz val="12"/>
      <name val="Calibri"/>
      <family val="2"/>
      <scheme val="minor"/>
    </font>
    <font>
      <b/>
      <sz val="12"/>
      <name val="Calibri"/>
      <family val="2"/>
      <scheme val="minor"/>
    </font>
    <font>
      <b/>
      <sz val="12"/>
      <color theme="1"/>
      <name val="Calibri"/>
      <family val="2"/>
      <scheme val="minor"/>
    </font>
    <font>
      <sz val="12"/>
      <color theme="1"/>
      <name val="Calibri"/>
      <family val="2"/>
      <scheme val="minor"/>
    </font>
    <font>
      <sz val="12"/>
      <color rgb="FF00B0F0"/>
      <name val="Calibri"/>
      <family val="2"/>
      <scheme val="minor"/>
    </font>
    <font>
      <u/>
      <sz val="12"/>
      <color theme="10"/>
      <name val="Calibri"/>
      <family val="2"/>
      <scheme val="minor"/>
    </font>
    <font>
      <u/>
      <sz val="12"/>
      <color indexed="12"/>
      <name val="Calibri"/>
      <family val="2"/>
      <scheme val="minor"/>
    </font>
    <font>
      <b/>
      <sz val="18"/>
      <name val="Calibri"/>
      <family val="2"/>
      <scheme val="minor"/>
    </font>
    <font>
      <b/>
      <sz val="14"/>
      <name val="Calibri"/>
      <family val="2"/>
    </font>
    <font>
      <b/>
      <sz val="12"/>
      <color indexed="8"/>
      <name val="Calibri"/>
      <family val="2"/>
      <scheme val="minor"/>
    </font>
    <font>
      <i/>
      <u/>
      <sz val="12"/>
      <name val="Calibri"/>
      <family val="2"/>
      <scheme val="minor"/>
    </font>
    <font>
      <sz val="12"/>
      <color indexed="8"/>
      <name val="Calibri"/>
      <family val="2"/>
      <scheme val="minor"/>
    </font>
    <font>
      <b/>
      <sz val="20"/>
      <name val="Calibri"/>
      <family val="2"/>
      <scheme val="minor"/>
    </font>
    <font>
      <sz val="10"/>
      <name val="Calibri"/>
      <family val="2"/>
      <scheme val="minor"/>
    </font>
    <font>
      <b/>
      <sz val="16"/>
      <name val="Calibri"/>
      <family val="2"/>
      <scheme val="minor"/>
    </font>
    <font>
      <sz val="8"/>
      <name val="Arial"/>
      <family val="2"/>
    </font>
    <font>
      <b/>
      <sz val="10"/>
      <color theme="1"/>
      <name val="Calibri"/>
      <family val="2"/>
      <scheme val="minor"/>
    </font>
    <font>
      <sz val="12"/>
      <color theme="0"/>
      <name val="Calibri"/>
      <family val="2"/>
      <scheme val="minor"/>
    </font>
    <font>
      <sz val="10"/>
      <color rgb="FFFF0000"/>
      <name val="Arial"/>
      <family val="2"/>
    </font>
    <font>
      <sz val="10"/>
      <color rgb="FFFF0000"/>
      <name val="Arial"/>
      <family val="2"/>
    </font>
    <font>
      <sz val="12"/>
      <color rgb="FF000000"/>
      <name val="Calibri"/>
      <family val="2"/>
    </font>
    <font>
      <sz val="10"/>
      <color theme="0" tint="-0.249977111117893"/>
      <name val="Arial"/>
      <family val="2"/>
    </font>
    <font>
      <u/>
      <sz val="12"/>
      <color rgb="FF0000FF"/>
      <name val="Calibri"/>
      <family val="2"/>
    </font>
  </fonts>
  <fills count="7">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FFFFFF"/>
        <bgColor rgb="FFFFFFFF"/>
      </patternFill>
    </fill>
  </fills>
  <borders count="21">
    <border>
      <left/>
      <right/>
      <top/>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thin">
        <color indexed="64"/>
      </top>
      <bottom style="double">
        <color indexed="64"/>
      </bottom>
      <diagonal/>
    </border>
    <border>
      <left/>
      <right/>
      <top style="double">
        <color indexed="64"/>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style="double">
        <color indexed="64"/>
      </bottom>
      <diagonal/>
    </border>
  </borders>
  <cellStyleXfs count="17">
    <xf numFmtId="0" fontId="0" fillId="0" borderId="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8" fillId="0" borderId="0" applyNumberFormat="0" applyFill="0" applyProtection="0">
      <alignment horizontal="left" vertical="center"/>
    </xf>
    <xf numFmtId="0" fontId="19" fillId="0" borderId="0" applyNumberFormat="0" applyFill="0" applyProtection="0">
      <alignment horizontal="left"/>
    </xf>
    <xf numFmtId="0" fontId="40" fillId="0" borderId="0" applyNumberFormat="0" applyFill="0" applyProtection="0"/>
    <xf numFmtId="0" fontId="25"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 fillId="0" borderId="0"/>
    <xf numFmtId="0" fontId="2" fillId="0" borderId="0"/>
    <xf numFmtId="0" fontId="20" fillId="0" borderId="0">
      <alignment vertical="center"/>
    </xf>
    <xf numFmtId="0" fontId="10" fillId="0" borderId="0"/>
    <xf numFmtId="0" fontId="2" fillId="0" borderId="0"/>
    <xf numFmtId="9" fontId="8" fillId="0" borderId="0" applyFont="0" applyFill="0" applyBorder="0" applyAlignment="0" applyProtection="0"/>
    <xf numFmtId="9" fontId="2" fillId="0" borderId="0" applyFont="0" applyFill="0" applyBorder="0" applyAlignment="0" applyProtection="0"/>
    <xf numFmtId="0" fontId="54" fillId="0" borderId="0" applyNumberFormat="0" applyFill="0" applyBorder="0" applyAlignment="0" applyProtection="0"/>
  </cellStyleXfs>
  <cellXfs count="284">
    <xf numFmtId="0" fontId="0" fillId="0" borderId="0" xfId="0"/>
    <xf numFmtId="0" fontId="26" fillId="0" borderId="0" xfId="0" applyFont="1"/>
    <xf numFmtId="0" fontId="4" fillId="0" borderId="0" xfId="0" applyFont="1"/>
    <xf numFmtId="0" fontId="5" fillId="0" borderId="0" xfId="0" applyFont="1"/>
    <xf numFmtId="0" fontId="2" fillId="0" borderId="0" xfId="0" applyFont="1"/>
    <xf numFmtId="0" fontId="4" fillId="0" borderId="1" xfId="0" applyFont="1" applyBorder="1"/>
    <xf numFmtId="0" fontId="2" fillId="0" borderId="2" xfId="0" applyFont="1" applyBorder="1"/>
    <xf numFmtId="0" fontId="2" fillId="0" borderId="0" xfId="9"/>
    <xf numFmtId="0" fontId="2" fillId="2" borderId="3" xfId="9" applyFill="1" applyBorder="1"/>
    <xf numFmtId="0" fontId="2" fillId="2" borderId="4" xfId="9" applyFill="1" applyBorder="1"/>
    <xf numFmtId="0" fontId="2" fillId="2" borderId="5" xfId="9" applyFill="1" applyBorder="1"/>
    <xf numFmtId="0" fontId="2" fillId="2" borderId="6" xfId="9" applyFill="1" applyBorder="1"/>
    <xf numFmtId="0" fontId="26" fillId="0" borderId="0" xfId="9" applyFont="1"/>
    <xf numFmtId="0" fontId="7" fillId="0" borderId="0" xfId="0" applyFont="1"/>
    <xf numFmtId="0" fontId="7" fillId="3" borderId="0" xfId="0" applyFont="1" applyFill="1"/>
    <xf numFmtId="0" fontId="26" fillId="0" borderId="7" xfId="0" applyFont="1" applyBorder="1"/>
    <xf numFmtId="0" fontId="2" fillId="0" borderId="0" xfId="10"/>
    <xf numFmtId="0" fontId="4" fillId="0" borderId="8" xfId="10" applyFont="1" applyBorder="1"/>
    <xf numFmtId="0" fontId="1" fillId="3" borderId="0" xfId="10" applyFont="1" applyFill="1" applyAlignment="1">
      <alignment vertical="center"/>
    </xf>
    <xf numFmtId="0" fontId="3" fillId="3" borderId="0" xfId="10" applyFont="1" applyFill="1"/>
    <xf numFmtId="0" fontId="2" fillId="0" borderId="9" xfId="10" applyBorder="1"/>
    <xf numFmtId="0" fontId="2" fillId="0" borderId="10" xfId="10" applyBorder="1"/>
    <xf numFmtId="0" fontId="5" fillId="0" borderId="0" xfId="10" applyFont="1"/>
    <xf numFmtId="0" fontId="26" fillId="0" borderId="0" xfId="10" applyFont="1"/>
    <xf numFmtId="0" fontId="24" fillId="0" borderId="0" xfId="10" applyFont="1"/>
    <xf numFmtId="167" fontId="0" fillId="0" borderId="0" xfId="0" applyNumberFormat="1"/>
    <xf numFmtId="1" fontId="0" fillId="0" borderId="0" xfId="0" applyNumberFormat="1"/>
    <xf numFmtId="0" fontId="4" fillId="0" borderId="0" xfId="10" applyFont="1"/>
    <xf numFmtId="0" fontId="12" fillId="0" borderId="0" xfId="10" applyFont="1"/>
    <xf numFmtId="2" fontId="0" fillId="0" borderId="0" xfId="0" applyNumberFormat="1"/>
    <xf numFmtId="0" fontId="0" fillId="4" borderId="0" xfId="0" applyFill="1"/>
    <xf numFmtId="0" fontId="15" fillId="0" borderId="8" xfId="10" applyFont="1" applyBorder="1"/>
    <xf numFmtId="0" fontId="13" fillId="0" borderId="0" xfId="10" applyFont="1"/>
    <xf numFmtId="0" fontId="27" fillId="0" borderId="0" xfId="10" applyFont="1"/>
    <xf numFmtId="0" fontId="2" fillId="4" borderId="0" xfId="0" applyFont="1" applyFill="1"/>
    <xf numFmtId="0" fontId="2" fillId="4" borderId="0" xfId="10" applyFill="1"/>
    <xf numFmtId="166" fontId="1" fillId="4" borderId="0" xfId="0" applyNumberFormat="1" applyFont="1" applyFill="1" applyAlignment="1">
      <alignment vertical="center"/>
    </xf>
    <xf numFmtId="0" fontId="18" fillId="4" borderId="0" xfId="4" applyFill="1">
      <alignment horizontal="left" vertical="center"/>
    </xf>
    <xf numFmtId="0" fontId="33" fillId="4" borderId="11" xfId="10" applyFont="1" applyFill="1" applyBorder="1" applyAlignment="1">
      <alignment vertical="center"/>
    </xf>
    <xf numFmtId="165" fontId="31" fillId="4" borderId="0" xfId="0" applyNumberFormat="1" applyFont="1" applyFill="1" applyAlignment="1">
      <alignment vertical="center"/>
    </xf>
    <xf numFmtId="0" fontId="34" fillId="4" borderId="12" xfId="0" applyFont="1" applyFill="1" applyBorder="1" applyAlignment="1">
      <alignment vertical="center"/>
    </xf>
    <xf numFmtId="0" fontId="31" fillId="4" borderId="0" xfId="0" applyFont="1" applyFill="1" applyAlignment="1">
      <alignment vertical="center"/>
    </xf>
    <xf numFmtId="166" fontId="31" fillId="4" borderId="0" xfId="0" applyNumberFormat="1" applyFont="1" applyFill="1" applyAlignment="1">
      <alignment vertical="center"/>
    </xf>
    <xf numFmtId="0" fontId="31" fillId="3" borderId="0" xfId="0" applyFont="1" applyFill="1" applyAlignment="1">
      <alignment vertical="center"/>
    </xf>
    <xf numFmtId="0" fontId="31" fillId="0" borderId="0" xfId="0" applyFont="1" applyAlignment="1">
      <alignment vertical="center"/>
    </xf>
    <xf numFmtId="164" fontId="33" fillId="4" borderId="0" xfId="0" applyNumberFormat="1" applyFont="1" applyFill="1" applyAlignment="1">
      <alignment horizontal="center" vertical="center"/>
    </xf>
    <xf numFmtId="169" fontId="31" fillId="4" borderId="0" xfId="14" applyNumberFormat="1" applyFont="1" applyFill="1" applyAlignment="1">
      <alignment vertical="center"/>
    </xf>
    <xf numFmtId="0" fontId="33" fillId="4" borderId="0" xfId="0" applyFont="1" applyFill="1" applyAlignment="1">
      <alignment horizontal="center" vertical="center" wrapText="1"/>
    </xf>
    <xf numFmtId="0" fontId="33" fillId="4" borderId="0" xfId="10" applyFont="1" applyFill="1" applyAlignment="1">
      <alignment horizontal="center" vertical="center" wrapText="1"/>
    </xf>
    <xf numFmtId="0" fontId="33" fillId="4" borderId="0" xfId="0" applyFont="1" applyFill="1" applyAlignment="1">
      <alignment horizontal="right" vertical="center" wrapText="1"/>
    </xf>
    <xf numFmtId="0" fontId="34" fillId="0" borderId="12" xfId="11" applyFont="1" applyBorder="1" applyAlignment="1">
      <alignment horizontal="center" vertical="center" wrapText="1"/>
    </xf>
    <xf numFmtId="0" fontId="35" fillId="0" borderId="0" xfId="11" applyFont="1" applyAlignment="1">
      <alignment vertical="center" wrapText="1"/>
    </xf>
    <xf numFmtId="0" fontId="39" fillId="0" borderId="0" xfId="5" applyFont="1" applyAlignment="1">
      <alignment wrapText="1"/>
    </xf>
    <xf numFmtId="0" fontId="19" fillId="0" borderId="0" xfId="5" applyAlignment="1"/>
    <xf numFmtId="0" fontId="20" fillId="0" borderId="0" xfId="11">
      <alignment vertical="center"/>
    </xf>
    <xf numFmtId="0" fontId="20" fillId="0" borderId="0" xfId="11" applyAlignment="1">
      <alignment vertical="center" wrapText="1"/>
    </xf>
    <xf numFmtId="0" fontId="31" fillId="0" borderId="0" xfId="11" applyFont="1" applyAlignment="1">
      <alignment vertical="center" wrapText="1"/>
    </xf>
    <xf numFmtId="0" fontId="37" fillId="0" borderId="0" xfId="7" applyFont="1" applyAlignment="1" applyProtection="1">
      <alignment vertical="center" wrapText="1"/>
    </xf>
    <xf numFmtId="0" fontId="18" fillId="0" borderId="0" xfId="4" applyAlignment="1">
      <alignment vertical="center"/>
    </xf>
    <xf numFmtId="0" fontId="31" fillId="4" borderId="0" xfId="0" applyFont="1" applyFill="1" applyAlignment="1">
      <alignment vertical="center" wrapText="1"/>
    </xf>
    <xf numFmtId="0" fontId="31" fillId="0" borderId="0" xfId="11" applyFont="1" applyAlignment="1">
      <alignment wrapText="1"/>
    </xf>
    <xf numFmtId="0" fontId="38" fillId="4" borderId="0" xfId="8" applyFont="1" applyFill="1" applyAlignment="1" applyProtection="1">
      <alignment vertical="center"/>
    </xf>
    <xf numFmtId="0" fontId="25" fillId="4" borderId="0" xfId="7" applyFill="1" applyAlignment="1" applyProtection="1">
      <alignment vertical="center"/>
    </xf>
    <xf numFmtId="0" fontId="0" fillId="4" borderId="0" xfId="0" applyFill="1" applyAlignment="1">
      <alignment vertical="center"/>
    </xf>
    <xf numFmtId="0" fontId="34" fillId="4" borderId="12" xfId="10" applyFont="1" applyFill="1" applyBorder="1" applyAlignment="1">
      <alignment vertical="center"/>
    </xf>
    <xf numFmtId="0" fontId="31" fillId="0" borderId="0" xfId="11" applyFont="1">
      <alignment vertical="center"/>
    </xf>
    <xf numFmtId="0" fontId="31" fillId="4" borderId="0" xfId="11" applyFont="1" applyFill="1" applyAlignment="1">
      <alignment vertical="center" wrapText="1"/>
    </xf>
    <xf numFmtId="0" fontId="18" fillId="0" borderId="0" xfId="4">
      <alignment horizontal="left" vertical="center"/>
    </xf>
    <xf numFmtId="166" fontId="31" fillId="4" borderId="0" xfId="1" applyNumberFormat="1" applyFont="1" applyFill="1" applyAlignment="1">
      <alignment vertical="center"/>
    </xf>
    <xf numFmtId="170" fontId="31" fillId="4" borderId="0" xfId="0" applyNumberFormat="1" applyFont="1" applyFill="1" applyAlignment="1">
      <alignment vertical="center"/>
    </xf>
    <xf numFmtId="167" fontId="31" fillId="4" borderId="0" xfId="14" applyNumberFormat="1" applyFont="1" applyFill="1" applyAlignment="1">
      <alignment vertical="center"/>
    </xf>
    <xf numFmtId="9" fontId="31" fillId="4" borderId="0" xfId="14" applyFont="1" applyFill="1" applyAlignment="1">
      <alignment vertical="center"/>
    </xf>
    <xf numFmtId="0" fontId="33" fillId="4" borderId="1" xfId="0" applyFont="1" applyFill="1" applyBorder="1" applyAlignment="1">
      <alignment vertical="center"/>
    </xf>
    <xf numFmtId="2" fontId="31" fillId="4" borderId="0" xfId="14" applyNumberFormat="1" applyFont="1" applyFill="1" applyAlignment="1">
      <alignment vertical="center"/>
    </xf>
    <xf numFmtId="0" fontId="33" fillId="4" borderId="0" xfId="0" applyFont="1" applyFill="1" applyAlignment="1">
      <alignment vertical="center"/>
    </xf>
    <xf numFmtId="0" fontId="33" fillId="0" borderId="0" xfId="0" applyFont="1" applyAlignment="1">
      <alignment vertical="center"/>
    </xf>
    <xf numFmtId="173" fontId="31" fillId="4" borderId="0" xfId="0" applyNumberFormat="1" applyFont="1" applyFill="1" applyAlignment="1">
      <alignment vertical="center"/>
    </xf>
    <xf numFmtId="172" fontId="31" fillId="4" borderId="0" xfId="0" applyNumberFormat="1" applyFont="1" applyFill="1" applyAlignment="1">
      <alignment vertical="center"/>
    </xf>
    <xf numFmtId="0" fontId="31" fillId="4" borderId="0" xfId="10" applyFont="1" applyFill="1" applyAlignment="1">
      <alignment vertical="center"/>
    </xf>
    <xf numFmtId="169" fontId="31" fillId="4" borderId="0" xfId="0" applyNumberFormat="1" applyFont="1" applyFill="1" applyAlignment="1">
      <alignment vertical="center"/>
    </xf>
    <xf numFmtId="0" fontId="33" fillId="4" borderId="1" xfId="10" applyFont="1" applyFill="1" applyBorder="1" applyAlignment="1">
      <alignment vertical="center"/>
    </xf>
    <xf numFmtId="0" fontId="35" fillId="4" borderId="0" xfId="10" applyFont="1" applyFill="1" applyAlignment="1">
      <alignment vertical="center"/>
    </xf>
    <xf numFmtId="0" fontId="33" fillId="4" borderId="0" xfId="10" applyFont="1" applyFill="1" applyAlignment="1">
      <alignment vertical="center"/>
    </xf>
    <xf numFmtId="166" fontId="31" fillId="4" borderId="0" xfId="10" applyNumberFormat="1" applyFont="1" applyFill="1" applyAlignment="1">
      <alignment vertical="center"/>
    </xf>
    <xf numFmtId="0" fontId="36" fillId="4" borderId="0" xfId="0" applyFont="1" applyFill="1" applyAlignment="1">
      <alignment vertical="center"/>
    </xf>
    <xf numFmtId="166" fontId="36" fillId="4" borderId="0" xfId="0" applyNumberFormat="1" applyFont="1" applyFill="1" applyAlignment="1">
      <alignment vertical="center"/>
    </xf>
    <xf numFmtId="0" fontId="36" fillId="3" borderId="0" xfId="0" applyFont="1" applyFill="1" applyAlignment="1">
      <alignment vertical="center"/>
    </xf>
    <xf numFmtId="0" fontId="2" fillId="4" borderId="0" xfId="0" applyFont="1" applyFill="1" applyAlignment="1">
      <alignment vertical="center"/>
    </xf>
    <xf numFmtId="0" fontId="2" fillId="3" borderId="0" xfId="0" applyFont="1" applyFill="1" applyAlignment="1">
      <alignment vertical="center"/>
    </xf>
    <xf numFmtId="0" fontId="2" fillId="0" borderId="0" xfId="0" applyFont="1" applyAlignment="1">
      <alignment vertical="center"/>
    </xf>
    <xf numFmtId="166" fontId="0" fillId="4" borderId="0" xfId="0" applyNumberFormat="1" applyFill="1" applyAlignment="1">
      <alignment vertical="center"/>
    </xf>
    <xf numFmtId="166" fontId="2" fillId="4" borderId="0" xfId="0" applyNumberFormat="1" applyFont="1" applyFill="1" applyAlignment="1">
      <alignment vertical="center"/>
    </xf>
    <xf numFmtId="166" fontId="29" fillId="4" borderId="0" xfId="0" applyNumberFormat="1" applyFont="1" applyFill="1" applyAlignment="1">
      <alignment vertical="center"/>
    </xf>
    <xf numFmtId="0" fontId="4" fillId="4" borderId="0" xfId="0" applyFont="1" applyFill="1" applyAlignment="1">
      <alignment vertical="center"/>
    </xf>
    <xf numFmtId="166" fontId="2" fillId="4" borderId="0" xfId="14" applyNumberFormat="1" applyFont="1" applyFill="1" applyAlignment="1">
      <alignment vertical="center"/>
    </xf>
    <xf numFmtId="0" fontId="29" fillId="4" borderId="0" xfId="0" applyFont="1" applyFill="1" applyAlignment="1">
      <alignment vertical="center"/>
    </xf>
    <xf numFmtId="0" fontId="11" fillId="4" borderId="0" xfId="8" applyFill="1" applyAlignment="1" applyProtection="1">
      <alignment vertical="center"/>
    </xf>
    <xf numFmtId="164" fontId="33" fillId="4" borderId="0" xfId="10" applyNumberFormat="1" applyFont="1" applyFill="1" applyAlignment="1">
      <alignment horizontal="center" vertical="center"/>
    </xf>
    <xf numFmtId="167" fontId="31" fillId="4" borderId="0" xfId="0" applyNumberFormat="1" applyFont="1" applyFill="1" applyAlignment="1">
      <alignment vertical="center"/>
    </xf>
    <xf numFmtId="0" fontId="7" fillId="4" borderId="0" xfId="0" applyFont="1" applyFill="1" applyAlignment="1">
      <alignment vertical="center"/>
    </xf>
    <xf numFmtId="165" fontId="12" fillId="4" borderId="0" xfId="0" applyNumberFormat="1" applyFont="1" applyFill="1" applyAlignment="1">
      <alignment vertical="center"/>
    </xf>
    <xf numFmtId="0" fontId="28" fillId="4" borderId="0" xfId="0" applyFont="1" applyFill="1" applyAlignment="1">
      <alignment vertical="center"/>
    </xf>
    <xf numFmtId="166" fontId="29" fillId="4" borderId="0" xfId="1" applyNumberFormat="1" applyFont="1" applyFill="1" applyAlignment="1">
      <alignment vertical="center"/>
    </xf>
    <xf numFmtId="3" fontId="29" fillId="4" borderId="0" xfId="0" applyNumberFormat="1" applyFont="1" applyFill="1" applyAlignment="1">
      <alignment vertical="center"/>
    </xf>
    <xf numFmtId="0" fontId="30" fillId="4" borderId="0" xfId="7" applyFont="1" applyFill="1" applyAlignment="1" applyProtection="1">
      <alignment vertical="center"/>
    </xf>
    <xf numFmtId="9" fontId="31" fillId="4" borderId="0" xfId="14" applyFont="1" applyFill="1" applyAlignment="1">
      <alignment horizontal="right" vertical="center"/>
    </xf>
    <xf numFmtId="167" fontId="31" fillId="4" borderId="0" xfId="14" applyNumberFormat="1" applyFont="1" applyFill="1" applyBorder="1" applyAlignment="1">
      <alignment vertical="center"/>
    </xf>
    <xf numFmtId="43" fontId="2" fillId="4" borderId="0" xfId="0" applyNumberFormat="1" applyFont="1" applyFill="1" applyAlignment="1">
      <alignment vertical="center"/>
    </xf>
    <xf numFmtId="169" fontId="2" fillId="4" borderId="0" xfId="14" applyNumberFormat="1" applyFont="1" applyFill="1" applyAlignment="1">
      <alignment vertical="center"/>
    </xf>
    <xf numFmtId="9" fontId="2" fillId="4" borderId="0" xfId="14" applyFont="1" applyFill="1" applyAlignment="1">
      <alignment vertical="center"/>
    </xf>
    <xf numFmtId="171" fontId="2" fillId="4" borderId="0" xfId="0" applyNumberFormat="1" applyFont="1" applyFill="1" applyAlignment="1">
      <alignment vertical="center"/>
    </xf>
    <xf numFmtId="166" fontId="2" fillId="4" borderId="0" xfId="2" applyNumberFormat="1" applyFont="1" applyFill="1" applyAlignment="1">
      <alignment vertical="center"/>
    </xf>
    <xf numFmtId="0" fontId="44" fillId="4" borderId="0" xfId="4" applyFont="1" applyFill="1">
      <alignment horizontal="left" vertical="center"/>
    </xf>
    <xf numFmtId="167" fontId="31" fillId="4" borderId="2" xfId="14" applyNumberFormat="1" applyFont="1" applyFill="1" applyBorder="1" applyAlignment="1">
      <alignment vertical="center"/>
    </xf>
    <xf numFmtId="0" fontId="42" fillId="4" borderId="0" xfId="0" applyFont="1" applyFill="1" applyAlignment="1">
      <alignment vertical="center"/>
    </xf>
    <xf numFmtId="9" fontId="33" fillId="4" borderId="0" xfId="14" applyFont="1" applyFill="1" applyBorder="1" applyAlignment="1">
      <alignment horizontal="right" vertical="center"/>
    </xf>
    <xf numFmtId="0" fontId="31" fillId="4" borderId="12" xfId="10" applyFont="1" applyFill="1" applyBorder="1" applyAlignment="1">
      <alignment vertical="center"/>
    </xf>
    <xf numFmtId="9" fontId="33" fillId="4" borderId="12" xfId="14" applyFont="1" applyFill="1" applyBorder="1" applyAlignment="1">
      <alignment horizontal="right" vertical="center"/>
    </xf>
    <xf numFmtId="167" fontId="31" fillId="4" borderId="12" xfId="14" applyNumberFormat="1" applyFont="1" applyFill="1" applyBorder="1" applyAlignment="1">
      <alignment vertical="center"/>
    </xf>
    <xf numFmtId="164" fontId="33" fillId="4" borderId="12" xfId="10" applyNumberFormat="1" applyFont="1" applyFill="1" applyBorder="1" applyAlignment="1">
      <alignment horizontal="center" vertical="center"/>
    </xf>
    <xf numFmtId="0" fontId="46" fillId="0" borderId="0" xfId="5" applyFont="1" applyAlignment="1"/>
    <xf numFmtId="0" fontId="33" fillId="0" borderId="0" xfId="6" applyFont="1"/>
    <xf numFmtId="0" fontId="45" fillId="0" borderId="0" xfId="0" applyFont="1"/>
    <xf numFmtId="0" fontId="48" fillId="0" borderId="12" xfId="11" applyFont="1" applyBorder="1" applyAlignment="1">
      <alignment horizontal="center" vertical="center" wrapText="1"/>
    </xf>
    <xf numFmtId="175" fontId="31" fillId="4" borderId="0" xfId="0" applyNumberFormat="1" applyFont="1" applyFill="1" applyAlignment="1">
      <alignment vertical="center"/>
    </xf>
    <xf numFmtId="175" fontId="31" fillId="4" borderId="0" xfId="14" applyNumberFormat="1" applyFont="1" applyFill="1" applyAlignment="1">
      <alignment vertical="center"/>
    </xf>
    <xf numFmtId="175" fontId="33" fillId="4" borderId="1" xfId="14" applyNumberFormat="1" applyFont="1" applyFill="1" applyBorder="1" applyAlignment="1">
      <alignment vertical="center"/>
    </xf>
    <xf numFmtId="37" fontId="31" fillId="4" borderId="0" xfId="0" applyNumberFormat="1" applyFont="1" applyFill="1" applyAlignment="1">
      <alignment vertical="center"/>
    </xf>
    <xf numFmtId="37" fontId="33" fillId="4" borderId="1" xfId="0" applyNumberFormat="1" applyFont="1" applyFill="1" applyBorder="1" applyAlignment="1">
      <alignment vertical="center"/>
    </xf>
    <xf numFmtId="37" fontId="31" fillId="4" borderId="0" xfId="2" applyNumberFormat="1" applyFont="1" applyFill="1" applyAlignment="1">
      <alignment vertical="center"/>
    </xf>
    <xf numFmtId="37" fontId="31" fillId="4" borderId="12" xfId="0" applyNumberFormat="1" applyFont="1" applyFill="1" applyBorder="1" applyAlignment="1">
      <alignment vertical="center"/>
    </xf>
    <xf numFmtId="37" fontId="33" fillId="4" borderId="0" xfId="0" applyNumberFormat="1" applyFont="1" applyFill="1" applyAlignment="1">
      <alignment vertical="center"/>
    </xf>
    <xf numFmtId="37" fontId="31" fillId="4" borderId="0" xfId="14" applyNumberFormat="1" applyFont="1" applyFill="1" applyAlignment="1">
      <alignment vertical="center"/>
    </xf>
    <xf numFmtId="37" fontId="33" fillId="4" borderId="8" xfId="1" applyNumberFormat="1" applyFont="1" applyFill="1" applyBorder="1" applyAlignment="1">
      <alignment vertical="center"/>
    </xf>
    <xf numFmtId="175" fontId="31" fillId="4" borderId="0" xfId="1" applyNumberFormat="1" applyFont="1" applyFill="1" applyAlignment="1">
      <alignment vertical="center"/>
    </xf>
    <xf numFmtId="175" fontId="31" fillId="4" borderId="1" xfId="14" applyNumberFormat="1" applyFont="1" applyFill="1" applyBorder="1" applyAlignment="1">
      <alignment vertical="center"/>
    </xf>
    <xf numFmtId="175" fontId="31" fillId="4" borderId="1" xfId="0" applyNumberFormat="1" applyFont="1" applyFill="1" applyBorder="1" applyAlignment="1">
      <alignment horizontal="right" vertical="center"/>
    </xf>
    <xf numFmtId="175" fontId="31" fillId="4" borderId="0" xfId="0" applyNumberFormat="1" applyFont="1" applyFill="1" applyAlignment="1">
      <alignment horizontal="right" vertical="center"/>
    </xf>
    <xf numFmtId="37" fontId="31" fillId="4" borderId="0" xfId="1" applyNumberFormat="1" applyFont="1" applyFill="1" applyAlignment="1">
      <alignment vertical="center"/>
    </xf>
    <xf numFmtId="37" fontId="33" fillId="4" borderId="1" xfId="1" applyNumberFormat="1" applyFont="1" applyFill="1" applyBorder="1" applyAlignment="1">
      <alignment vertical="center"/>
    </xf>
    <xf numFmtId="37" fontId="31" fillId="4" borderId="0" xfId="1" applyNumberFormat="1" applyFont="1" applyFill="1" applyBorder="1" applyAlignment="1">
      <alignment vertical="center"/>
    </xf>
    <xf numFmtId="37" fontId="34" fillId="0" borderId="12" xfId="11" applyNumberFormat="1" applyFont="1" applyBorder="1" applyAlignment="1">
      <alignment horizontal="center" vertical="center" wrapText="1"/>
    </xf>
    <xf numFmtId="37" fontId="33" fillId="4" borderId="1" xfId="3" applyNumberFormat="1" applyFont="1" applyFill="1" applyBorder="1" applyAlignment="1">
      <alignment vertical="center"/>
    </xf>
    <xf numFmtId="37" fontId="31" fillId="4" borderId="0" xfId="10" applyNumberFormat="1" applyFont="1" applyFill="1" applyAlignment="1">
      <alignment vertical="center"/>
    </xf>
    <xf numFmtId="37" fontId="31" fillId="4" borderId="0" xfId="3" applyNumberFormat="1" applyFont="1" applyFill="1" applyAlignment="1">
      <alignment vertical="center"/>
    </xf>
    <xf numFmtId="37" fontId="31" fillId="4" borderId="0" xfId="0" applyNumberFormat="1" applyFont="1" applyFill="1"/>
    <xf numFmtId="37" fontId="33" fillId="4" borderId="12" xfId="10" applyNumberFormat="1" applyFont="1" applyFill="1" applyBorder="1" applyAlignment="1">
      <alignment horizontal="center" vertical="center"/>
    </xf>
    <xf numFmtId="37" fontId="33" fillId="4" borderId="11" xfId="3" applyNumberFormat="1" applyFont="1" applyFill="1" applyBorder="1" applyAlignment="1">
      <alignment vertical="center"/>
    </xf>
    <xf numFmtId="37" fontId="31" fillId="4" borderId="0" xfId="10" applyNumberFormat="1" applyFont="1" applyFill="1" applyAlignment="1">
      <alignment horizontal="right" vertical="center"/>
    </xf>
    <xf numFmtId="37" fontId="31" fillId="4" borderId="0" xfId="3" applyNumberFormat="1" applyFont="1" applyFill="1" applyAlignment="1">
      <alignment horizontal="right" vertical="center"/>
    </xf>
    <xf numFmtId="37" fontId="33" fillId="4" borderId="1" xfId="3" applyNumberFormat="1" applyFont="1" applyFill="1" applyBorder="1" applyAlignment="1">
      <alignment horizontal="right" vertical="center"/>
    </xf>
    <xf numFmtId="37" fontId="33" fillId="4" borderId="8" xfId="3" applyNumberFormat="1" applyFont="1" applyFill="1" applyBorder="1" applyAlignment="1">
      <alignment vertical="center"/>
    </xf>
    <xf numFmtId="0" fontId="18" fillId="3" borderId="0" xfId="4" applyFill="1">
      <alignment horizontal="left" vertical="center"/>
    </xf>
    <xf numFmtId="168" fontId="31" fillId="4" borderId="0" xfId="0" applyNumberFormat="1" applyFont="1" applyFill="1" applyAlignment="1" applyProtection="1">
      <alignment horizontal="right" vertical="center"/>
      <protection hidden="1"/>
    </xf>
    <xf numFmtId="168" fontId="33" fillId="4" borderId="0" xfId="0" applyNumberFormat="1" applyFont="1" applyFill="1" applyAlignment="1" applyProtection="1">
      <alignment horizontal="right" vertical="center"/>
      <protection hidden="1"/>
    </xf>
    <xf numFmtId="168" fontId="49" fillId="3" borderId="0" xfId="0" applyNumberFormat="1" applyFont="1" applyFill="1" applyAlignment="1" applyProtection="1">
      <alignment horizontal="right" vertical="center"/>
      <protection hidden="1"/>
    </xf>
    <xf numFmtId="174" fontId="49" fillId="0" borderId="0" xfId="0" applyNumberFormat="1" applyFont="1" applyAlignment="1" applyProtection="1">
      <alignment horizontal="right" vertical="center"/>
      <protection hidden="1"/>
    </xf>
    <xf numFmtId="174" fontId="31" fillId="0" borderId="0" xfId="0" applyNumberFormat="1" applyFont="1" applyAlignment="1" applyProtection="1">
      <alignment horizontal="right" vertical="center"/>
      <protection hidden="1"/>
    </xf>
    <xf numFmtId="175" fontId="31" fillId="5" borderId="14" xfId="0" applyNumberFormat="1" applyFont="1" applyFill="1" applyBorder="1" applyAlignment="1" applyProtection="1">
      <alignment horizontal="right" vertical="center"/>
      <protection hidden="1"/>
    </xf>
    <xf numFmtId="175" fontId="33" fillId="5" borderId="15" xfId="0" applyNumberFormat="1" applyFont="1" applyFill="1" applyBorder="1" applyAlignment="1" applyProtection="1">
      <alignment horizontal="right" vertical="center"/>
      <protection hidden="1"/>
    </xf>
    <xf numFmtId="175" fontId="33" fillId="5" borderId="14" xfId="0" applyNumberFormat="1" applyFont="1" applyFill="1" applyBorder="1" applyAlignment="1" applyProtection="1">
      <alignment horizontal="right" vertical="center"/>
      <protection hidden="1"/>
    </xf>
    <xf numFmtId="0" fontId="33" fillId="4" borderId="11" xfId="0" applyFont="1" applyFill="1" applyBorder="1" applyAlignment="1">
      <alignment horizontal="center" vertical="center" wrapText="1"/>
    </xf>
    <xf numFmtId="0" fontId="31" fillId="5" borderId="13" xfId="0" applyFont="1" applyFill="1" applyBorder="1" applyAlignment="1">
      <alignment horizontal="center" vertical="center" wrapText="1"/>
    </xf>
    <xf numFmtId="37" fontId="33" fillId="0" borderId="8" xfId="1" applyNumberFormat="1" applyFont="1" applyFill="1" applyBorder="1" applyAlignment="1">
      <alignment vertical="center"/>
    </xf>
    <xf numFmtId="37" fontId="33" fillId="0" borderId="8" xfId="0" applyNumberFormat="1" applyFont="1" applyBorder="1" applyAlignment="1" applyProtection="1">
      <alignment horizontal="right" vertical="center"/>
      <protection hidden="1"/>
    </xf>
    <xf numFmtId="0" fontId="21" fillId="0" borderId="11" xfId="11" applyFont="1" applyBorder="1" applyAlignment="1">
      <alignment horizontal="center" vertical="center"/>
    </xf>
    <xf numFmtId="0" fontId="21" fillId="0" borderId="12" xfId="0" applyFont="1" applyBorder="1" applyAlignment="1">
      <alignment horizontal="center" vertical="center" wrapText="1"/>
    </xf>
    <xf numFmtId="0" fontId="34" fillId="0" borderId="12" xfId="0" applyFont="1" applyBorder="1" applyAlignment="1">
      <alignment horizontal="center" vertical="center" wrapText="1"/>
    </xf>
    <xf numFmtId="175" fontId="33" fillId="4" borderId="1" xfId="1" applyNumberFormat="1" applyFont="1" applyFill="1" applyBorder="1" applyAlignment="1">
      <alignment vertical="center"/>
    </xf>
    <xf numFmtId="175" fontId="31" fillId="5" borderId="0" xfId="0" applyNumberFormat="1" applyFont="1" applyFill="1" applyAlignment="1" applyProtection="1">
      <alignment horizontal="right" vertical="center"/>
      <protection hidden="1"/>
    </xf>
    <xf numFmtId="0" fontId="31" fillId="4" borderId="19" xfId="0" applyFont="1" applyFill="1" applyBorder="1" applyAlignment="1">
      <alignment vertical="center"/>
    </xf>
    <xf numFmtId="0" fontId="33" fillId="4" borderId="19" xfId="0" applyFont="1" applyFill="1" applyBorder="1" applyAlignment="1">
      <alignment vertical="center"/>
    </xf>
    <xf numFmtId="0" fontId="2" fillId="4" borderId="19" xfId="0" applyFont="1" applyFill="1" applyBorder="1" applyAlignment="1">
      <alignment vertical="center"/>
    </xf>
    <xf numFmtId="37" fontId="31" fillId="4" borderId="12" xfId="1" applyNumberFormat="1" applyFont="1" applyFill="1" applyBorder="1" applyAlignment="1">
      <alignment vertical="center"/>
    </xf>
    <xf numFmtId="0" fontId="33" fillId="4" borderId="1" xfId="0" applyFont="1" applyFill="1" applyBorder="1" applyAlignment="1">
      <alignment horizontal="center" vertical="center" wrapText="1"/>
    </xf>
    <xf numFmtId="37" fontId="31" fillId="4" borderId="1" xfId="0" applyNumberFormat="1" applyFont="1" applyFill="1" applyBorder="1" applyAlignment="1">
      <alignment vertical="center"/>
    </xf>
    <xf numFmtId="169" fontId="31" fillId="4" borderId="19" xfId="14" applyNumberFormat="1" applyFont="1" applyFill="1" applyBorder="1" applyAlignment="1">
      <alignment vertical="center"/>
    </xf>
    <xf numFmtId="0" fontId="46" fillId="0" borderId="0" xfId="5" applyFont="1">
      <alignment horizontal="left"/>
    </xf>
    <xf numFmtId="37" fontId="34" fillId="0" borderId="12" xfId="0" applyNumberFormat="1" applyFont="1" applyBorder="1" applyAlignment="1">
      <alignment horizontal="center" vertical="center" wrapText="1"/>
    </xf>
    <xf numFmtId="37" fontId="31" fillId="4" borderId="12" xfId="0" applyNumberFormat="1" applyFont="1" applyFill="1" applyBorder="1"/>
    <xf numFmtId="37" fontId="33" fillId="4" borderId="1" xfId="2" applyNumberFormat="1" applyFont="1" applyFill="1" applyBorder="1" applyAlignment="1">
      <alignment vertical="center"/>
    </xf>
    <xf numFmtId="37" fontId="31" fillId="4" borderId="0" xfId="2" applyNumberFormat="1" applyFont="1" applyFill="1" applyBorder="1" applyAlignment="1">
      <alignment vertical="center"/>
    </xf>
    <xf numFmtId="37" fontId="33" fillId="0" borderId="8" xfId="2" applyNumberFormat="1" applyFont="1" applyFill="1" applyBorder="1" applyAlignment="1">
      <alignment vertical="center"/>
    </xf>
    <xf numFmtId="175" fontId="31" fillId="4" borderId="12" xfId="0" applyNumberFormat="1" applyFont="1" applyFill="1" applyBorder="1" applyAlignment="1">
      <alignment vertical="center"/>
    </xf>
    <xf numFmtId="175" fontId="33" fillId="5" borderId="1" xfId="0" applyNumberFormat="1" applyFont="1" applyFill="1" applyBorder="1" applyAlignment="1" applyProtection="1">
      <alignment horizontal="right" vertical="center"/>
      <protection hidden="1"/>
    </xf>
    <xf numFmtId="0" fontId="50" fillId="0" borderId="0" xfId="9" applyFont="1"/>
    <xf numFmtId="169" fontId="4" fillId="4" borderId="0" xfId="14" applyNumberFormat="1" applyFont="1" applyFill="1" applyAlignment="1">
      <alignment vertical="center"/>
    </xf>
    <xf numFmtId="167" fontId="36" fillId="4" borderId="0" xfId="14" applyNumberFormat="1" applyFont="1" applyFill="1" applyAlignment="1">
      <alignment vertical="center"/>
    </xf>
    <xf numFmtId="0" fontId="51" fillId="0" borderId="0" xfId="0" applyFont="1"/>
    <xf numFmtId="175" fontId="21" fillId="0" borderId="12" xfId="11" applyNumberFormat="1" applyFont="1" applyBorder="1" applyAlignment="1">
      <alignment horizontal="center" vertical="center"/>
    </xf>
    <xf numFmtId="39" fontId="31" fillId="4" borderId="0" xfId="0" applyNumberFormat="1" applyFont="1" applyFill="1" applyAlignment="1">
      <alignment vertical="center"/>
    </xf>
    <xf numFmtId="176" fontId="31" fillId="4" borderId="0" xfId="0" applyNumberFormat="1" applyFont="1" applyFill="1" applyAlignment="1">
      <alignment vertical="center"/>
    </xf>
    <xf numFmtId="176" fontId="34" fillId="0" borderId="12" xfId="0" applyNumberFormat="1" applyFont="1" applyBorder="1" applyAlignment="1">
      <alignment horizontal="center" vertical="center" wrapText="1"/>
    </xf>
    <xf numFmtId="37" fontId="21" fillId="0" borderId="12" xfId="11" applyNumberFormat="1" applyFont="1" applyBorder="1" applyAlignment="1">
      <alignment horizontal="center" vertical="center"/>
    </xf>
    <xf numFmtId="175" fontId="31" fillId="0" borderId="0" xfId="0" applyNumberFormat="1" applyFont="1" applyAlignment="1" applyProtection="1">
      <alignment horizontal="right" vertical="center"/>
      <protection hidden="1"/>
    </xf>
    <xf numFmtId="37" fontId="33" fillId="4" borderId="11" xfId="0" applyNumberFormat="1" applyFont="1" applyFill="1" applyBorder="1" applyAlignment="1">
      <alignment horizontal="center" vertical="center" wrapText="1"/>
    </xf>
    <xf numFmtId="37" fontId="31" fillId="5" borderId="13" xfId="0" applyNumberFormat="1" applyFont="1" applyFill="1" applyBorder="1" applyAlignment="1">
      <alignment horizontal="center" vertical="center" wrapText="1"/>
    </xf>
    <xf numFmtId="37" fontId="31" fillId="5" borderId="0" xfId="0" applyNumberFormat="1" applyFont="1" applyFill="1" applyAlignment="1" applyProtection="1">
      <alignment horizontal="right" vertical="center"/>
      <protection hidden="1"/>
    </xf>
    <xf numFmtId="169" fontId="36" fillId="4" borderId="0" xfId="14" applyNumberFormat="1" applyFont="1" applyFill="1" applyAlignment="1">
      <alignment vertical="center"/>
    </xf>
    <xf numFmtId="169" fontId="29" fillId="4" borderId="0" xfId="14" applyNumberFormat="1" applyFont="1" applyFill="1" applyAlignment="1">
      <alignment vertical="center"/>
    </xf>
    <xf numFmtId="166" fontId="36" fillId="4" borderId="0" xfId="1" applyNumberFormat="1" applyFont="1" applyFill="1" applyAlignment="1">
      <alignment vertical="center"/>
    </xf>
    <xf numFmtId="0" fontId="31" fillId="5" borderId="11" xfId="0" applyFont="1" applyFill="1" applyBorder="1" applyAlignment="1">
      <alignment horizontal="center" vertical="center" wrapText="1"/>
    </xf>
    <xf numFmtId="175" fontId="31" fillId="5" borderId="11" xfId="0" applyNumberFormat="1" applyFont="1" applyFill="1" applyBorder="1" applyAlignment="1">
      <alignment horizontal="center" vertical="center" wrapText="1"/>
    </xf>
    <xf numFmtId="175" fontId="33" fillId="5" borderId="12" xfId="0" applyNumberFormat="1" applyFont="1" applyFill="1" applyBorder="1" applyAlignment="1" applyProtection="1">
      <alignment horizontal="right" vertical="center"/>
      <protection hidden="1"/>
    </xf>
    <xf numFmtId="175" fontId="31" fillId="5" borderId="8" xfId="0" applyNumberFormat="1" applyFont="1" applyFill="1" applyBorder="1" applyAlignment="1" applyProtection="1">
      <alignment horizontal="right" vertical="center"/>
      <protection hidden="1"/>
    </xf>
    <xf numFmtId="178" fontId="31" fillId="4" borderId="0" xfId="0" applyNumberFormat="1" applyFont="1" applyFill="1" applyAlignment="1">
      <alignment vertical="center"/>
    </xf>
    <xf numFmtId="179" fontId="2" fillId="4" borderId="0" xfId="0" applyNumberFormat="1" applyFont="1" applyFill="1" applyAlignment="1">
      <alignment vertical="center"/>
    </xf>
    <xf numFmtId="0" fontId="52" fillId="6" borderId="0" xfId="12" applyFont="1" applyFill="1" applyAlignment="1">
      <alignment vertical="center"/>
    </xf>
    <xf numFmtId="37" fontId="31" fillId="4" borderId="2" xfId="1" applyNumberFormat="1" applyFont="1" applyFill="1" applyBorder="1" applyAlignment="1">
      <alignment vertical="center"/>
    </xf>
    <xf numFmtId="37" fontId="31" fillId="4" borderId="2" xfId="0" applyNumberFormat="1" applyFont="1" applyFill="1" applyBorder="1" applyAlignment="1">
      <alignment vertical="center"/>
    </xf>
    <xf numFmtId="0" fontId="18" fillId="0" borderId="0" xfId="4" applyAlignment="1">
      <alignment vertical="center" wrapText="1"/>
    </xf>
    <xf numFmtId="37" fontId="2" fillId="4" borderId="0" xfId="0" applyNumberFormat="1" applyFont="1" applyFill="1" applyAlignment="1">
      <alignment vertical="center"/>
    </xf>
    <xf numFmtId="0" fontId="20" fillId="0" borderId="12" xfId="11" applyBorder="1">
      <alignment vertical="center"/>
    </xf>
    <xf numFmtId="176" fontId="49" fillId="4" borderId="12" xfId="0" applyNumberFormat="1" applyFont="1" applyFill="1" applyBorder="1" applyAlignment="1" applyProtection="1">
      <alignment horizontal="right" vertical="center"/>
      <protection hidden="1"/>
    </xf>
    <xf numFmtId="37" fontId="31" fillId="4" borderId="12" xfId="0" applyNumberFormat="1" applyFont="1" applyFill="1" applyBorder="1" applyAlignment="1" applyProtection="1">
      <alignment horizontal="right" vertical="center"/>
      <protection hidden="1"/>
    </xf>
    <xf numFmtId="0" fontId="33" fillId="4" borderId="12" xfId="11" applyFont="1" applyFill="1" applyBorder="1" applyAlignment="1">
      <alignment horizontal="center" vertical="center"/>
    </xf>
    <xf numFmtId="37" fontId="31" fillId="0" borderId="0" xfId="1" applyNumberFormat="1" applyFont="1" applyFill="1" applyBorder="1" applyAlignment="1">
      <alignment vertical="center"/>
    </xf>
    <xf numFmtId="37" fontId="31" fillId="0" borderId="12" xfId="1" applyNumberFormat="1" applyFont="1" applyFill="1" applyBorder="1" applyAlignment="1">
      <alignment vertical="center"/>
    </xf>
    <xf numFmtId="177" fontId="53" fillId="0" borderId="0" xfId="0" applyNumberFormat="1" applyFont="1"/>
    <xf numFmtId="37" fontId="31" fillId="4" borderId="12" xfId="2" applyNumberFormat="1" applyFont="1" applyFill="1" applyBorder="1" applyAlignment="1">
      <alignment vertical="center"/>
    </xf>
    <xf numFmtId="37" fontId="31" fillId="4" borderId="16" xfId="1" applyNumberFormat="1" applyFont="1" applyFill="1" applyBorder="1" applyAlignment="1">
      <alignment vertical="center"/>
    </xf>
    <xf numFmtId="37" fontId="31" fillId="4" borderId="16" xfId="2" applyNumberFormat="1" applyFont="1" applyFill="1" applyBorder="1" applyAlignment="1">
      <alignment vertical="center"/>
    </xf>
    <xf numFmtId="169" fontId="31" fillId="4" borderId="1" xfId="0" applyNumberFormat="1" applyFont="1" applyFill="1" applyBorder="1" applyAlignment="1">
      <alignment vertical="center"/>
    </xf>
    <xf numFmtId="175" fontId="31" fillId="4" borderId="19" xfId="1" applyNumberFormat="1" applyFont="1" applyFill="1" applyBorder="1" applyAlignment="1">
      <alignment vertical="center"/>
    </xf>
    <xf numFmtId="37" fontId="33" fillId="4" borderId="8" xfId="2" applyNumberFormat="1" applyFont="1" applyFill="1" applyBorder="1" applyAlignment="1">
      <alignment vertical="center"/>
    </xf>
    <xf numFmtId="0" fontId="0" fillId="4" borderId="19" xfId="0" applyFill="1" applyBorder="1" applyAlignment="1">
      <alignment vertical="center"/>
    </xf>
    <xf numFmtId="0" fontId="31" fillId="4" borderId="0" xfId="0" applyFont="1" applyFill="1" applyAlignment="1">
      <alignment horizontal="left" vertical="center"/>
    </xf>
    <xf numFmtId="0" fontId="34" fillId="4" borderId="13" xfId="0" applyFont="1" applyFill="1" applyBorder="1" applyAlignment="1">
      <alignment horizontal="left" vertical="center" wrapText="1"/>
    </xf>
    <xf numFmtId="0" fontId="31" fillId="4" borderId="14" xfId="0" applyFont="1" applyFill="1" applyBorder="1" applyAlignment="1">
      <alignment horizontal="left" vertical="center"/>
    </xf>
    <xf numFmtId="0" fontId="33" fillId="4" borderId="15" xfId="0" applyFont="1" applyFill="1" applyBorder="1" applyAlignment="1">
      <alignment horizontal="left" vertical="center"/>
    </xf>
    <xf numFmtId="0" fontId="33" fillId="4" borderId="0" xfId="0" applyFont="1" applyFill="1" applyAlignment="1">
      <alignment horizontal="left" vertical="center"/>
    </xf>
    <xf numFmtId="0" fontId="33" fillId="4" borderId="13" xfId="0" applyFont="1" applyFill="1" applyBorder="1" applyAlignment="1">
      <alignment horizontal="left" vertical="center" wrapText="1"/>
    </xf>
    <xf numFmtId="0" fontId="31" fillId="4" borderId="14" xfId="10" applyFont="1" applyFill="1" applyBorder="1" applyAlignment="1">
      <alignment horizontal="left" vertical="center"/>
    </xf>
    <xf numFmtId="0" fontId="33" fillId="4" borderId="15" xfId="10" applyFont="1" applyFill="1" applyBorder="1" applyAlignment="1">
      <alignment horizontal="left" vertical="center"/>
    </xf>
    <xf numFmtId="0" fontId="33" fillId="4" borderId="13" xfId="10" applyFont="1" applyFill="1" applyBorder="1" applyAlignment="1">
      <alignment horizontal="left" vertical="center"/>
    </xf>
    <xf numFmtId="0" fontId="35" fillId="4" borderId="14" xfId="10" applyFont="1" applyFill="1" applyBorder="1" applyAlignment="1">
      <alignment horizontal="left" vertical="center"/>
    </xf>
    <xf numFmtId="0" fontId="33" fillId="4" borderId="14" xfId="10" applyFont="1" applyFill="1" applyBorder="1" applyAlignment="1">
      <alignment horizontal="left" vertical="center"/>
    </xf>
    <xf numFmtId="0" fontId="33" fillId="4" borderId="17" xfId="10" applyFont="1" applyFill="1" applyBorder="1" applyAlignment="1">
      <alignment horizontal="left" vertical="center" wrapText="1"/>
    </xf>
    <xf numFmtId="0" fontId="34" fillId="4" borderId="18" xfId="0" applyFont="1" applyFill="1" applyBorder="1" applyAlignment="1">
      <alignment horizontal="left" vertical="center" wrapText="1"/>
    </xf>
    <xf numFmtId="0" fontId="31" fillId="4" borderId="20" xfId="0" applyFont="1" applyFill="1" applyBorder="1" applyAlignment="1">
      <alignment horizontal="left" vertical="center"/>
    </xf>
    <xf numFmtId="0" fontId="33" fillId="0" borderId="17" xfId="10" applyFont="1" applyBorder="1" applyAlignment="1">
      <alignment horizontal="left" vertical="center" wrapText="1"/>
    </xf>
    <xf numFmtId="0" fontId="2" fillId="4" borderId="0" xfId="0" applyFont="1" applyFill="1" applyAlignment="1">
      <alignment horizontal="left" vertical="center"/>
    </xf>
    <xf numFmtId="0" fontId="7" fillId="4" borderId="0" xfId="0" applyFont="1" applyFill="1" applyAlignment="1">
      <alignment horizontal="left" vertical="center"/>
    </xf>
    <xf numFmtId="0" fontId="34" fillId="4" borderId="16" xfId="0" applyFont="1" applyFill="1" applyBorder="1" applyAlignment="1">
      <alignment horizontal="left" vertical="center" wrapText="1"/>
    </xf>
    <xf numFmtId="0" fontId="33" fillId="4" borderId="14" xfId="0" applyFont="1" applyFill="1" applyBorder="1" applyAlignment="1">
      <alignment horizontal="left" vertical="center" wrapText="1"/>
    </xf>
    <xf numFmtId="0" fontId="31" fillId="4" borderId="15" xfId="10" applyFont="1" applyFill="1" applyBorder="1" applyAlignment="1">
      <alignment horizontal="left" vertical="center"/>
    </xf>
    <xf numFmtId="0" fontId="35" fillId="4" borderId="15" xfId="10" applyFont="1" applyFill="1" applyBorder="1" applyAlignment="1">
      <alignment horizontal="left" vertical="center"/>
    </xf>
    <xf numFmtId="0" fontId="54" fillId="6" borderId="0" xfId="16" applyFill="1" applyAlignment="1">
      <alignment vertical="center" wrapText="1"/>
    </xf>
    <xf numFmtId="37" fontId="33" fillId="4" borderId="8" xfId="0" applyNumberFormat="1" applyFont="1" applyFill="1" applyBorder="1" applyAlignment="1" applyProtection="1">
      <alignment horizontal="right" vertical="center"/>
      <protection hidden="1"/>
    </xf>
    <xf numFmtId="37" fontId="33" fillId="4" borderId="8" xfId="1" applyNumberFormat="1" applyFont="1" applyFill="1" applyBorder="1" applyAlignment="1" applyProtection="1">
      <alignment vertical="center"/>
      <protection hidden="1"/>
    </xf>
    <xf numFmtId="0" fontId="21" fillId="0" borderId="12" xfId="11" applyFont="1" applyBorder="1" applyAlignment="1">
      <alignment horizontal="center" vertical="center"/>
    </xf>
    <xf numFmtId="37" fontId="29" fillId="4" borderId="0" xfId="0" applyNumberFormat="1" applyFont="1" applyFill="1" applyAlignment="1">
      <alignment vertical="center"/>
    </xf>
    <xf numFmtId="0" fontId="40" fillId="0" borderId="0" xfId="6" applyAlignment="1">
      <alignment wrapText="1"/>
    </xf>
    <xf numFmtId="0" fontId="19" fillId="0" borderId="0" xfId="5">
      <alignment horizontal="left"/>
    </xf>
    <xf numFmtId="10" fontId="31" fillId="4" borderId="0" xfId="14" applyNumberFormat="1" applyFont="1" applyFill="1" applyAlignment="1">
      <alignment vertical="center"/>
    </xf>
    <xf numFmtId="37" fontId="33" fillId="4" borderId="1" xfId="0" applyNumberFormat="1" applyFont="1" applyFill="1" applyBorder="1" applyAlignment="1">
      <alignment horizontal="center" vertical="center" wrapText="1"/>
    </xf>
    <xf numFmtId="37" fontId="34" fillId="0" borderId="0" xfId="0" applyNumberFormat="1" applyFont="1" applyAlignment="1">
      <alignment horizontal="center" vertical="center" wrapText="1"/>
    </xf>
    <xf numFmtId="175" fontId="31" fillId="0" borderId="0" xfId="14" applyNumberFormat="1" applyFont="1" applyFill="1" applyAlignment="1">
      <alignment vertical="center"/>
    </xf>
    <xf numFmtId="175" fontId="33" fillId="4" borderId="0" xfId="14" applyNumberFormat="1" applyFont="1" applyFill="1" applyAlignment="1">
      <alignment vertical="center"/>
    </xf>
    <xf numFmtId="175" fontId="33" fillId="0" borderId="0" xfId="14" applyNumberFormat="1" applyFont="1" applyFill="1" applyAlignment="1">
      <alignment vertical="center"/>
    </xf>
    <xf numFmtId="0" fontId="54" fillId="6" borderId="0" xfId="16" applyFill="1" applyAlignment="1">
      <alignment vertical="center"/>
    </xf>
    <xf numFmtId="37" fontId="31" fillId="4" borderId="0" xfId="15" applyNumberFormat="1" applyFont="1" applyFill="1" applyAlignment="1">
      <alignment vertical="center"/>
    </xf>
    <xf numFmtId="0" fontId="31" fillId="4" borderId="0" xfId="14" applyNumberFormat="1" applyFont="1" applyFill="1" applyAlignment="1">
      <alignment vertical="center"/>
    </xf>
    <xf numFmtId="0" fontId="36" fillId="4" borderId="19" xfId="0" applyFont="1" applyFill="1" applyBorder="1" applyAlignment="1">
      <alignment vertical="center"/>
    </xf>
    <xf numFmtId="0" fontId="4" fillId="4" borderId="19" xfId="0" applyFont="1" applyFill="1" applyBorder="1" applyAlignment="1">
      <alignment vertical="center"/>
    </xf>
    <xf numFmtId="37" fontId="31" fillId="4" borderId="0" xfId="3" applyNumberFormat="1" applyFont="1" applyFill="1" applyBorder="1" applyAlignment="1">
      <alignment vertical="center"/>
    </xf>
    <xf numFmtId="0" fontId="31" fillId="4" borderId="16" xfId="0" applyFont="1" applyFill="1" applyBorder="1" applyAlignment="1">
      <alignment horizontal="left" vertical="center"/>
    </xf>
    <xf numFmtId="37" fontId="33" fillId="4" borderId="0" xfId="2" applyNumberFormat="1" applyFont="1" applyFill="1" applyBorder="1" applyAlignment="1">
      <alignment vertical="center"/>
    </xf>
    <xf numFmtId="0" fontId="29" fillId="4" borderId="19" xfId="0" applyFont="1" applyFill="1" applyBorder="1" applyAlignment="1">
      <alignment vertical="center"/>
    </xf>
    <xf numFmtId="175" fontId="31" fillId="4" borderId="0" xfId="1" applyNumberFormat="1" applyFont="1" applyFill="1" applyAlignment="1">
      <alignment horizontal="center" vertical="center"/>
    </xf>
    <xf numFmtId="0" fontId="25" fillId="0" borderId="0" xfId="7" applyAlignment="1" applyProtection="1">
      <alignment vertical="center" wrapText="1"/>
    </xf>
    <xf numFmtId="175" fontId="31" fillId="0" borderId="0" xfId="1" applyNumberFormat="1" applyFont="1" applyFill="1" applyAlignment="1">
      <alignment vertical="center"/>
    </xf>
    <xf numFmtId="37" fontId="33" fillId="0" borderId="8" xfId="1" applyNumberFormat="1" applyFont="1" applyFill="1" applyBorder="1" applyAlignment="1" applyProtection="1">
      <alignment vertical="center"/>
      <protection hidden="1"/>
    </xf>
    <xf numFmtId="176" fontId="31" fillId="5" borderId="13" xfId="0" applyNumberFormat="1" applyFont="1" applyFill="1" applyBorder="1" applyAlignment="1">
      <alignment horizontal="center" vertical="center" wrapText="1"/>
    </xf>
    <xf numFmtId="37" fontId="20" fillId="0" borderId="0" xfId="11" applyNumberFormat="1">
      <alignment vertical="center"/>
    </xf>
    <xf numFmtId="169" fontId="20" fillId="0" borderId="0" xfId="14" applyNumberFormat="1" applyFont="1" applyAlignment="1">
      <alignment vertical="center"/>
    </xf>
    <xf numFmtId="0" fontId="40" fillId="0" borderId="0" xfId="5" applyFont="1">
      <alignment horizontal="left"/>
    </xf>
    <xf numFmtId="37" fontId="31" fillId="4" borderId="9" xfId="0" applyNumberFormat="1" applyFont="1" applyFill="1" applyBorder="1" applyAlignment="1">
      <alignment vertical="center"/>
    </xf>
    <xf numFmtId="180" fontId="31" fillId="4" borderId="0" xfId="1" applyNumberFormat="1" applyFont="1" applyFill="1" applyAlignment="1">
      <alignment vertical="center"/>
    </xf>
    <xf numFmtId="180" fontId="33" fillId="4" borderId="1" xfId="1" applyNumberFormat="1" applyFont="1" applyFill="1" applyBorder="1" applyAlignment="1">
      <alignment vertical="center"/>
    </xf>
    <xf numFmtId="37" fontId="31" fillId="5" borderId="14" xfId="0" applyNumberFormat="1" applyFont="1" applyFill="1" applyBorder="1" applyAlignment="1" applyProtection="1">
      <alignment horizontal="right" vertical="center"/>
      <protection hidden="1"/>
    </xf>
    <xf numFmtId="37" fontId="31" fillId="5" borderId="16" xfId="0" applyNumberFormat="1" applyFont="1" applyFill="1" applyBorder="1" applyAlignment="1" applyProtection="1">
      <alignment horizontal="right" vertical="center"/>
      <protection hidden="1"/>
    </xf>
    <xf numFmtId="175" fontId="33" fillId="5" borderId="0" xfId="0" applyNumberFormat="1" applyFont="1" applyFill="1" applyAlignment="1" applyProtection="1">
      <alignment horizontal="right" vertical="center"/>
      <protection hidden="1"/>
    </xf>
    <xf numFmtId="175" fontId="31" fillId="5" borderId="16" xfId="0" applyNumberFormat="1" applyFont="1" applyFill="1" applyBorder="1" applyAlignment="1" applyProtection="1">
      <alignment horizontal="right" vertical="center"/>
      <protection hidden="1"/>
    </xf>
  </cellXfs>
  <cellStyles count="17">
    <cellStyle name="Comma" xfId="1" builtinId="3"/>
    <cellStyle name="Comma 2" xfId="2" xr:uid="{00000000-0005-0000-0000-000001000000}"/>
    <cellStyle name="Comma 2 2" xfId="3" xr:uid="{00000000-0005-0000-0000-000002000000}"/>
    <cellStyle name="Heading 1" xfId="4" builtinId="16" customBuiltin="1"/>
    <cellStyle name="Heading 2" xfId="5" builtinId="17" customBuiltin="1"/>
    <cellStyle name="Heading 3" xfId="6" builtinId="18" customBuiltin="1"/>
    <cellStyle name="Hyperlink" xfId="7" builtinId="8"/>
    <cellStyle name="Hyperlink 2" xfId="8" xr:uid="{00000000-0005-0000-0000-000007000000}"/>
    <cellStyle name="Hyperlink 2 3" xfId="16" xr:uid="{2C18F115-B96B-431A-8190-8A2F8777F166}"/>
    <cellStyle name="Normal" xfId="0" builtinId="0"/>
    <cellStyle name="Normal 2" xfId="9" xr:uid="{00000000-0005-0000-0000-000009000000}"/>
    <cellStyle name="Normal 3" xfId="10" xr:uid="{00000000-0005-0000-0000-00000A000000}"/>
    <cellStyle name="Normal 4" xfId="11" xr:uid="{00000000-0005-0000-0000-00000B000000}"/>
    <cellStyle name="Normal 4 3" xfId="12" xr:uid="{00000000-0005-0000-0000-00000C000000}"/>
    <cellStyle name="Normal 8" xfId="13" xr:uid="{00000000-0005-0000-0000-00000D000000}"/>
    <cellStyle name="Percent" xfId="14" builtinId="5"/>
    <cellStyle name="Percent 2" xfId="15" xr:uid="{00000000-0005-0000-0000-00000F000000}"/>
  </cellStyles>
  <dxfs count="7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right style="thin">
          <color indexed="64"/>
        </right>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top style="thin">
          <color indexed="64"/>
        </top>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80" formatCode="_-* #,##0.0_-;\-* #,##0.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0" formatCode="_-* #,##0.0_-;\-* #,##0.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0" formatCode="_-* #,##0.0_-;\-* #,##0.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0" formatCode="_-* #,##0.0_-;\-* #,##0.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0" formatCode="_-* #,##0.0_-;\-* #,##0.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0" formatCode="_-* #,##0.0_-;\-* #,##0.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strike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953</xdr:rowOff>
    </xdr:from>
    <xdr:to>
      <xdr:col>0</xdr:col>
      <xdr:colOff>0</xdr:colOff>
      <xdr:row>7</xdr:row>
      <xdr:rowOff>1365</xdr:rowOff>
    </xdr:to>
    <xdr:sp macro="" textlink="">
      <xdr:nvSpPr>
        <xdr:cNvPr id="3" name="Text Box 5">
          <a:extLst>
            <a:ext uri="{FF2B5EF4-FFF2-40B4-BE49-F238E27FC236}">
              <a16:creationId xmlns:a16="http://schemas.microsoft.com/office/drawing/2014/main" id="{5ED47D76-875D-4452-BBD0-22E8E5339E5C}"/>
            </a:ext>
          </a:extLst>
        </xdr:cNvPr>
        <xdr:cNvSpPr txBox="1">
          <a:spLocks noChangeArrowheads="1"/>
        </xdr:cNvSpPr>
      </xdr:nvSpPr>
      <xdr:spPr bwMode="auto">
        <a:xfrm>
          <a:off x="66675" y="57150"/>
          <a:ext cx="257620" cy="1047919"/>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March 2015</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Main_table_Shares_of_electricity_generated" displayName="Main_table_Shares_of_electricity_generated" ref="A56:N64" totalsRowShown="0" headerRowDxfId="727" dataDxfId="725" headerRowBorderDxfId="726" dataCellStyle="Percent">
  <autoFilter ref="A56:N6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SHARES OF ELECTRICITY GENERATED (%)" dataDxfId="724" dataCellStyle="Normal 3"/>
    <tableColumn id="2" xr3:uid="{00000000-0010-0000-0200-000002000000}" name="2021" dataDxfId="723" dataCellStyle="Percent"/>
    <tableColumn id="3" xr3:uid="{00000000-0010-0000-0200-000003000000}" name="2022" dataDxfId="722" dataCellStyle="Percent"/>
    <tableColumn id="4" xr3:uid="{00000000-0010-0000-0200-000004000000}" name="Annual per cent change" dataDxfId="721"/>
    <tableColumn id="12" xr3:uid="{00000000-0010-0000-0200-00000C000000}" name="2021_x000a_2nd quarter" dataDxfId="720" dataCellStyle="Percent"/>
    <tableColumn id="13" xr3:uid="{00000000-0010-0000-0200-00000D000000}" name="2021_x000a_3rd quarter" dataDxfId="719" dataCellStyle="Percent"/>
    <tableColumn id="15" xr3:uid="{AED76401-E95C-4CF4-82BA-C3C7F750EE51}" name="2021_x000a_4th quarter" dataDxfId="718" dataCellStyle="Percent"/>
    <tableColumn id="5" xr3:uid="{747B7A24-5375-45E6-860C-415C515FBBC6}" name="2022_x000a_1st quarter" dataDxfId="717" dataCellStyle="Percent"/>
    <tableColumn id="6" xr3:uid="{5AF64E60-1BF3-4B12-919D-71AABCFE6198}" name="2022_x000a_2nd quarter" dataDxfId="716" dataCellStyle="Percent"/>
    <tableColumn id="7" xr3:uid="{6FCDDC00-DDB3-406F-B412-0D1EFF3EC54A}" name="2022 _x000a_3rd quarter" dataDxfId="715" dataCellStyle="Percent"/>
    <tableColumn id="8" xr3:uid="{8D9FB5C9-1823-4089-99DF-D1331F839443}" name="2022 _x000a_4th quarter" dataDxfId="714" dataCellStyle="Percent"/>
    <tableColumn id="9" xr3:uid="{1B0058C8-B8C0-49FC-A1D0-BC7C56E83220}" name="2023 _x000a_1st quarter" dataDxfId="713" dataCellStyle="Percent"/>
    <tableColumn id="10" xr3:uid="{97969E5D-FC8F-49EC-9628-8F1385CAEC3A}" name="2023 _x000a_2nd quarter" dataDxfId="712" dataCellStyle="Percent"/>
    <tableColumn id="14" xr3:uid="{00000000-0010-0000-0200-00000E000000}" name="Quarterly per cent change _x000a_[note 12]" dataDxfId="711"/>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Renewable_quarterly_electricity_generated" displayName="Renewable_quarterly_electricity_generated" ref="A25:BC41" totalsRowCount="1" headerRowDxfId="549" dataDxfId="547" headerRowBorderDxfId="548" tableBorderDxfId="546" dataCellStyle="Comma">
  <autoFilter ref="A25:BC40"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autoFilter>
  <tableColumns count="55">
    <tableColumn id="1" xr3:uid="{00000000-0010-0000-0A00-000001000000}" name="ELECTRICITY GENERATED (GWh) [note 6]" dataDxfId="545" totalsRowDxfId="544"/>
    <tableColumn id="2" xr3:uid="{00000000-0010-0000-0A00-000002000000}" name="2010 _x000a_1st quarter" dataDxfId="543" totalsRowDxfId="542" dataCellStyle="Comma"/>
    <tableColumn id="3" xr3:uid="{00000000-0010-0000-0A00-000003000000}" name="2010 _x000a_2nd quarter" dataDxfId="541" totalsRowDxfId="540" dataCellStyle="Comma"/>
    <tableColumn id="4" xr3:uid="{00000000-0010-0000-0A00-000004000000}" name="2010 _x000a_3rd quarter" dataDxfId="539" totalsRowDxfId="538" dataCellStyle="Comma"/>
    <tableColumn id="5" xr3:uid="{00000000-0010-0000-0A00-000005000000}" name="2010 _x000a_4th quarter" dataDxfId="537" totalsRowDxfId="536" dataCellStyle="Comma"/>
    <tableColumn id="6" xr3:uid="{00000000-0010-0000-0A00-000006000000}" name="2011 _x000a_1st quarter" dataDxfId="535" totalsRowDxfId="534" dataCellStyle="Comma"/>
    <tableColumn id="7" xr3:uid="{00000000-0010-0000-0A00-000007000000}" name="2011 _x000a_2nd quarter" dataDxfId="533" totalsRowDxfId="532" dataCellStyle="Comma"/>
    <tableColumn id="8" xr3:uid="{00000000-0010-0000-0A00-000008000000}" name="2011 _x000a_3rd quarter" dataDxfId="531" totalsRowDxfId="530" dataCellStyle="Comma"/>
    <tableColumn id="9" xr3:uid="{00000000-0010-0000-0A00-000009000000}" name="2011 _x000a_4th quarter" dataDxfId="529" totalsRowDxfId="528" dataCellStyle="Comma"/>
    <tableColumn id="10" xr3:uid="{00000000-0010-0000-0A00-00000A000000}" name="2012 _x000a_1st quarter" dataDxfId="527" totalsRowDxfId="526" dataCellStyle="Comma"/>
    <tableColumn id="11" xr3:uid="{00000000-0010-0000-0A00-00000B000000}" name="2012 _x000a_2nd quarter" dataDxfId="525" totalsRowDxfId="524" dataCellStyle="Comma"/>
    <tableColumn id="12" xr3:uid="{00000000-0010-0000-0A00-00000C000000}" name="2012 _x000a_3rd quarter" dataDxfId="523" totalsRowDxfId="522" dataCellStyle="Comma"/>
    <tableColumn id="13" xr3:uid="{00000000-0010-0000-0A00-00000D000000}" name="2012 _x000a_4th quarter" dataDxfId="521" totalsRowDxfId="520" dataCellStyle="Comma"/>
    <tableColumn id="14" xr3:uid="{00000000-0010-0000-0A00-00000E000000}" name="2013 _x000a_1st quarter" dataDxfId="519" totalsRowDxfId="518" dataCellStyle="Comma"/>
    <tableColumn id="15" xr3:uid="{00000000-0010-0000-0A00-00000F000000}" name="2013 _x000a_2nd quarter" dataDxfId="517" totalsRowDxfId="516" dataCellStyle="Comma"/>
    <tableColumn id="16" xr3:uid="{00000000-0010-0000-0A00-000010000000}" name="2013 _x000a_3rd quarter" dataDxfId="515" totalsRowDxfId="514" dataCellStyle="Comma"/>
    <tableColumn id="17" xr3:uid="{00000000-0010-0000-0A00-000011000000}" name="2013 _x000a_4th quarter" dataDxfId="513" totalsRowDxfId="512" dataCellStyle="Comma"/>
    <tableColumn id="18" xr3:uid="{00000000-0010-0000-0A00-000012000000}" name="2014 _x000a_1st quarter" dataDxfId="511" totalsRowDxfId="510" dataCellStyle="Comma"/>
    <tableColumn id="19" xr3:uid="{00000000-0010-0000-0A00-000013000000}" name="2014 _x000a_2nd quarter" dataDxfId="509" totalsRowDxfId="508" dataCellStyle="Comma"/>
    <tableColumn id="20" xr3:uid="{00000000-0010-0000-0A00-000014000000}" name="2014 _x000a_3rd quarter" dataDxfId="507" totalsRowDxfId="506" dataCellStyle="Comma"/>
    <tableColumn id="21" xr3:uid="{00000000-0010-0000-0A00-000015000000}" name="2014 _x000a_4th quarter" dataDxfId="505" totalsRowDxfId="504" dataCellStyle="Comma"/>
    <tableColumn id="22" xr3:uid="{00000000-0010-0000-0A00-000016000000}" name="2015 _x000a_1st quarter" dataDxfId="503" totalsRowDxfId="502" dataCellStyle="Comma"/>
    <tableColumn id="23" xr3:uid="{00000000-0010-0000-0A00-000017000000}" name="2015 _x000a_2nd quarter" dataDxfId="501" totalsRowDxfId="500" dataCellStyle="Comma"/>
    <tableColumn id="24" xr3:uid="{00000000-0010-0000-0A00-000018000000}" name="2015 _x000a_3rd quarter" dataDxfId="499" totalsRowDxfId="498" dataCellStyle="Comma"/>
    <tableColumn id="25" xr3:uid="{00000000-0010-0000-0A00-000019000000}" name="2015 _x000a_4th quarter" dataDxfId="497" totalsRowDxfId="496" dataCellStyle="Comma"/>
    <tableColumn id="26" xr3:uid="{00000000-0010-0000-0A00-00001A000000}" name="2016 _x000a_1st quarter" dataDxfId="495" totalsRowDxfId="494" dataCellStyle="Comma"/>
    <tableColumn id="27" xr3:uid="{00000000-0010-0000-0A00-00001B000000}" name="2016 _x000a_2nd quarter" dataDxfId="493" totalsRowDxfId="492" dataCellStyle="Comma"/>
    <tableColumn id="28" xr3:uid="{00000000-0010-0000-0A00-00001C000000}" name="2016 _x000a_3rd quarter" dataDxfId="491" totalsRowDxfId="490" dataCellStyle="Comma"/>
    <tableColumn id="29" xr3:uid="{00000000-0010-0000-0A00-00001D000000}" name="2016 _x000a_4th quarter" dataDxfId="489" totalsRowDxfId="488" dataCellStyle="Comma"/>
    <tableColumn id="30" xr3:uid="{00000000-0010-0000-0A00-00001E000000}" name="2017 _x000a_1st quarter" dataDxfId="487" totalsRowDxfId="486" dataCellStyle="Comma"/>
    <tableColumn id="31" xr3:uid="{00000000-0010-0000-0A00-00001F000000}" name="2017 _x000a_2nd quarter" dataDxfId="485" totalsRowDxfId="484" dataCellStyle="Comma"/>
    <tableColumn id="32" xr3:uid="{00000000-0010-0000-0A00-000020000000}" name="2017 _x000a_3rd quarter" dataDxfId="483" totalsRowDxfId="482" dataCellStyle="Comma"/>
    <tableColumn id="33" xr3:uid="{00000000-0010-0000-0A00-000021000000}" name="2017 _x000a_4th quarter" dataDxfId="481" totalsRowDxfId="480" dataCellStyle="Comma"/>
    <tableColumn id="34" xr3:uid="{00000000-0010-0000-0A00-000022000000}" name="2018 _x000a_1st quarter" dataDxfId="479" totalsRowDxfId="478" dataCellStyle="Comma"/>
    <tableColumn id="35" xr3:uid="{00000000-0010-0000-0A00-000023000000}" name="2018 _x000a_2nd quarter" dataDxfId="477" totalsRowDxfId="476" dataCellStyle="Comma"/>
    <tableColumn id="36" xr3:uid="{00000000-0010-0000-0A00-000024000000}" name="2018 _x000a_3rd quarter" dataDxfId="475" totalsRowDxfId="474" dataCellStyle="Comma"/>
    <tableColumn id="37" xr3:uid="{00000000-0010-0000-0A00-000025000000}" name="2018 _x000a_4th quarter" dataDxfId="473" totalsRowDxfId="472" dataCellStyle="Comma"/>
    <tableColumn id="38" xr3:uid="{00000000-0010-0000-0A00-000026000000}" name="2019 _x000a_1st quarter" dataDxfId="471" totalsRowDxfId="470" dataCellStyle="Comma"/>
    <tableColumn id="39" xr3:uid="{00000000-0010-0000-0A00-000027000000}" name="2019 _x000a_2nd quarter" dataDxfId="469" totalsRowDxfId="468" dataCellStyle="Comma"/>
    <tableColumn id="40" xr3:uid="{00000000-0010-0000-0A00-000028000000}" name="2019 _x000a_3rd quarter" dataDxfId="467" totalsRowDxfId="466" dataCellStyle="Comma"/>
    <tableColumn id="41" xr3:uid="{00000000-0010-0000-0A00-000029000000}" name="2019 _x000a_4th quarter" dataDxfId="465" totalsRowDxfId="464" dataCellStyle="Comma"/>
    <tableColumn id="42" xr3:uid="{00000000-0010-0000-0A00-00002A000000}" name="2020 _x000a_1st quarter" dataDxfId="463" totalsRowDxfId="462" dataCellStyle="Comma"/>
    <tableColumn id="43" xr3:uid="{00000000-0010-0000-0A00-00002B000000}" name="2020 _x000a_2nd quarter" dataDxfId="461" totalsRowDxfId="460" dataCellStyle="Comma"/>
    <tableColumn id="44" xr3:uid="{00000000-0010-0000-0A00-00002C000000}" name="2020 _x000a_3rd quarter" dataDxfId="459" totalsRowDxfId="458" dataCellStyle="Comma"/>
    <tableColumn id="45" xr3:uid="{00000000-0010-0000-0A00-00002D000000}" name="2020 _x000a_4th quarter" dataDxfId="457" totalsRowDxfId="456" dataCellStyle="Comma"/>
    <tableColumn id="46" xr3:uid="{00000000-0010-0000-0A00-00002E000000}" name="2021 _x000a_1st quarter" dataDxfId="455" totalsRowDxfId="454" dataCellStyle="Comma"/>
    <tableColumn id="47" xr3:uid="{00000000-0010-0000-0A00-00002F000000}" name="2021 _x000a_2nd quarter" dataDxfId="453" totalsRowDxfId="452" dataCellStyle="Comma"/>
    <tableColumn id="48" xr3:uid="{8E85E34E-098F-4D5C-B47C-65C3DD5174FC}" name="2021 _x000a_3rd quarter" dataDxfId="451" totalsRowDxfId="450" dataCellStyle="Comma"/>
    <tableColumn id="49" xr3:uid="{85D32988-D1AB-4B5C-9838-BD8C4A643E35}" name="2021 _x000a_4th quarter" dataDxfId="449" totalsRowDxfId="448" dataCellStyle="Comma"/>
    <tableColumn id="50" xr3:uid="{D7D39F5F-8EC2-488E-BCBA-3E6DA71F418F}" name="2022 _x000a_1st quarter" dataDxfId="447" totalsRowDxfId="446" dataCellStyle="Comma"/>
    <tableColumn id="51" xr3:uid="{D30CC95E-0222-4D45-A6A3-3048777476FF}" name="2022 _x000a_2nd quarter" dataDxfId="445" totalsRowDxfId="444" dataCellStyle="Comma"/>
    <tableColumn id="52" xr3:uid="{638DF7EE-2624-4287-B5B0-8560D7A154E7}" name="2022 _x000a_3rd quarter" dataDxfId="443" totalsRowDxfId="442" dataCellStyle="Comma"/>
    <tableColumn id="53" xr3:uid="{16645924-BE31-4CC0-B0DD-3BB2980FD506}" name="2022 _x000a_4th quarter" dataDxfId="441" totalsRowDxfId="440" dataCellStyle="Comma"/>
    <tableColumn id="54" xr3:uid="{DEEFA776-3E11-4D35-BF97-919BA6F6B3EF}" name="2023 _x000a_1st quarter" dataDxfId="439" totalsRowDxfId="438" dataCellStyle="Comma"/>
    <tableColumn id="55" xr3:uid="{CB51554F-73BD-4D69-ACA7-72509CD38487}" name="2023 _x000a_2nd quarter" dataDxfId="437" totalsRowDxfId="436" dataCellStyle="Comma"/>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Renewable_quarterly_load_factors" displayName="Renewable_quarterly_load_factors" ref="A42:BC54" totalsRowShown="0" headerRowDxfId="435" dataDxfId="433" headerRowBorderDxfId="434" tableBorderDxfId="432" dataCellStyle="Comma">
  <autoFilter ref="A42:BC54"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autoFilter>
  <tableColumns count="55">
    <tableColumn id="1" xr3:uid="{00000000-0010-0000-0B00-000001000000}" name="LOAD FACTORS (%) [note 11]" dataDxfId="431" dataCellStyle="Normal 3"/>
    <tableColumn id="2" xr3:uid="{00000000-0010-0000-0B00-000002000000}" name="2010 _x000a_1st quarter" dataDxfId="430" dataCellStyle="Comma"/>
    <tableColumn id="3" xr3:uid="{00000000-0010-0000-0B00-000003000000}" name="2010 _x000a_2nd quarter" dataDxfId="429" dataCellStyle="Comma"/>
    <tableColumn id="4" xr3:uid="{00000000-0010-0000-0B00-000004000000}" name="2010 _x000a_3rd quarter" dataDxfId="428" dataCellStyle="Comma"/>
    <tableColumn id="5" xr3:uid="{00000000-0010-0000-0B00-000005000000}" name="2010 _x000a_4th quarter" dataDxfId="427" dataCellStyle="Comma"/>
    <tableColumn id="6" xr3:uid="{00000000-0010-0000-0B00-000006000000}" name="2011 _x000a_1st quarter" dataDxfId="426" dataCellStyle="Comma"/>
    <tableColumn id="7" xr3:uid="{00000000-0010-0000-0B00-000007000000}" name="2011 _x000a_2nd quarter" dataDxfId="425" dataCellStyle="Comma"/>
    <tableColumn id="8" xr3:uid="{00000000-0010-0000-0B00-000008000000}" name="2011 _x000a_3rd quarter" dataDxfId="424" dataCellStyle="Comma"/>
    <tableColumn id="9" xr3:uid="{00000000-0010-0000-0B00-000009000000}" name="2011 _x000a_4th quarter" dataDxfId="423" dataCellStyle="Comma"/>
    <tableColumn id="10" xr3:uid="{00000000-0010-0000-0B00-00000A000000}" name="2012 _x000a_1st quarter" dataDxfId="422" dataCellStyle="Comma"/>
    <tableColumn id="11" xr3:uid="{00000000-0010-0000-0B00-00000B000000}" name="2012 _x000a_2nd quarter" dataDxfId="421" dataCellStyle="Comma"/>
    <tableColumn id="12" xr3:uid="{00000000-0010-0000-0B00-00000C000000}" name="2012 _x000a_3rd quarter" dataDxfId="420" dataCellStyle="Comma"/>
    <tableColumn id="13" xr3:uid="{00000000-0010-0000-0B00-00000D000000}" name="2012 _x000a_4th quarter" dataDxfId="419" dataCellStyle="Comma"/>
    <tableColumn id="14" xr3:uid="{00000000-0010-0000-0B00-00000E000000}" name="2013 _x000a_1st quarter" dataDxfId="418" dataCellStyle="Comma"/>
    <tableColumn id="15" xr3:uid="{00000000-0010-0000-0B00-00000F000000}" name="2013 _x000a_2nd quarter" dataDxfId="417" dataCellStyle="Comma"/>
    <tableColumn id="16" xr3:uid="{00000000-0010-0000-0B00-000010000000}" name="2013 _x000a_3rd quarter" dataDxfId="416" dataCellStyle="Comma"/>
    <tableColumn id="17" xr3:uid="{00000000-0010-0000-0B00-000011000000}" name="2013 _x000a_4th quarter" dataDxfId="415" dataCellStyle="Comma"/>
    <tableColumn id="18" xr3:uid="{00000000-0010-0000-0B00-000012000000}" name="2014 _x000a_1st quarter" dataDxfId="414" dataCellStyle="Comma"/>
    <tableColumn id="19" xr3:uid="{00000000-0010-0000-0B00-000013000000}" name="2014 _x000a_2nd quarter" dataDxfId="413" dataCellStyle="Comma"/>
    <tableColumn id="20" xr3:uid="{00000000-0010-0000-0B00-000014000000}" name="2014 _x000a_3rd quarter" dataDxfId="412" dataCellStyle="Comma"/>
    <tableColumn id="21" xr3:uid="{00000000-0010-0000-0B00-000015000000}" name="2014 _x000a_4th quarter" dataDxfId="411" dataCellStyle="Comma"/>
    <tableColumn id="22" xr3:uid="{00000000-0010-0000-0B00-000016000000}" name="2015 _x000a_1st quarter" dataDxfId="410" dataCellStyle="Comma"/>
    <tableColumn id="23" xr3:uid="{00000000-0010-0000-0B00-000017000000}" name="2015 _x000a_2nd quarter" dataDxfId="409" dataCellStyle="Comma"/>
    <tableColumn id="24" xr3:uid="{00000000-0010-0000-0B00-000018000000}" name="2015 _x000a_3rd quarter" dataDxfId="408" dataCellStyle="Comma"/>
    <tableColumn id="25" xr3:uid="{00000000-0010-0000-0B00-000019000000}" name="2015 _x000a_4th quarter" dataDxfId="407" dataCellStyle="Comma"/>
    <tableColumn id="26" xr3:uid="{00000000-0010-0000-0B00-00001A000000}" name="2016 _x000a_1st quarter" dataDxfId="406" dataCellStyle="Comma"/>
    <tableColumn id="27" xr3:uid="{00000000-0010-0000-0B00-00001B000000}" name="2016 _x000a_2nd quarter" dataDxfId="405" dataCellStyle="Comma"/>
    <tableColumn id="28" xr3:uid="{00000000-0010-0000-0B00-00001C000000}" name="2016 _x000a_3rd quarter" dataDxfId="404" dataCellStyle="Comma"/>
    <tableColumn id="29" xr3:uid="{00000000-0010-0000-0B00-00001D000000}" name="2016 _x000a_4th quarter" dataDxfId="403" dataCellStyle="Comma"/>
    <tableColumn id="30" xr3:uid="{00000000-0010-0000-0B00-00001E000000}" name="2017 _x000a_1st quarter" dataDxfId="402" dataCellStyle="Comma"/>
    <tableColumn id="31" xr3:uid="{00000000-0010-0000-0B00-00001F000000}" name="2017 _x000a_2nd quarter" dataDxfId="401" dataCellStyle="Comma"/>
    <tableColumn id="32" xr3:uid="{00000000-0010-0000-0B00-000020000000}" name="2017 _x000a_3rd quarter" dataDxfId="400" dataCellStyle="Comma"/>
    <tableColumn id="33" xr3:uid="{00000000-0010-0000-0B00-000021000000}" name="2017 _x000a_4th quarter" dataDxfId="399" dataCellStyle="Comma"/>
    <tableColumn id="34" xr3:uid="{00000000-0010-0000-0B00-000022000000}" name="2018 _x000a_1st quarter" dataDxfId="398" dataCellStyle="Comma"/>
    <tableColumn id="35" xr3:uid="{00000000-0010-0000-0B00-000023000000}" name="2018 _x000a_2nd quarter" dataDxfId="397" dataCellStyle="Comma"/>
    <tableColumn id="36" xr3:uid="{00000000-0010-0000-0B00-000024000000}" name="2018 _x000a_3rd quarter" dataDxfId="396" dataCellStyle="Comma"/>
    <tableColumn id="37" xr3:uid="{00000000-0010-0000-0B00-000025000000}" name="2018 _x000a_4th quarter" dataDxfId="395" dataCellStyle="Comma"/>
    <tableColumn id="38" xr3:uid="{00000000-0010-0000-0B00-000026000000}" name="2019 _x000a_1st quarter" dataDxfId="394" dataCellStyle="Comma"/>
    <tableColumn id="39" xr3:uid="{00000000-0010-0000-0B00-000027000000}" name="2019 _x000a_2nd quarter" dataDxfId="393" dataCellStyle="Comma"/>
    <tableColumn id="40" xr3:uid="{00000000-0010-0000-0B00-000028000000}" name="2019 _x000a_3rd quarter" dataDxfId="392" dataCellStyle="Comma"/>
    <tableColumn id="41" xr3:uid="{00000000-0010-0000-0B00-000029000000}" name="2019 _x000a_4th quarter" dataDxfId="391" dataCellStyle="Comma"/>
    <tableColumn id="42" xr3:uid="{00000000-0010-0000-0B00-00002A000000}" name="2020 _x000a_1st quarter" dataDxfId="390" dataCellStyle="Comma"/>
    <tableColumn id="43" xr3:uid="{00000000-0010-0000-0B00-00002B000000}" name="2020 _x000a_2nd quarter" dataDxfId="389" dataCellStyle="Comma"/>
    <tableColumn id="44" xr3:uid="{00000000-0010-0000-0B00-00002C000000}" name="2020 _x000a_3rd quarter" dataDxfId="388" dataCellStyle="Comma"/>
    <tableColumn id="45" xr3:uid="{00000000-0010-0000-0B00-00002D000000}" name="2020 _x000a_4th quarter" dataDxfId="387" dataCellStyle="Comma"/>
    <tableColumn id="46" xr3:uid="{00000000-0010-0000-0B00-00002E000000}" name="2021 _x000a_1st quarter" dataDxfId="386" dataCellStyle="Comma"/>
    <tableColumn id="47" xr3:uid="{00000000-0010-0000-0B00-00002F000000}" name="2021 _x000a_2nd quarter" dataDxfId="385" dataCellStyle="Comma"/>
    <tableColumn id="48" xr3:uid="{CB0790B3-EE0A-4D4B-AC85-F4867D9E260D}" name="2021 _x000a_3rd quarter" dataDxfId="384" dataCellStyle="Comma"/>
    <tableColumn id="49" xr3:uid="{F0927DAE-DACD-4301-9E92-351B51EF5DED}" name="2021 _x000a_4th quarter" dataDxfId="383" dataCellStyle="Comma"/>
    <tableColumn id="50" xr3:uid="{4B755A0C-386F-4F10-9CBB-4D7C85B7761D}" name="2022 _x000a_1st quarter" dataDxfId="382" dataCellStyle="Comma"/>
    <tableColumn id="51" xr3:uid="{2F791AF2-EA48-4658-833A-6300D03165A2}" name="2022 _x000a_2nd quarter" dataDxfId="381" dataCellStyle="Comma"/>
    <tableColumn id="52" xr3:uid="{914D3B0A-F233-47BE-855B-0E2393233B50}" name="2022 _x000a_3rd quarter" dataDxfId="380" dataCellStyle="Comma"/>
    <tableColumn id="53" xr3:uid="{B726D028-694C-4334-BF80-054B323B6397}" name="2022 _x000a_4th quarter" dataDxfId="379" dataCellStyle="Comma"/>
    <tableColumn id="54" xr3:uid="{1CDE87C5-15C0-443B-A184-933AC2E67F70}" name="2023 _x000a_1st quarter" dataDxfId="378" dataCellStyle="Comma"/>
    <tableColumn id="55" xr3:uid="{4E001171-481D-4DB3-9848-AD19B3F89AD2}" name="2023 _x000a_2nd quarter" dataDxfId="377"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Renewable_shares_of_total_electricity_generated_quarterly" displayName="Renewable_shares_of_total_electricity_generated_quarterly" ref="A56:BC64" totalsRowShown="0" headerRowDxfId="376" dataDxfId="374" headerRowBorderDxfId="375" tableBorderDxfId="373" dataCellStyle="Comma">
  <autoFilter ref="A56:BC64" xr:uid="{00000000-0009-0000-0100-00000E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autoFilter>
  <tableColumns count="55">
    <tableColumn id="1" xr3:uid="{00000000-0010-0000-0C00-000001000000}" name="SHARES OF ELECTRICITY GENERATED  (%)" dataDxfId="372" dataCellStyle="Normal 3"/>
    <tableColumn id="2" xr3:uid="{00000000-0010-0000-0C00-000002000000}" name="2010 _x000a_1st quarter" dataDxfId="371" dataCellStyle="Comma"/>
    <tableColumn id="3" xr3:uid="{00000000-0010-0000-0C00-000003000000}" name="2010 _x000a_2nd quarter" dataDxfId="370" dataCellStyle="Comma"/>
    <tableColumn id="4" xr3:uid="{00000000-0010-0000-0C00-000004000000}" name="2010 _x000a_3rd quarter" dataDxfId="369" dataCellStyle="Comma"/>
    <tableColumn id="5" xr3:uid="{00000000-0010-0000-0C00-000005000000}" name="2010 _x000a_4th quarter" dataDxfId="368" dataCellStyle="Comma"/>
    <tableColumn id="6" xr3:uid="{00000000-0010-0000-0C00-000006000000}" name="2011 _x000a_1st quarter" dataDxfId="367" dataCellStyle="Comma"/>
    <tableColumn id="7" xr3:uid="{00000000-0010-0000-0C00-000007000000}" name="2011 _x000a_2nd quarter" dataDxfId="366" dataCellStyle="Comma"/>
    <tableColumn id="8" xr3:uid="{00000000-0010-0000-0C00-000008000000}" name="2011 _x000a_3rd quarter" dataDxfId="365" dataCellStyle="Comma"/>
    <tableColumn id="9" xr3:uid="{00000000-0010-0000-0C00-000009000000}" name="2011 _x000a_4th quarter" dataDxfId="364" dataCellStyle="Comma"/>
    <tableColumn id="10" xr3:uid="{00000000-0010-0000-0C00-00000A000000}" name="2012 _x000a_1st quarter" dataDxfId="363" dataCellStyle="Comma"/>
    <tableColumn id="11" xr3:uid="{00000000-0010-0000-0C00-00000B000000}" name="2012 _x000a_2nd quarter" dataDxfId="362" dataCellStyle="Comma"/>
    <tableColumn id="12" xr3:uid="{00000000-0010-0000-0C00-00000C000000}" name="2012 _x000a_3rd quarter" dataDxfId="361" dataCellStyle="Comma"/>
    <tableColumn id="13" xr3:uid="{00000000-0010-0000-0C00-00000D000000}" name="2012 _x000a_4th quarter" dataDxfId="360" dataCellStyle="Comma"/>
    <tableColumn id="14" xr3:uid="{00000000-0010-0000-0C00-00000E000000}" name="2013 _x000a_1st quarter" dataDxfId="359" dataCellStyle="Comma"/>
    <tableColumn id="15" xr3:uid="{00000000-0010-0000-0C00-00000F000000}" name="2013 _x000a_2nd quarter" dataDxfId="358" dataCellStyle="Comma"/>
    <tableColumn id="16" xr3:uid="{00000000-0010-0000-0C00-000010000000}" name="2013 _x000a_3rd quarter" dataDxfId="357" dataCellStyle="Comma"/>
    <tableColumn id="17" xr3:uid="{00000000-0010-0000-0C00-000011000000}" name="2013 _x000a_4th quarter" dataDxfId="356"/>
    <tableColumn id="18" xr3:uid="{00000000-0010-0000-0C00-000012000000}" name="2014 _x000a_1st quarter" dataDxfId="355" dataCellStyle="Comma"/>
    <tableColumn id="19" xr3:uid="{00000000-0010-0000-0C00-000013000000}" name="2014 _x000a_2nd quarter" dataDxfId="354" dataCellStyle="Comma"/>
    <tableColumn id="20" xr3:uid="{00000000-0010-0000-0C00-000014000000}" name="2014 _x000a_3rd quarter" dataDxfId="353" dataCellStyle="Comma"/>
    <tableColumn id="21" xr3:uid="{00000000-0010-0000-0C00-000015000000}" name="2014 _x000a_4th quarter" dataDxfId="352" dataCellStyle="Comma"/>
    <tableColumn id="22" xr3:uid="{00000000-0010-0000-0C00-000016000000}" name="2015 _x000a_1st quarter" dataDxfId="351" dataCellStyle="Comma"/>
    <tableColumn id="23" xr3:uid="{00000000-0010-0000-0C00-000017000000}" name="2015 _x000a_2nd quarter" dataDxfId="350" dataCellStyle="Comma"/>
    <tableColumn id="24" xr3:uid="{00000000-0010-0000-0C00-000018000000}" name="2015 _x000a_3rd quarter" dataDxfId="349" dataCellStyle="Comma"/>
    <tableColumn id="25" xr3:uid="{00000000-0010-0000-0C00-000019000000}" name="2015 _x000a_4th quarter" dataDxfId="348" dataCellStyle="Comma"/>
    <tableColumn id="26" xr3:uid="{00000000-0010-0000-0C00-00001A000000}" name="2016 _x000a_1st quarter" dataDxfId="347" dataCellStyle="Comma"/>
    <tableColumn id="27" xr3:uid="{00000000-0010-0000-0C00-00001B000000}" name="2016 _x000a_2nd quarter" dataDxfId="346" dataCellStyle="Comma"/>
    <tableColumn id="28" xr3:uid="{00000000-0010-0000-0C00-00001C000000}" name="2016 _x000a_3rd quarter" dataDxfId="345" dataCellStyle="Comma"/>
    <tableColumn id="29" xr3:uid="{00000000-0010-0000-0C00-00001D000000}" name="2016 _x000a_4th quarter" dataDxfId="344" dataCellStyle="Comma"/>
    <tableColumn id="30" xr3:uid="{00000000-0010-0000-0C00-00001E000000}" name="2017 _x000a_1st quarter" dataDxfId="343" dataCellStyle="Comma"/>
    <tableColumn id="31" xr3:uid="{00000000-0010-0000-0C00-00001F000000}" name="2017 _x000a_2nd quarter" dataDxfId="342" dataCellStyle="Comma"/>
    <tableColumn id="32" xr3:uid="{00000000-0010-0000-0C00-000020000000}" name="2017 _x000a_3rd quarter" dataDxfId="341" dataCellStyle="Comma"/>
    <tableColumn id="33" xr3:uid="{00000000-0010-0000-0C00-000021000000}" name="2017 _x000a_4th quarter" dataDxfId="340" dataCellStyle="Comma"/>
    <tableColumn id="34" xr3:uid="{00000000-0010-0000-0C00-000022000000}" name="2018 _x000a_1st quarter" dataDxfId="339" dataCellStyle="Comma"/>
    <tableColumn id="35" xr3:uid="{00000000-0010-0000-0C00-000023000000}" name="2018 _x000a_2nd quarter" dataDxfId="338" dataCellStyle="Comma"/>
    <tableColumn id="36" xr3:uid="{00000000-0010-0000-0C00-000024000000}" name="2018 _x000a_3rd quarter" dataDxfId="337" dataCellStyle="Comma"/>
    <tableColumn id="37" xr3:uid="{00000000-0010-0000-0C00-000025000000}" name="2018 _x000a_4th quarter" dataDxfId="336" dataCellStyle="Comma"/>
    <tableColumn id="38" xr3:uid="{00000000-0010-0000-0C00-000026000000}" name="2019 _x000a_1st quarter" dataDxfId="335" dataCellStyle="Comma"/>
    <tableColumn id="39" xr3:uid="{00000000-0010-0000-0C00-000027000000}" name="2019 _x000a_2nd quarter" dataDxfId="334" dataCellStyle="Comma"/>
    <tableColumn id="40" xr3:uid="{00000000-0010-0000-0C00-000028000000}" name="2019 _x000a_3rd quarter" dataDxfId="333" dataCellStyle="Comma"/>
    <tableColumn id="41" xr3:uid="{00000000-0010-0000-0C00-000029000000}" name="2019 _x000a_4th quarter" dataDxfId="332" dataCellStyle="Comma"/>
    <tableColumn id="42" xr3:uid="{00000000-0010-0000-0C00-00002A000000}" name="2020 _x000a_1st quarter" dataDxfId="331" dataCellStyle="Comma"/>
    <tableColumn id="43" xr3:uid="{00000000-0010-0000-0C00-00002B000000}" name="2020 _x000a_2nd quarter" dataDxfId="330" dataCellStyle="Comma"/>
    <tableColumn id="44" xr3:uid="{00000000-0010-0000-0C00-00002C000000}" name="2020 _x000a_3rd quarter" dataDxfId="329" dataCellStyle="Comma"/>
    <tableColumn id="45" xr3:uid="{00000000-0010-0000-0C00-00002D000000}" name="2020 _x000a_4th quarter" dataDxfId="328" dataCellStyle="Comma"/>
    <tableColumn id="46" xr3:uid="{00000000-0010-0000-0C00-00002E000000}" name="2021 _x000a_1st quarter" dataDxfId="327" dataCellStyle="Comma"/>
    <tableColumn id="47" xr3:uid="{00000000-0010-0000-0C00-00002F000000}" name="2021 _x000a_2nd quarter" dataDxfId="326" dataCellStyle="Comma"/>
    <tableColumn id="48" xr3:uid="{4E1D87EA-4896-4BED-BBC8-96C7F9318BDE}" name="2021 _x000a_3rd quarter" dataDxfId="325" dataCellStyle="Comma"/>
    <tableColumn id="49" xr3:uid="{4EBCB328-16A5-49EE-82C4-322AE85E508F}" name="2021 _x000a_4th quarter" dataDxfId="324" dataCellStyle="Comma"/>
    <tableColumn id="50" xr3:uid="{49D4A7FC-0DB2-4680-BA6B-ED5CA406AE66}" name="2022 _x000a_1st quarter" dataDxfId="323" dataCellStyle="Comma"/>
    <tableColumn id="51" xr3:uid="{139A6873-0B4F-40BF-BAF9-5665F3073BBC}" name="2022 _x000a_2nd quarter" dataDxfId="322" dataCellStyle="Comma"/>
    <tableColumn id="52" xr3:uid="{4757830A-50F2-44A8-8014-439D36D0F287}" name="2022 _x000a_3rd quarter" dataDxfId="321" dataCellStyle="Comma"/>
    <tableColumn id="53" xr3:uid="{1359D6A5-0EB3-471D-A9EA-EC668B4C9499}" name="2022 _x000a_4th quarter" dataDxfId="320" dataCellStyle="Comma"/>
    <tableColumn id="54" xr3:uid="{A17BC159-25C9-4B02-B2BA-3A74895CF090}" name="2023 _x000a_1st quarter" dataDxfId="319" dataCellStyle="Comma"/>
    <tableColumn id="55" xr3:uid="{9E609B31-FF11-4179-B3F8-9366A915935F}" name="2023 _x000a_2nd quarter" dataDxfId="318"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9341D77-DA25-46F1-8739-C6AB698116E2}" name="Renewable_quarterly_cumulative_capacity" displayName="Renewable_quarterly_cumulative_capacity" ref="A7:BC24" totalsRowCount="1" headerRowDxfId="317" dataDxfId="315" headerRowBorderDxfId="316" tableBorderDxfId="314" dataCellStyle="Comma">
  <tableColumns count="55">
    <tableColumn id="1" xr3:uid="{F2A5E825-E0EA-4215-9745-BD1015C38689}" name="CUMULATIVE INSTALLED CAPACITY (MW) _x000a_[note 1]" dataDxfId="313" totalsRowDxfId="312"/>
    <tableColumn id="2" xr3:uid="{B100BA15-E8D5-42C1-A907-D3CBA9492A99}" name="2010 _x000a_1st quarter" dataDxfId="311" totalsRowDxfId="310" dataCellStyle="Comma"/>
    <tableColumn id="3" xr3:uid="{DDFD725F-8B14-4688-AA10-907AD67CDE88}" name="2010 _x000a_2nd quarter" dataDxfId="309" totalsRowDxfId="308" dataCellStyle="Comma"/>
    <tableColumn id="4" xr3:uid="{2A35ECF0-02FD-4F08-8D6F-7BBD702BFB34}" name="2010 _x000a_3rd quarter" dataDxfId="307" totalsRowDxfId="306" dataCellStyle="Comma"/>
    <tableColumn id="5" xr3:uid="{513C5A3E-DB55-4115-A55D-69F091380F2C}" name="2010 _x000a_4th quarter" dataDxfId="305" totalsRowDxfId="304" dataCellStyle="Comma"/>
    <tableColumn id="6" xr3:uid="{D65B552A-672B-445C-93AD-A82717D3ED16}" name="2011 _x000a_1st quarter" dataDxfId="303" totalsRowDxfId="302" dataCellStyle="Comma"/>
    <tableColumn id="7" xr3:uid="{74D56CB1-2713-4541-9B37-EE2356567A5D}" name="2011 _x000a_2nd quarter" dataDxfId="301" totalsRowDxfId="300" dataCellStyle="Comma"/>
    <tableColumn id="8" xr3:uid="{B28D5928-A41B-4444-A6F6-0B7AB27B257A}" name="2011 _x000a_3rd quarter" dataDxfId="299" totalsRowDxfId="298" dataCellStyle="Comma"/>
    <tableColumn id="9" xr3:uid="{735E13F9-CD2F-42A7-9091-41A91BFD99C6}" name="2011 _x000a_4th quarter" dataDxfId="297" totalsRowDxfId="296" dataCellStyle="Comma"/>
    <tableColumn id="10" xr3:uid="{F0BEEAC5-7B15-49D3-AE17-3EBF1A62F1A8}" name="2012 _x000a_1st quarter" dataDxfId="295" totalsRowDxfId="294" dataCellStyle="Comma"/>
    <tableColumn id="11" xr3:uid="{23AF0D62-09CC-41A4-9A55-8AB59E4A7CB4}" name="2012 _x000a_2nd quarter" dataDxfId="293" totalsRowDxfId="292" dataCellStyle="Comma"/>
    <tableColumn id="12" xr3:uid="{323190E5-6BC9-44F9-949E-1CD986FF5374}" name="2012 _x000a_3rd quarter" dataDxfId="291" totalsRowDxfId="290" dataCellStyle="Comma"/>
    <tableColumn id="13" xr3:uid="{A64B313C-C810-458A-BD1E-251BD75526DC}" name="2012 _x000a_4th quarter" dataDxfId="289" totalsRowDxfId="288" dataCellStyle="Comma"/>
    <tableColumn id="14" xr3:uid="{4FCA105A-A9FB-469F-874A-7AA969753B13}" name="2013 _x000a_1st quarter" dataDxfId="287" totalsRowDxfId="286" dataCellStyle="Comma"/>
    <tableColumn id="15" xr3:uid="{ED5D6850-1436-4B5E-940A-6CF20FE78F63}" name="2013 _x000a_2nd quarter" dataDxfId="285" totalsRowDxfId="284" dataCellStyle="Comma"/>
    <tableColumn id="16" xr3:uid="{B0DE6DDC-27AD-43AF-89C9-785FDADA6F65}" name="2013 _x000a_3rd quarter" dataDxfId="283" totalsRowDxfId="282" dataCellStyle="Comma"/>
    <tableColumn id="17" xr3:uid="{982B485A-D8D0-4A4A-980D-7224EA77154B}" name="2013 _x000a_4th quarter" dataDxfId="281" totalsRowDxfId="280"/>
    <tableColumn id="18" xr3:uid="{95884E9E-1906-4BAE-8C41-13A300A018B6}" name="2014 _x000a_1st quarter" dataDxfId="279" totalsRowDxfId="278" dataCellStyle="Comma"/>
    <tableColumn id="19" xr3:uid="{A4A170AF-2D9D-492B-883C-9BEB1082406E}" name="2014 _x000a_2nd quarter" dataDxfId="277" totalsRowDxfId="276" dataCellStyle="Comma"/>
    <tableColumn id="20" xr3:uid="{FF56A956-8FC8-4898-AFBD-10A93FF0452A}" name="2014 _x000a_3rd quarter" dataDxfId="275" totalsRowDxfId="274" dataCellStyle="Comma"/>
    <tableColumn id="21" xr3:uid="{F3972819-D84F-4C29-AEF7-11E69DB186C0}" name="2014 _x000a_4th quarter" dataDxfId="273" totalsRowDxfId="272" dataCellStyle="Comma"/>
    <tableColumn id="22" xr3:uid="{BB679A78-5633-4A60-A548-3323AF4292EE}" name="2015 _x000a_1st quarter" dataDxfId="271" totalsRowDxfId="270" dataCellStyle="Comma"/>
    <tableColumn id="23" xr3:uid="{62568816-CC9A-4855-B7C1-33D90A823E40}" name="2015 _x000a_2nd quarter" dataDxfId="269" totalsRowDxfId="268" dataCellStyle="Comma"/>
    <tableColumn id="24" xr3:uid="{955C5972-7055-4834-A961-836B2598A2E2}" name="2015 _x000a_3rd quarter" dataDxfId="267" totalsRowDxfId="266" dataCellStyle="Comma"/>
    <tableColumn id="25" xr3:uid="{406369E6-07D6-425C-99B4-8B7BC9A78F3A}" name="2015 _x000a_4th quarter" dataDxfId="265" totalsRowDxfId="264" dataCellStyle="Comma"/>
    <tableColumn id="26" xr3:uid="{4259DE11-596B-4FC5-9B96-A3D7704A9CC7}" name="2016 _x000a_1st quarter" dataDxfId="263" totalsRowDxfId="262" dataCellStyle="Comma"/>
    <tableColumn id="27" xr3:uid="{FF23C86D-D2B3-49FE-A54B-8C9BF62EC79D}" name="2016 _x000a_2nd quarter" dataDxfId="261" totalsRowDxfId="260" dataCellStyle="Comma"/>
    <tableColumn id="28" xr3:uid="{D6C8C79C-A589-4087-9A91-FEC38C080B16}" name="2016 _x000a_3rd quarter" dataDxfId="259" totalsRowDxfId="258" dataCellStyle="Comma"/>
    <tableColumn id="29" xr3:uid="{B47925DA-FC29-4D89-9C5E-964F5446E5DE}" name="2016 _x000a_4th quarter" dataDxfId="257" totalsRowDxfId="256" dataCellStyle="Comma"/>
    <tableColumn id="30" xr3:uid="{5955BEFC-C5C7-46F7-BB40-0D3C62E013B9}" name="2017 _x000a_1st quarter" dataDxfId="255" totalsRowDxfId="254" dataCellStyle="Comma"/>
    <tableColumn id="31" xr3:uid="{BA117BE9-620B-4AD6-8FB8-83BC4DF67C95}" name="2017 _x000a_2nd quarter" dataDxfId="253" totalsRowDxfId="252" dataCellStyle="Comma"/>
    <tableColumn id="32" xr3:uid="{439B5522-F871-488E-BC61-2ED182421C91}" name="2017 _x000a_3rd quarter" dataDxfId="251" totalsRowDxfId="250" dataCellStyle="Comma"/>
    <tableColumn id="33" xr3:uid="{5AC7EEB5-04BC-4DAF-A7B8-E51E313BF73D}" name="2017 _x000a_4th quarter" dataDxfId="249" totalsRowDxfId="248" dataCellStyle="Comma"/>
    <tableColumn id="34" xr3:uid="{61875195-D8D8-4E34-B3C3-2291DF103F51}" name="2018 _x000a_1st quarter" dataDxfId="247" totalsRowDxfId="246" dataCellStyle="Comma"/>
    <tableColumn id="35" xr3:uid="{DEF5518E-1872-4A9A-BF24-72387A6B7B09}" name="2018 _x000a_2nd quarter" dataDxfId="245" totalsRowDxfId="244" dataCellStyle="Comma"/>
    <tableColumn id="36" xr3:uid="{AC115165-2D0C-49C5-B1C7-F72B5BD78A8C}" name="2018 _x000a_3rd quarter" dataDxfId="243" totalsRowDxfId="242" dataCellStyle="Comma"/>
    <tableColumn id="37" xr3:uid="{13223CD3-F076-4F8D-B88A-A3531AFAEA36}" name="2018 _x000a_4th quarter" dataDxfId="241" totalsRowDxfId="240" dataCellStyle="Comma"/>
    <tableColumn id="38" xr3:uid="{0F7AC452-2682-4536-B8EE-C6DFA959567A}" name="2019 _x000a_1st quarter" dataDxfId="239" totalsRowDxfId="238" dataCellStyle="Comma"/>
    <tableColumn id="39" xr3:uid="{AD50426D-7514-4474-B9F3-6F0F3533A1E1}" name="2019 _x000a_2nd quarter" dataDxfId="237" totalsRowDxfId="236" dataCellStyle="Comma"/>
    <tableColumn id="40" xr3:uid="{C9A0628D-B822-4AEF-A757-9AE45548F079}" name="2019 _x000a_3rd quarter" dataDxfId="235" totalsRowDxfId="234" dataCellStyle="Comma"/>
    <tableColumn id="41" xr3:uid="{C595841B-AE16-45AB-9416-D7F203A13223}" name="2019 _x000a_4th quarter" dataDxfId="233" totalsRowDxfId="232" dataCellStyle="Comma"/>
    <tableColumn id="42" xr3:uid="{8FD99FEA-1BAE-4089-91C1-1D2DAFA95C8B}" name="2020 _x000a_1st quarter" dataDxfId="231" totalsRowDxfId="230" dataCellStyle="Comma"/>
    <tableColumn id="43" xr3:uid="{7D9E80A9-F169-4BBD-80BA-0B47F90B2CA8}" name="2020 _x000a_2nd quarter" dataDxfId="229" totalsRowDxfId="228" dataCellStyle="Comma"/>
    <tableColumn id="44" xr3:uid="{87EA24D9-3D28-4BA1-981A-236AEA0F1AF9}" name="2020 _x000a_3rd quarter" dataDxfId="227" totalsRowDxfId="226" dataCellStyle="Comma"/>
    <tableColumn id="45" xr3:uid="{5D41C981-6B9D-40B4-ADDB-D98758CB5EAF}" name="2020 _x000a_4th quarter" dataDxfId="225" totalsRowDxfId="224" dataCellStyle="Comma"/>
    <tableColumn id="46" xr3:uid="{B9556DD0-8878-4D33-80BE-9CCC422733C4}" name="2021 _x000a_1st quarter" dataDxfId="223" totalsRowDxfId="222" dataCellStyle="Comma"/>
    <tableColumn id="47" xr3:uid="{F0EEAB9D-8E4C-4190-AB63-509704CF6A3A}" name="2021 _x000a_2nd quarter" dataDxfId="221" totalsRowDxfId="220" dataCellStyle="Comma"/>
    <tableColumn id="48" xr3:uid="{B7A02BBB-A67A-4D48-8DB6-83BED8F57CFE}" name="2021 _x000a_3rd quarter" dataDxfId="219" totalsRowDxfId="218" dataCellStyle="Comma"/>
    <tableColumn id="49" xr3:uid="{D2719ED7-324E-4A3C-B02C-1DC1E60582D0}" name="2021 _x000a_4th quarter" dataDxfId="217" totalsRowDxfId="216" dataCellStyle="Comma"/>
    <tableColumn id="50" xr3:uid="{14527358-9A9D-4B74-93E9-924E1821D291}" name="2022 _x000a_1st quarter" dataDxfId="215" totalsRowDxfId="214" dataCellStyle="Comma"/>
    <tableColumn id="51" xr3:uid="{89A5EF6C-8087-4B21-BB55-FC62F5852906}" name="2022 _x000a_2nd quarter" dataDxfId="213" totalsRowDxfId="212" dataCellStyle="Comma"/>
    <tableColumn id="52" xr3:uid="{C6622DA2-F0E7-482F-B6D2-E43EFA19684B}" name="2022 _x000a_3rd quarter" dataDxfId="211" totalsRowDxfId="210" dataCellStyle="Comma"/>
    <tableColumn id="53" xr3:uid="{40CA64DF-B159-4CFF-A2F8-EA65EB887A8E}" name="2022 _x000a_4th quarter" dataDxfId="209" totalsRowDxfId="208" dataCellStyle="Comma"/>
    <tableColumn id="54" xr3:uid="{188B4C71-E3C4-4D70-A7A7-0D47B592D980}" name="2023 _x000a_1st quarter" dataDxfId="207" totalsRowDxfId="206" dataCellStyle="Comma"/>
    <tableColumn id="55" xr3:uid="{685E4F50-7280-4051-8256-8DF1F4F6B9D7}" name="2023 _x000a_2nd quarter" dataDxfId="205" totalsRowDxfId="204" dataCellStyle="Comma"/>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85E4D4D-743B-4479-813D-A6A320EEF4D2}" name="Renewable_annual_cumulative_capacity_Scotland" displayName="Renewable_annual_cumulative_capacity_Scotland" ref="A7:N15" totalsRowShown="0" headerRowDxfId="203" dataDxfId="201" headerRowBorderDxfId="202" tableBorderDxfId="200" headerRowCellStyle="Normal 3">
  <autoFilter ref="A7:N15" xr:uid="{385E4D4D-743B-4479-813D-A6A320EEF4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E286EEE-D29B-48AD-928F-3A376FA35277}" name="CUMULATIVE INSTALLED CAPACITY (MW) [note 1]" dataDxfId="199" dataCellStyle="Normal 3"/>
    <tableColumn id="7" xr3:uid="{429ACBBD-1B3F-4489-B5DA-885667282CAE}" name="2008" dataDxfId="198"/>
    <tableColumn id="8" xr3:uid="{B55F8391-B770-4FF5-9F1D-86E40FABF608}" name="2009" dataDxfId="197"/>
    <tableColumn id="9" xr3:uid="{47D3B75D-5B7F-4C93-BB96-0CC1E5AC2027}" name="2010" dataDxfId="196"/>
    <tableColumn id="10" xr3:uid="{896E7D27-BE9F-40D8-96F9-913D074E372B}" name="2011" dataDxfId="195"/>
    <tableColumn id="11" xr3:uid="{7C85AC32-D3B4-4BF8-A392-96ECAAA20966}" name="2012" dataDxfId="194"/>
    <tableColumn id="12" xr3:uid="{A7108554-4AC6-4B72-BD0A-4E46C7A0462B}" name="2013" dataDxfId="193"/>
    <tableColumn id="13" xr3:uid="{88EB641A-F1CA-49E3-B679-A58FCA87B185}" name="2014" dataDxfId="192"/>
    <tableColumn id="14" xr3:uid="{68331FD6-97D5-4048-AB0B-6408DCD2C01E}" name="2015" dataDxfId="191"/>
    <tableColumn id="15" xr3:uid="{80C4BDD4-DDCC-4DA7-9544-F41E492CE080}" name="2016" dataDxfId="190"/>
    <tableColumn id="16" xr3:uid="{239FC837-FD73-444B-AA7F-2583DE460172}" name="2017" dataDxfId="189"/>
    <tableColumn id="17" xr3:uid="{4B5B8897-B263-4E55-9508-B334DBDD942B}" name="2018" dataDxfId="188"/>
    <tableColumn id="18" xr3:uid="{7FE6A9BA-F2DC-4B81-8689-6821127A8F0C}" name="2019" dataDxfId="187"/>
    <tableColumn id="19" xr3:uid="{57503D92-E963-47FD-B8E4-5A21BA55ADAA}" name="2020" dataDxfId="186"/>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50B4C3E-3B2D-4B1A-B669-012EF3B01F12}" name="Renewable_annual_electricity_generated_Scotland" displayName="Renewable_annual_electricity_generated_Scotland" ref="A17:N25" totalsRowShown="0" headerRowDxfId="185" dataDxfId="183" headerRowBorderDxfId="184" tableBorderDxfId="182" headerRowCellStyle="Normal 3">
  <autoFilter ref="A17:N25" xr:uid="{E50B4C3E-3B2D-4B1A-B669-012EF3B01F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5ADFE96-902A-43F1-AD40-A541E0BC1ABB}" name="ELECTRICITY GENERATED (GWh) [note 7]" dataDxfId="181" dataCellStyle="Normal 3"/>
    <tableColumn id="7" xr3:uid="{800E1825-3742-4A60-AC25-BC1B7E6372FE}" name="2008" dataDxfId="180"/>
    <tableColumn id="8" xr3:uid="{F12E7E1D-1651-4339-8F09-3811E414DF14}" name="2009" dataDxfId="179"/>
    <tableColumn id="9" xr3:uid="{038C3DDF-DC4A-4315-A272-773E3536E7B0}" name="2010" dataDxfId="178"/>
    <tableColumn id="10" xr3:uid="{5F90FA42-5909-445C-9D5F-62C7F69C5F16}" name="2011" dataDxfId="177"/>
    <tableColumn id="11" xr3:uid="{B6567E94-85AD-4E1C-BE31-5BA82AF84E04}" name="2012" dataDxfId="176"/>
    <tableColumn id="12" xr3:uid="{52EFC1E4-F8B9-4F0D-B1FB-8F890106002A}" name="2013" dataDxfId="175"/>
    <tableColumn id="13" xr3:uid="{12A00BAF-64FB-47A3-8982-D4C799352400}" name="2014" dataDxfId="174"/>
    <tableColumn id="14" xr3:uid="{568C7A16-64D3-4D41-9F45-FAEED8644E24}" name="2015" dataDxfId="173"/>
    <tableColumn id="15" xr3:uid="{42AFB4C5-6D0B-4345-9D53-EA29D428335B}" name="2016" dataDxfId="172"/>
    <tableColumn id="16" xr3:uid="{46446A77-BA6C-4622-A980-69F5DBF96A7C}" name="2017" dataDxfId="171"/>
    <tableColumn id="17" xr3:uid="{2500A76A-3237-4BD2-92F9-52086341039D}" name="2018" dataDxfId="170"/>
    <tableColumn id="18" xr3:uid="{5EA0E131-BF4C-44C8-8259-E2E8B0E1C1CB}" name="2019" dataDxfId="169"/>
    <tableColumn id="19" xr3:uid="{147EDB90-3049-4D92-BF98-67A79855AE13}" name="2020" dataDxfId="168"/>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0B84A08-C797-48DD-B976-CE721950A756}" name="Renewable_load_factors_Scotland" displayName="Renewable_load_factors_Scotland" ref="A27:N31" totalsRowShown="0" headerRowDxfId="167" dataDxfId="165" headerRowBorderDxfId="166" tableBorderDxfId="164" headerRowCellStyle="Normal 3" dataCellStyle="Percent">
  <autoFilter ref="A27:N31" xr:uid="{30B84A08-C797-48DD-B976-CE721950A75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80BA06D6-8EA6-4F90-AED6-AB61F20934A7}" name="LOAD FACTORS (%) [note 11]" dataDxfId="163" dataCellStyle="Normal 3"/>
    <tableColumn id="7" xr3:uid="{033AB0F6-764F-4F8E-BF36-E18C939F74E3}" name="2008" dataDxfId="162" dataCellStyle="Percent"/>
    <tableColumn id="8" xr3:uid="{65098CF0-3D27-429D-A901-CA720BE2C9A3}" name="2009" dataDxfId="161" dataCellStyle="Percent"/>
    <tableColumn id="9" xr3:uid="{C0AF3F18-7CAD-4E1A-B1C9-F1D34D8461A5}" name="2010" dataDxfId="160" dataCellStyle="Percent"/>
    <tableColumn id="10" xr3:uid="{1672AF8F-674F-456C-B0C6-91C8CFB1D879}" name="2011" dataDxfId="159" dataCellStyle="Percent"/>
    <tableColumn id="11" xr3:uid="{FF286533-3D50-4731-A8B3-EB905BD42918}" name="2012" dataDxfId="158" dataCellStyle="Percent"/>
    <tableColumn id="12" xr3:uid="{C7BE2794-E3E9-4FDD-81E5-B7D449374B89}" name="2013" dataDxfId="157" dataCellStyle="Percent"/>
    <tableColumn id="13" xr3:uid="{AD3FD6C9-AC26-465E-A84E-A5B37EBC0C8D}" name="2014" dataDxfId="156" dataCellStyle="Percent"/>
    <tableColumn id="14" xr3:uid="{B2992160-6552-4F50-820D-188211E10329}" name="2015" dataDxfId="155" dataCellStyle="Percent"/>
    <tableColumn id="15" xr3:uid="{4216C14E-72FB-4A7B-ABC8-789EE61BB08E}" name="2016" dataDxfId="154" dataCellStyle="Percent"/>
    <tableColumn id="16" xr3:uid="{DAD59425-5839-4E13-8A89-8911332773B0}" name="2017" dataDxfId="153" dataCellStyle="Percent"/>
    <tableColumn id="17" xr3:uid="{B57C8862-C4A2-4EA1-B8FA-0EEEAB510D8E}" name="2018" dataDxfId="152" dataCellStyle="Percent"/>
    <tableColumn id="18" xr3:uid="{7815610E-5905-4E23-A274-83777993238E}" name="2019" dataDxfId="151" dataCellStyle="Percent"/>
    <tableColumn id="19" xr3:uid="{66407EA6-BBD6-4E53-A0EE-ADED83F7B711}" name="2020" dataDxfId="150" dataCellStyle="Percent"/>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87F3B84-3DC4-459F-91F8-445A029371A3}" name="Renewable_quarterly_cumulative_capacity_Scotland" displayName="Renewable_quarterly_cumulative_capacity_Scotland" ref="A7:AS22" totalsRowShown="0" headerRowDxfId="149" dataDxfId="147" headerRowBorderDxfId="148" tableBorderDxfId="146" headerRowCellStyle="Normal 4" dataCellStyle="Comma 2 2">
  <autoFilter ref="A7:AS22" xr:uid="{987F3B84-3DC4-459F-91F8-445A029371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7869607-3EE7-4AF7-A183-B589BBF9D0F5}" name="CUMULATIVE INSTALLED CAPACITY (MW) [note 1]" dataDxfId="145"/>
    <tableColumn id="2" xr3:uid="{84926BF8-4064-4714-B722-EDF083B4ABBC}" name="2010 _x000a_4th quarter" dataDxfId="144" dataCellStyle="Comma 2 2"/>
    <tableColumn id="3" xr3:uid="{29248681-2C6B-48BE-83F1-D7A2C2B4E1E3}" name="2011 _x000a_1st quarter" dataDxfId="143" dataCellStyle="Comma 2 2"/>
    <tableColumn id="4" xr3:uid="{4A1D9D20-B77C-4BD5-8D5C-E0711EEC5D29}" name="2011 _x000a_2nd quarter" dataDxfId="142" dataCellStyle="Comma 2 2"/>
    <tableColumn id="5" xr3:uid="{926C5A5E-6D88-4191-8CD2-516160280E93}" name="2011 _x000a_3rd quarter" dataDxfId="141" dataCellStyle="Comma 2 2"/>
    <tableColumn id="6" xr3:uid="{2FD56AE4-3026-4C09-9B0D-78360ED5B90D}" name="2011 _x000a_4th quarter" dataDxfId="140" dataCellStyle="Comma 2 2"/>
    <tableColumn id="7" xr3:uid="{0623D13C-B008-4355-8A7F-C5B97FB7C809}" name="2012 _x000a_1st quarter" dataDxfId="139" dataCellStyle="Comma 2 2"/>
    <tableColumn id="8" xr3:uid="{57F74417-1A1E-45C0-A800-EF2DAC1B388E}" name="2012 _x000a_2nd quarter" dataDxfId="138" dataCellStyle="Comma 2 2"/>
    <tableColumn id="9" xr3:uid="{A3A4D0D5-550B-4AD0-B8EB-EEDB3B009510}" name="2012 _x000a_3rd quarter" dataDxfId="137" dataCellStyle="Comma 2 2"/>
    <tableColumn id="10" xr3:uid="{F66ABFCA-9F85-4D46-BF16-F3C497DCF1F6}" name="2012 _x000a_4th quarter" dataDxfId="136" dataCellStyle="Comma 2 2"/>
    <tableColumn id="11" xr3:uid="{4B7D2FF2-1226-4FB0-886C-BB35A6167977}" name="2013 _x000a_1st quarter" dataDxfId="135" dataCellStyle="Comma 2 2"/>
    <tableColumn id="12" xr3:uid="{8D9CAB0C-86E9-4FFA-ACAE-10B8BF5F5E06}" name="2013 _x000a_2nd quarter" dataDxfId="134" dataCellStyle="Comma 2 2"/>
    <tableColumn id="13" xr3:uid="{1A1A7FB2-5619-4059-91D7-C1727F0B7760}" name="2013 _x000a_3rd quarter" dataDxfId="133" dataCellStyle="Comma 2 2"/>
    <tableColumn id="14" xr3:uid="{6A0C563B-7846-44D3-A343-33E19FDD7D14}" name="2013 _x000a_4th quarter" dataDxfId="132" dataCellStyle="Comma 2 2"/>
    <tableColumn id="15" xr3:uid="{6842A4CE-112A-4E6A-8A97-676125C2B28B}" name="2014 _x000a_1st quarter" dataDxfId="131" dataCellStyle="Comma 2 2"/>
    <tableColumn id="16" xr3:uid="{F6D8F6F1-154C-4FBF-BC62-310E9F139642}" name="2014 _x000a_2nd quarter" dataDxfId="130" dataCellStyle="Comma 2 2"/>
    <tableColumn id="17" xr3:uid="{621BDC9C-1954-4DE2-B7A2-F22C216DDEB3}" name="2014 _x000a_3rd quarter" dataDxfId="129" dataCellStyle="Comma 2 2"/>
    <tableColumn id="18" xr3:uid="{E883153D-54B9-4F5E-A3D0-30B572D7FD30}" name="2014 _x000a_4th quarter" dataDxfId="128" dataCellStyle="Comma 2 2"/>
    <tableColumn id="19" xr3:uid="{C3D71D1F-F9D5-4BEE-AA9E-F4C4FF567CAB}" name="2015 _x000a_1st quarter" dataDxfId="127" dataCellStyle="Comma 2 2"/>
    <tableColumn id="20" xr3:uid="{A82A6F3E-98B9-4A19-8784-C8467698C0E0}" name="2015 _x000a_2nd quarter" dataDxfId="126" dataCellStyle="Comma 2 2"/>
    <tableColumn id="21" xr3:uid="{7AD566C3-8685-4129-949D-837ADFCBC41F}" name="2015 _x000a_3rd quarter" dataDxfId="125" dataCellStyle="Comma 2 2"/>
    <tableColumn id="22" xr3:uid="{F60C0649-ED57-4F77-9352-62B9988F8906}" name="2015 _x000a_4th quarter" dataDxfId="124" dataCellStyle="Comma 2 2"/>
    <tableColumn id="23" xr3:uid="{01C7E45A-87DD-4400-B8B7-7A2401B4DADE}" name="2016 _x000a_1st quarter" dataDxfId="123" dataCellStyle="Comma 2 2"/>
    <tableColumn id="24" xr3:uid="{8727791B-8202-47BB-BD89-EAAEEBCCF212}" name="2016 _x000a_2nd quarter" dataDxfId="122" dataCellStyle="Comma 2 2"/>
    <tableColumn id="25" xr3:uid="{17DEC946-3E6D-4AE2-BE41-8B39C20795F3}" name="2016 _x000a_3rd quarter" dataDxfId="121" dataCellStyle="Comma 2 2"/>
    <tableColumn id="26" xr3:uid="{DEDF48A4-0DA5-45D0-8717-B956641F0DF7}" name="2016 _x000a_4th quarter" dataDxfId="120" dataCellStyle="Comma 2 2"/>
    <tableColumn id="27" xr3:uid="{DD2A135A-8729-4F7F-A34E-3C20F68C2F6E}" name="2017 _x000a_1st quarter" dataDxfId="119" dataCellStyle="Comma 2 2"/>
    <tableColumn id="28" xr3:uid="{850601F4-207C-4E85-BB28-33FD01B169CE}" name="2017 _x000a_2nd quarter" dataDxfId="118" dataCellStyle="Comma 2 2"/>
    <tableColumn id="29" xr3:uid="{2F99A28B-20A2-40B6-A98B-7F078472367B}" name="2017 _x000a_3rd quarter" dataDxfId="117" dataCellStyle="Comma 2 2"/>
    <tableColumn id="30" xr3:uid="{7D9390F4-9516-428E-80B8-87FEDF573ACC}" name="2017 _x000a_4th quarter" dataDxfId="116" dataCellStyle="Comma 2 2"/>
    <tableColumn id="31" xr3:uid="{CF112D83-A970-477D-9B1B-6539ABFF7944}" name="2018 _x000a_1st quarter" dataDxfId="115" dataCellStyle="Comma 2 2"/>
    <tableColumn id="32" xr3:uid="{C335ED6A-3B9B-4686-BFB2-B72F28E9B3F8}" name="2018 _x000a_2nd quarter" dataDxfId="114" dataCellStyle="Comma 2 2"/>
    <tableColumn id="33" xr3:uid="{89312FBA-D125-4FA3-A48D-EB374AF56115}" name="2018 _x000a_3rd quarter" dataDxfId="113" dataCellStyle="Comma 2 2"/>
    <tableColumn id="34" xr3:uid="{CBC137C1-67A0-4123-A4AB-1372E33CADDF}" name="2018 _x000a_4th quarter" dataDxfId="112" dataCellStyle="Comma 2 2"/>
    <tableColumn id="35" xr3:uid="{BA427CA6-3F1B-4F4F-8B69-46F17F6DEC23}" name="2019 _x000a_1st quarter" dataDxfId="111" dataCellStyle="Comma 2 2"/>
    <tableColumn id="36" xr3:uid="{82286E66-C84F-4C6D-A828-6BC93B7E008C}" name="2019 _x000a_2nd quarter" dataDxfId="110" dataCellStyle="Comma 2 2"/>
    <tableColumn id="37" xr3:uid="{E826EE62-5153-4442-B512-6648771E72D4}" name="2019 _x000a_3rd quarter" dataDxfId="109" dataCellStyle="Comma 2 2"/>
    <tableColumn id="38" xr3:uid="{77CBFED9-9F50-417F-8F00-DF6726BC3F37}" name="2019 _x000a_4th quarter" dataDxfId="108" dataCellStyle="Comma 2 2"/>
    <tableColumn id="39" xr3:uid="{06454E97-C77F-427E-BD92-EBD43DA8A15E}" name="2020 _x000a_1st quarter" dataDxfId="107" dataCellStyle="Comma 2 2"/>
    <tableColumn id="40" xr3:uid="{6B774C13-CD76-4F84-930B-79BD980B1AA6}" name="2020 _x000a_2nd quarter" dataDxfId="106" dataCellStyle="Comma 2 2"/>
    <tableColumn id="41" xr3:uid="{CC0B4EDC-2910-49DB-B063-88C0AD1EF548}" name="2020 _x000a_3rd quarter" dataDxfId="105" dataCellStyle="Comma 2 2"/>
    <tableColumn id="42" xr3:uid="{9B172C9D-CF7B-4329-BBFA-2E6665B0FA43}" name="2020 _x000a_4th quarter" dataDxfId="104" dataCellStyle="Comma 2 2"/>
    <tableColumn id="43" xr3:uid="{1ACDFE66-101C-45EA-9CF5-529AE8C06EAC}" name="2021 _x000a_1st quarter" dataDxfId="103" dataCellStyle="Comma 2 2"/>
    <tableColumn id="44" xr3:uid="{27114605-40C3-4D04-B254-054CD63AA38A}" name="2021 _x000a_2nd quarter" dataDxfId="102" dataCellStyle="Comma 2 2"/>
    <tableColumn id="45" xr3:uid="{0AB50DD9-ACA9-404D-95A9-FF69F2DF2186}" name="2021 _x000a_3rd quarter" dataDxfId="101" dataCellStyle="Comma 2 2"/>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C36158F-DFD7-4D17-AD4E-ED5164E348CD}" name="Renewable_quarterly_electricity_generated_Scotland" displayName="Renewable_quarterly_electricity_generated_Scotland" ref="A24:AS33" totalsRowShown="0" headerRowDxfId="100" dataDxfId="98" headerRowBorderDxfId="99" tableBorderDxfId="97" headerRowCellStyle="Normal 4" dataCellStyle="Comma">
  <autoFilter ref="A24:AS33" xr:uid="{5C36158F-DFD7-4D17-AD4E-ED5164E348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5DE600A3-AE3C-4E2D-882E-6E54F377CFD4}" name="ELECTRICITY GENERATED (GWh) [note 6]" dataDxfId="96" dataCellStyle="Normal 3"/>
    <tableColumn id="2" xr3:uid="{0306CAFC-A2E7-49CC-82D2-E35248C46595}" name="2010 _x000a_4th quarter" dataDxfId="95" dataCellStyle="Comma 2 2"/>
    <tableColumn id="3" xr3:uid="{A4F1A80C-1CB3-4D25-A76D-99B8A9EE7E83}" name="2011 _x000a_1st quarter" dataDxfId="94" dataCellStyle="Comma 2 2"/>
    <tableColumn id="4" xr3:uid="{0F407DFE-97DC-4ABD-A3D1-10501CCCD478}" name="2011 _x000a_2nd quarter" dataDxfId="93" dataCellStyle="Comma 2 2"/>
    <tableColumn id="5" xr3:uid="{DD784374-EFE0-4149-995D-18A01E7A5B6F}" name="2011 _x000a_3rd quarter" dataDxfId="92" dataCellStyle="Comma 2 2"/>
    <tableColumn id="6" xr3:uid="{76733DBF-1405-4D14-A314-6CB607A00113}" name="2011 _x000a_4th quarter" dataDxfId="91" dataCellStyle="Comma 2 2"/>
    <tableColumn id="7" xr3:uid="{7C39444A-425A-42FA-B815-3E91252F9020}" name="2012 _x000a_1st quarter" dataDxfId="90" dataCellStyle="Comma"/>
    <tableColumn id="8" xr3:uid="{9DE0E69A-7BDF-4119-BC16-8410F04C3455}" name="2012 _x000a_2nd quarter" dataDxfId="89" dataCellStyle="Comma"/>
    <tableColumn id="9" xr3:uid="{32E06A44-AE3D-406D-8149-22941D0CF6FB}" name="2012 _x000a_3rd quarter" dataDxfId="88" dataCellStyle="Comma"/>
    <tableColumn id="10" xr3:uid="{A0CAFAA9-094F-4A33-BA44-496E4FCB03EB}" name="2012 _x000a_4th quarter" dataDxfId="87" dataCellStyle="Comma"/>
    <tableColumn id="11" xr3:uid="{3BCB0CE9-D6EA-4742-AF64-B69497411693}" name="2013 _x000a_1st quarter" dataDxfId="86" dataCellStyle="Comma"/>
    <tableColumn id="12" xr3:uid="{53400820-DDA3-4DE1-A13F-B603D0BD2C87}" name="2013 _x000a_2nd quarter" dataDxfId="85" dataCellStyle="Comma"/>
    <tableColumn id="13" xr3:uid="{8E5CB358-7692-40E3-99B1-4497B77DF0C3}" name="2013 _x000a_3rd quarter" dataDxfId="84" dataCellStyle="Comma"/>
    <tableColumn id="14" xr3:uid="{C2AA3272-497E-4D0C-99AD-F014CEAED247}" name="2013 _x000a_4th quarter" dataDxfId="83" dataCellStyle="Comma"/>
    <tableColumn id="15" xr3:uid="{8DF7DA84-1CD2-4B72-BDCF-CFA96FC127FF}" name="2014 _x000a_1st quarter" dataDxfId="82" dataCellStyle="Comma"/>
    <tableColumn id="16" xr3:uid="{93FCACE9-D8A2-4881-991D-66A4C8D0BBE2}" name="2014 _x000a_2nd quarter" dataDxfId="81" dataCellStyle="Comma"/>
    <tableColumn id="17" xr3:uid="{D722936E-0165-4A02-BB0D-D583BBF4067C}" name="2014 _x000a_3rd quarter" dataDxfId="80" dataCellStyle="Comma"/>
    <tableColumn id="18" xr3:uid="{4EF08466-9550-4DD9-944D-9AC32D406213}" name="2014 _x000a_4th quarter" dataDxfId="79" dataCellStyle="Comma"/>
    <tableColumn id="19" xr3:uid="{26429ED9-F849-49F0-A076-43D1CDAB1104}" name="2015 _x000a_1st quarter" dataDxfId="78" dataCellStyle="Comma"/>
    <tableColumn id="20" xr3:uid="{938241DB-A9A7-48B3-80D1-EEBEBDF857D5}" name="2015 _x000a_2nd quarter" dataDxfId="77" dataCellStyle="Comma"/>
    <tableColumn id="21" xr3:uid="{F2A9783C-1D61-4165-925C-6EE22E665A7F}" name="2015 _x000a_3rd quarter" dataDxfId="76" dataCellStyle="Comma"/>
    <tableColumn id="22" xr3:uid="{92B60067-B544-4198-B6D4-18F9B8FBFF33}" name="2015 _x000a_4th quarter" dataDxfId="75" dataCellStyle="Comma"/>
    <tableColumn id="23" xr3:uid="{B1E83767-C91E-4001-A77F-74D181FD8AB2}" name="2016 _x000a_1st quarter" dataDxfId="74" dataCellStyle="Comma"/>
    <tableColumn id="24" xr3:uid="{17CE0243-EF3F-4895-865C-3DD4C9451E38}" name="2016 _x000a_2nd quarter" dataDxfId="73" dataCellStyle="Comma"/>
    <tableColumn id="25" xr3:uid="{747D90AD-2856-4A23-8CE6-30327E95EE8C}" name="2016 _x000a_3rd quarter" dataDxfId="72" dataCellStyle="Comma"/>
    <tableColumn id="26" xr3:uid="{0E81BFA4-8291-4774-B24E-5EE0F0BA9502}" name="2016 _x000a_4th quarter" dataDxfId="71" dataCellStyle="Comma"/>
    <tableColumn id="27" xr3:uid="{EF1707E3-7DB2-44A0-9DBB-3AECF83A3D23}" name="2017 _x000a_1st quarter" dataDxfId="70" dataCellStyle="Comma"/>
    <tableColumn id="28" xr3:uid="{B77191D2-23AC-4252-9050-B76041E1AF11}" name="2017 _x000a_2nd quarter" dataDxfId="69" dataCellStyle="Comma"/>
    <tableColumn id="29" xr3:uid="{186E5C5E-D2ED-4E83-889C-A6522CCEC7E9}" name="2017 _x000a_3rd quarter" dataDxfId="68" dataCellStyle="Comma"/>
    <tableColumn id="30" xr3:uid="{DBFED418-AA88-4913-BB5C-D824EFD79887}" name="2017 _x000a_4th quarter" dataDxfId="67" dataCellStyle="Comma"/>
    <tableColumn id="31" xr3:uid="{ECA47D2C-71C1-4A00-A2E2-3162B6E9F070}" name="2018 _x000a_1st quarter" dataDxfId="66" dataCellStyle="Comma"/>
    <tableColumn id="32" xr3:uid="{64C2A085-2EA6-49B6-BB4D-7004F9410179}" name="2018 _x000a_2nd quarter" dataDxfId="65" dataCellStyle="Comma"/>
    <tableColumn id="33" xr3:uid="{CCE2BA91-0D44-4BCE-A0A8-4C90710043CF}" name="2018 _x000a_3rd quarter" dataDxfId="64" dataCellStyle="Comma"/>
    <tableColumn id="34" xr3:uid="{E7B6F034-1767-4990-9B5F-D58A0938432A}" name="2018 _x000a_4th quarter" dataDxfId="63" dataCellStyle="Comma"/>
    <tableColumn id="35" xr3:uid="{C0C41BBE-CD64-4071-AEAB-C5F2C10F766C}" name="2019 _x000a_1st quarter" dataDxfId="62" dataCellStyle="Comma"/>
    <tableColumn id="36" xr3:uid="{BC492E22-73AE-41FD-86BB-10E5EE8A14D5}" name="2019 _x000a_2nd quarter" dataDxfId="61" dataCellStyle="Comma"/>
    <tableColumn id="37" xr3:uid="{448D2A52-060F-40AB-ADC1-73C865F8FEF4}" name="2019 _x000a_3rd quarter" dataDxfId="60" dataCellStyle="Comma"/>
    <tableColumn id="38" xr3:uid="{2D76D7B1-2BE4-4E3F-B62A-9B7F3624C06E}" name="2019 _x000a_4th quarter" dataDxfId="59" dataCellStyle="Comma"/>
    <tableColumn id="39" xr3:uid="{C99B61D1-D468-4C32-A17E-1E5CEABF88D9}" name="2020 _x000a_1st quarter" dataDxfId="58" dataCellStyle="Comma"/>
    <tableColumn id="40" xr3:uid="{8BFBBA24-6D3D-4F99-8F50-65CF6B20DEE5}" name="2020 _x000a_2nd quarter" dataDxfId="57" dataCellStyle="Comma"/>
    <tableColumn id="41" xr3:uid="{BF461F06-C0A6-4F28-8CDC-B05175FE833C}" name="2020 _x000a_3rd quarter" dataDxfId="56" dataCellStyle="Comma"/>
    <tableColumn id="42" xr3:uid="{ADD3417B-D338-46D4-83D8-0EB9924DBB11}" name="2020 _x000a_4th quarter" dataDxfId="55" dataCellStyle="Comma"/>
    <tableColumn id="43" xr3:uid="{E1608267-2B47-4A88-AF84-958C316D4AEB}" name="2021 _x000a_1st quarter" dataDxfId="54" dataCellStyle="Comma"/>
    <tableColumn id="44" xr3:uid="{00C91B73-7136-4965-8752-C4F1F5BC82BA}" name="2021 _x000a_2nd quarter" dataDxfId="53" dataCellStyle="Comma"/>
    <tableColumn id="45" xr3:uid="{E138B84E-8F4A-4B2D-860C-AE3F713E33DC}" name="2021 _x000a_3rd quarter" dataDxfId="52" dataCellStyle="Comma"/>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85523BE-0922-48E5-91E1-78E03F32EF40}" name="Renewable_quarterly_load_factors_Scotland" displayName="Renewable_quarterly_load_factors_Scotland" ref="A35:AS40" totalsRowShown="0" headerRowDxfId="51" dataDxfId="49" headerRowBorderDxfId="50" tableBorderDxfId="48" headerRowCellStyle="Normal 4" dataCellStyle="Percent">
  <autoFilter ref="A35:AS40" xr:uid="{285523BE-0922-48E5-91E1-78E03F32EF4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615C3454-93A4-4FFE-A3F2-BE2A16236A56}" name="LOAD FACTORS (%) [note 11]" dataDxfId="47" dataCellStyle="Normal 3"/>
    <tableColumn id="2" xr3:uid="{5BE3700C-1E62-48E9-B942-793611BE163E}" name="2010 _x000a_4th quarter" dataDxfId="46" dataCellStyle="Percent"/>
    <tableColumn id="3" xr3:uid="{1D8FB1A5-672B-4CE5-B6BB-A68BD2EA7F82}" name="2011 _x000a_1st quarter" dataDxfId="45" dataCellStyle="Percent"/>
    <tableColumn id="4" xr3:uid="{6E068FAC-E95C-4176-BFC6-47ED12214F45}" name="2011 _x000a_2nd quarter" dataDxfId="44" dataCellStyle="Percent"/>
    <tableColumn id="5" xr3:uid="{8A0BAAC2-6AC2-4593-AC23-7DAF9421495F}" name="2011 _x000a_3rd quarter" dataDxfId="43" dataCellStyle="Percent"/>
    <tableColumn id="6" xr3:uid="{9176B2B9-FF94-45EC-B8D5-461B9282C562}" name="2011 _x000a_4th quarter" dataDxfId="42" dataCellStyle="Percent"/>
    <tableColumn id="7" xr3:uid="{C89D7B23-3922-4DEC-A241-EAF5EB365BEA}" name="2012 _x000a_1st quarter" dataDxfId="41" dataCellStyle="Percent"/>
    <tableColumn id="8" xr3:uid="{2BBFDB86-41B3-4A87-86E6-3444055BB88A}" name="2012 _x000a_2nd quarter" dataDxfId="40" dataCellStyle="Percent"/>
    <tableColumn id="9" xr3:uid="{4B507F7C-3918-4AED-AD2D-BC5EFBCD2FE0}" name="2012 _x000a_3rd quarter" dataDxfId="39" dataCellStyle="Percent"/>
    <tableColumn id="10" xr3:uid="{72B71601-98DE-4D6E-ABFD-AFF6A17E7285}" name="2012 _x000a_4th quarter" dataDxfId="38" dataCellStyle="Percent"/>
    <tableColumn id="11" xr3:uid="{EB7CDEA9-27F2-4045-A9D8-A4B69B03AC63}" name="2013 _x000a_1st quarter" dataDxfId="37" dataCellStyle="Percent"/>
    <tableColumn id="12" xr3:uid="{8467C2DA-A9AF-4C6D-9013-5EF082F0163F}" name="2013 _x000a_2nd quarter" dataDxfId="36" dataCellStyle="Percent"/>
    <tableColumn id="13" xr3:uid="{8874033C-548F-4DD8-9FC4-B8876E2794CF}" name="2013 _x000a_3rd quarter" dataDxfId="35" dataCellStyle="Percent"/>
    <tableColumn id="14" xr3:uid="{B7EB7F8D-ACE2-4865-A031-1896E724594F}" name="2013 _x000a_4th quarter" dataDxfId="34" dataCellStyle="Percent"/>
    <tableColumn id="15" xr3:uid="{62A3BAD0-6F2B-460C-BF29-C23BACB7EEC4}" name="2014 _x000a_1st quarter" dataDxfId="33" dataCellStyle="Percent"/>
    <tableColumn id="16" xr3:uid="{BFC3BE67-F698-4740-9585-0A01FCAE9B70}" name="2014 _x000a_2nd quarter" dataDxfId="32" dataCellStyle="Percent"/>
    <tableColumn id="17" xr3:uid="{3068940C-FD6F-4216-8E8A-C21402669CC0}" name="2014 _x000a_3rd quarter" dataDxfId="31" dataCellStyle="Percent"/>
    <tableColumn id="18" xr3:uid="{A025A100-0EBB-4D09-AAD1-8AD6B260D901}" name="2014 _x000a_4th quarter" dataDxfId="30" dataCellStyle="Percent"/>
    <tableColumn id="19" xr3:uid="{10624490-85A3-45B6-9A69-4E261AE78C47}" name="2015 _x000a_1st quarter" dataDxfId="29" dataCellStyle="Percent"/>
    <tableColumn id="20" xr3:uid="{E2EE633F-B371-4DA8-B38D-0A21E9B6C75A}" name="2015 _x000a_2nd quarter" dataDxfId="28" dataCellStyle="Percent"/>
    <tableColumn id="21" xr3:uid="{8E3F24CE-49E6-4245-9B1B-49B06E207F74}" name="2015 _x000a_3rd quarter" dataDxfId="27" dataCellStyle="Percent"/>
    <tableColumn id="22" xr3:uid="{F6EB72FF-9614-41AC-99A1-2E1CD08F1CBA}" name="2015 _x000a_4th quarter" dataDxfId="26" dataCellStyle="Percent"/>
    <tableColumn id="23" xr3:uid="{6EEFF4E7-B5FF-47E0-9967-5E5A10AE29A2}" name="2016 _x000a_1st quarter" dataDxfId="25" dataCellStyle="Percent"/>
    <tableColumn id="24" xr3:uid="{90119634-159A-4B3F-9585-0A480741F082}" name="2016 _x000a_2nd quarter" dataDxfId="24" dataCellStyle="Percent"/>
    <tableColumn id="25" xr3:uid="{B08058E0-053A-4051-BCE0-E8D60C37BF55}" name="2016 _x000a_3rd quarter" dataDxfId="23" dataCellStyle="Percent"/>
    <tableColumn id="26" xr3:uid="{98618AAE-9E58-49B3-B397-493FDAD475B5}" name="2016 _x000a_4th quarter" dataDxfId="22" dataCellStyle="Percent"/>
    <tableColumn id="27" xr3:uid="{CCD5AC68-6F20-4521-B70B-CF10CDF19030}" name="2017 _x000a_1st quarter" dataDxfId="21" dataCellStyle="Percent"/>
    <tableColumn id="28" xr3:uid="{1765B05D-B517-47B9-89E5-4FF5E2B32950}" name="2017 _x000a_2nd quarter" dataDxfId="20" dataCellStyle="Percent"/>
    <tableColumn id="29" xr3:uid="{823DA95C-70F1-4FAA-B388-2F9F099CDC60}" name="2017 _x000a_3rd quarter" dataDxfId="19" dataCellStyle="Percent"/>
    <tableColumn id="30" xr3:uid="{EA53BE71-E0C3-4362-8D21-4AC1B480E598}" name="2017 _x000a_4th quarter" dataDxfId="18" dataCellStyle="Percent"/>
    <tableColumn id="31" xr3:uid="{7B1C9019-B364-4CAA-B724-71D6A1FA7ACF}" name="2018 _x000a_1st quarter" dataDxfId="17" dataCellStyle="Percent"/>
    <tableColumn id="32" xr3:uid="{7691562F-039C-494F-B2CB-35AFCF8A4D63}" name="2018 _x000a_2nd quarter" dataDxfId="16" dataCellStyle="Percent"/>
    <tableColumn id="33" xr3:uid="{3F1BEF2A-96F1-4698-85DA-65E83C53DED9}" name="2018 _x000a_3rd quarter" dataDxfId="15" dataCellStyle="Percent"/>
    <tableColumn id="34" xr3:uid="{CB390F3C-B34E-4C8D-BD7A-3587B3505F99}" name="2018 _x000a_4th quarter" dataDxfId="14" dataCellStyle="Percent"/>
    <tableColumn id="35" xr3:uid="{65AA62AC-D8A2-4B21-9D6F-3A33D706A5AD}" name="2019 _x000a_1st quarter" dataDxfId="13" dataCellStyle="Percent"/>
    <tableColumn id="36" xr3:uid="{E3E16B5A-FC41-4059-969B-E71E3B13CE4A}" name="2019 _x000a_2nd quarter" dataDxfId="12" dataCellStyle="Percent"/>
    <tableColumn id="37" xr3:uid="{30C261AD-0BD7-4641-93E4-08BC69727410}" name="2019 _x000a_3rd quarter" dataDxfId="11" dataCellStyle="Percent"/>
    <tableColumn id="38" xr3:uid="{8F462942-0602-4684-8888-C764EF4BA345}" name="2019 _x000a_4th quarter" dataDxfId="10" dataCellStyle="Percent"/>
    <tableColumn id="39" xr3:uid="{4AC8D028-0953-42B0-AC12-8D84E59F21F1}" name="2020 _x000a_1st quarter" dataDxfId="9" dataCellStyle="Percent"/>
    <tableColumn id="40" xr3:uid="{99CA5CEC-7679-4C26-9B8A-26F17AF57D6B}" name="2020 _x000a_2nd quarter" dataDxfId="8" dataCellStyle="Percent"/>
    <tableColumn id="41" xr3:uid="{EB6FBA97-7507-45D4-A839-E0F0D511732A}" name="2020 _x000a_3rd quarter" dataDxfId="7" dataCellStyle="Percent"/>
    <tableColumn id="42" xr3:uid="{22958103-22FA-41FC-98B8-8398199FCF1B}" name="2020 _x000a_4th quarter" dataDxfId="6" dataCellStyle="Percent"/>
    <tableColumn id="43" xr3:uid="{C575B31B-E2FC-463A-9D03-DB61C52CE415}" name="2021 _x000a_1st quarter" dataDxfId="5" dataCellStyle="Percent"/>
    <tableColumn id="44" xr3:uid="{EA65CD9D-0AA2-4095-87D7-F2A2E0A984BC}" name="2021 _x000a_2nd quarter" dataDxfId="4" dataCellStyle="Percent"/>
    <tableColumn id="45" xr3:uid="{D13164D8-C759-44B5-9E1A-D91A6510C598}" name="2021 _x000a_3rd quarter" dataDxfId="3" dataCellStyle="Percent"/>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Main_table_load_factors" displayName="Main_table_load_factors" ref="A42:N54" totalsRowShown="0" headerRowDxfId="710" dataDxfId="708" headerRowBorderDxfId="709" tableBorderDxfId="707" dataCellStyle="Percent">
  <autoFilter ref="A42:N54"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LOAD FACTORS (%) _x000a_[note 11]" dataDxfId="706" dataCellStyle="Normal 3"/>
    <tableColumn id="2" xr3:uid="{00000000-0010-0000-0300-000002000000}" name="2021" dataDxfId="705" dataCellStyle="Percent">
      <calculatedColumnFormula>INDIRECT(Calculation_HIDE!N43,FALSE)</calculatedColumnFormula>
    </tableColumn>
    <tableColumn id="3" xr3:uid="{00000000-0010-0000-0300-000003000000}" name="2022" dataDxfId="704" dataCellStyle="Percent">
      <calculatedColumnFormula>INDIRECT(Calculation_HIDE!O43,FALSE)</calculatedColumnFormula>
    </tableColumn>
    <tableColumn id="4" xr3:uid="{00000000-0010-0000-0300-000004000000}" name="Annual per cent change" dataDxfId="703">
      <calculatedColumnFormula>C43-B43</calculatedColumnFormula>
    </tableColumn>
    <tableColumn id="12" xr3:uid="{00000000-0010-0000-0300-00000C000000}" name="2021_x000a_2nd quarter" dataDxfId="702" dataCellStyle="Percent">
      <calculatedColumnFormula>INDIRECT(Calculation_HIDE!BK43,FALSE)</calculatedColumnFormula>
    </tableColumn>
    <tableColumn id="13" xr3:uid="{00000000-0010-0000-0300-00000D000000}" name="2021_x000a_3rd quarter" dataDxfId="701" dataCellStyle="Percent">
      <calculatedColumnFormula>INDIRECT(Calculation_HIDE!BL43,FALSE)</calculatedColumnFormula>
    </tableColumn>
    <tableColumn id="15" xr3:uid="{1D72B5E9-9BD0-40E2-B815-DF62FF0E4510}" name="2021_x000a_4th quarter" dataDxfId="700" dataCellStyle="Percent">
      <calculatedColumnFormula>INDIRECT(Calculation_HIDE!BN43,FALSE)</calculatedColumnFormula>
    </tableColumn>
    <tableColumn id="5" xr3:uid="{F7EB40B8-F14F-4053-8027-A5572D801ED0}" name="2022_x000a_1st quarter" dataDxfId="699" dataCellStyle="Percent">
      <calculatedColumnFormula>INDIRECT(Calculation_HIDE!BO43,FALSE)</calculatedColumnFormula>
    </tableColumn>
    <tableColumn id="6" xr3:uid="{0A60983D-94DA-4713-A770-8E14FD3AD976}" name="2022_x000a_2nd quarter" dataDxfId="698" dataCellStyle="Percent">
      <calculatedColumnFormula>INDIRECT(Calculation_HIDE!BP43,FALSE)</calculatedColumnFormula>
    </tableColumn>
    <tableColumn id="7" xr3:uid="{E4C86358-6B17-414D-A0CD-A3DB808A0623}" name="2022 _x000a_3rd quarter" dataDxfId="697" dataCellStyle="Percent">
      <calculatedColumnFormula>INDIRECT(Calculation_HIDE!BQ43,FALSE)</calculatedColumnFormula>
    </tableColumn>
    <tableColumn id="8" xr3:uid="{C749E31D-E76E-4A46-B3D1-275D881613C8}" name="2022 _x000a_4th quarter" dataDxfId="696" dataCellStyle="Percent">
      <calculatedColumnFormula>INDIRECT(Calculation_HIDE!BR43,FALSE)</calculatedColumnFormula>
    </tableColumn>
    <tableColumn id="9" xr3:uid="{4DDF1385-DC54-48BE-A373-3975C22481B9}" name="2023 _x000a_1st quarter" dataDxfId="695" dataCellStyle="Percent">
      <calculatedColumnFormula>INDIRECT(Calculation_HIDE!BS43,FALSE)</calculatedColumnFormula>
    </tableColumn>
    <tableColumn id="10" xr3:uid="{619E0724-4F00-4B1D-B641-F4CD64622450}" name="2023 _x000a_2nd quarter" dataDxfId="694" dataCellStyle="Percent">
      <calculatedColumnFormula>INDIRECT(Calculation_HIDE!BT43,FALSE)</calculatedColumnFormula>
    </tableColumn>
    <tableColumn id="14" xr3:uid="{00000000-0010-0000-0300-00000E000000}" name="Quarterly per cent change _x000a_[note 12]" dataDxfId="693">
      <calculatedColumnFormula>F43-#REF!</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Main_table_renewable_electricity_generated" displayName="Main_table_renewable_electricity_generated" ref="A25:N40" totalsRowShown="0" headerRowDxfId="692" dataDxfId="690" headerRowBorderDxfId="691" tableBorderDxfId="689">
  <autoFilter ref="A25:N40"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ELECTRICITY GENERATED (GWh) _x000a_[note 6]" dataDxfId="688"/>
    <tableColumn id="2" xr3:uid="{00000000-0010-0000-0400-000002000000}" name="2021" dataDxfId="687">
      <calculatedColumnFormula>INDIRECT(Calculation_HIDE!N26,FALSE)</calculatedColumnFormula>
    </tableColumn>
    <tableColumn id="3" xr3:uid="{00000000-0010-0000-0400-000003000000}" name="2022" dataDxfId="686">
      <calculatedColumnFormula>INDIRECT(Calculation_HIDE!O26,FALSE)</calculatedColumnFormula>
    </tableColumn>
    <tableColumn id="4" xr3:uid="{00000000-0010-0000-0400-000004000000}" name="Annual per cent change" dataDxfId="685">
      <calculatedColumnFormula>IF(((C26-B26)/B26)*100&gt;100,"(+)  ",IF(((C26-B26)/B26)*100&lt;-100,"(-)",IF(B26=0,"",((C26-B26)/B26)*100)))</calculatedColumnFormula>
    </tableColumn>
    <tableColumn id="12" xr3:uid="{00000000-0010-0000-0400-00000C000000}" name="2021_x000a_2nd quarter" dataDxfId="684">
      <calculatedColumnFormula>INDIRECT(Calculation_HIDE!BK26,FALSE)</calculatedColumnFormula>
    </tableColumn>
    <tableColumn id="13" xr3:uid="{00000000-0010-0000-0400-00000D000000}" name="2021_x000a_3rd quarter" dataDxfId="683">
      <calculatedColumnFormula>INDIRECT(Calculation_HIDE!BL26,FALSE)</calculatedColumnFormula>
    </tableColumn>
    <tableColumn id="15" xr3:uid="{363B16D6-2B06-4578-9460-D6F138643FFD}" name="2021_x000a_4th quarter" dataDxfId="682"/>
    <tableColumn id="5" xr3:uid="{CBFF5C29-C6C4-4ECF-BEE9-810AA7AA795B}" name="2022_x000a_1st quarter" dataDxfId="681"/>
    <tableColumn id="6" xr3:uid="{09B68EBA-218A-49EC-B99E-2847441FC7DB}" name="2022_x000a_2nd quarter" dataDxfId="680"/>
    <tableColumn id="7" xr3:uid="{59588616-30D1-49B0-A72F-CF0B877164C9}" name="2022 _x000a_3rd quarter" dataDxfId="679"/>
    <tableColumn id="8" xr3:uid="{0D72B730-420C-4CF5-AAAD-77FCFCDDDB7D}" name="2022 _x000a_4th quarter" dataDxfId="678"/>
    <tableColumn id="9" xr3:uid="{A1693CEC-F6C5-4FAE-A19A-EA5A3B52B138}" name="2023 _x000a_1st quarter" dataDxfId="677"/>
    <tableColumn id="10" xr3:uid="{5E574080-87C6-4671-AC63-A003AA53904F}" name="2023 _x000a_2nd quarter" dataDxfId="676"/>
    <tableColumn id="14" xr3:uid="{00000000-0010-0000-0400-00000E000000}" name="Quarterly per cent change _x000a_[note 12]" dataDxfId="675">
      <calculatedColumnFormula>IF((F26-#REF!)/#REF!*100=0,"no change", (F26-#REF!)/#REF!*100)</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5F9E39-E633-4FA5-AED6-FB05A8F3A9CB}" name="Main_table_renewable_cumulative_capacity" displayName="Main_table_renewable_cumulative_capacity" ref="A7:N23" totalsRowShown="0" headerRowDxfId="674" dataDxfId="672" headerRowBorderDxfId="673" tableBorderDxfId="671">
  <autoFilter ref="A7:N23" xr:uid="{B95F9E39-E633-4FA5-AED6-FB05A8F3A9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D7FE71-A7FE-475D-9493-678681764A12}" name="CUMULATIVE INSTALLED CAPACITY (MW) _x000a_[note 1]" dataDxfId="670"/>
    <tableColumn id="2" xr3:uid="{5B31394B-AD6C-457C-9CA2-ED79E1DCB16F}" name="2021" dataDxfId="669">
      <calculatedColumnFormula>INDIRECT(Calculation_HIDE!N8,FALSE)</calculatedColumnFormula>
    </tableColumn>
    <tableColumn id="3" xr3:uid="{170A7632-D896-416A-892D-80A269E54457}" name="2022" dataDxfId="668">
      <calculatedColumnFormula>INDIRECT(Calculation_HIDE!O8,FALSE)</calculatedColumnFormula>
    </tableColumn>
    <tableColumn id="4" xr3:uid="{EEEFB34E-9603-451F-AD5F-116356F19B69}" name="Annual per cent change" dataDxfId="667">
      <calculatedColumnFormula>IF(((C8-B8)/B8)*100&gt;100,"(+)  ",IF(((C8-B8)/B8)*100&lt;-100,"(-)  ",IF(ROUND((((C8-B8)/B8)*100),1)=0,"no change  ",((C8-B8)/B8)*100)))</calculatedColumnFormula>
    </tableColumn>
    <tableColumn id="12" xr3:uid="{DE79664C-C0A1-4B03-A255-3A2459D8CB95}" name="2021_x000a_2nd quarter" dataDxfId="666">
      <calculatedColumnFormula>INDIRECT(Calculation_HIDE!BK8,FALSE)</calculatedColumnFormula>
    </tableColumn>
    <tableColumn id="13" xr3:uid="{8DCFF710-E5CA-4267-BF91-E22A84CCAEBC}" name="2021_x000a_3rd quarter" dataDxfId="665">
      <calculatedColumnFormula>INDIRECT(Calculation_HIDE!BL8,FALSE)</calculatedColumnFormula>
    </tableColumn>
    <tableColumn id="16" xr3:uid="{46DE12FF-CF78-4D84-9C19-D04A93F5A004}" name="2021_x000a_4th quarter" dataDxfId="664"/>
    <tableColumn id="15" xr3:uid="{9DEEA413-781F-4319-BCFA-71684C22A05B}" name="2022_x000a_1st quarter" dataDxfId="663"/>
    <tableColumn id="6" xr3:uid="{CC3E6EEE-7596-4040-B250-B869794C05B1}" name="2022_x000a_2nd quarter" dataDxfId="662"/>
    <tableColumn id="5" xr3:uid="{7ECC6052-20EB-41FD-A3EF-74CD881032C1}" name="2022 _x000a_3rd quarter" dataDxfId="661"/>
    <tableColumn id="8" xr3:uid="{C3FE9CDA-2989-41B3-A674-8B7DB8C5632A}" name="2022 _x000a_4th quarter" dataDxfId="660"/>
    <tableColumn id="7" xr3:uid="{9135DD86-ECF8-4757-9F94-E1780F7A7528}" name="2023 _x000a_1st quarter" dataDxfId="659"/>
    <tableColumn id="10" xr3:uid="{96BB0847-7C36-4DB6-95FA-C9FF3C100501}" name="2023 _x000a_2nd quarter" dataDxfId="658"/>
    <tableColumn id="14" xr3:uid="{70D2A08A-00E1-462F-88F8-F9A6B91C7B13}" name="Quarterly per cent change _x000a_[note 12]" dataDxfId="657">
      <calculatedColumnFormula>IF((F8-#REF!)/#REF!*100=0,"no change", (F8-#REF!)/#REF!*100)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Notes" displayName="Notes" ref="A4:B19" totalsRowShown="0" dataDxfId="656" headerRowCellStyle="Heading 2">
  <tableColumns count="2">
    <tableColumn id="1" xr3:uid="{00000000-0010-0000-0100-000001000000}" name="Note " dataDxfId="655" dataCellStyle="Normal 4"/>
    <tableColumn id="2" xr3:uid="{00000000-0010-0000-0100-000002000000}" name="Description" dataDxfId="654" dataCellStyle="Normal 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Renewable_annual_cumulative_capacity" displayName="Renewable_annual_cumulative_capacity" ref="A7:O24" totalsRowCount="1" headerRowDxfId="653" dataDxfId="651" headerRowBorderDxfId="652" tableBorderDxfId="650" dataCellStyle="Comma">
  <autoFilter ref="A7:O23"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500-000001000000}" name="CUMULATIVE INSTALLED CAPACITY (MW) _x000a_[note 1]" dataDxfId="649" totalsRowDxfId="648"/>
    <tableColumn id="2" xr3:uid="{00000000-0010-0000-0500-000002000000}" name="2009" dataDxfId="647" totalsRowDxfId="646" dataCellStyle="Comma"/>
    <tableColumn id="3" xr3:uid="{00000000-0010-0000-0500-000003000000}" name="2010" dataDxfId="645" totalsRowDxfId="644" dataCellStyle="Comma">
      <calculatedColumnFormula>Quarter!E8</calculatedColumnFormula>
    </tableColumn>
    <tableColumn id="4" xr3:uid="{00000000-0010-0000-0500-000004000000}" name="2011" dataDxfId="643" totalsRowDxfId="642" dataCellStyle="Comma">
      <calculatedColumnFormula>Quarter!I8</calculatedColumnFormula>
    </tableColumn>
    <tableColumn id="5" xr3:uid="{00000000-0010-0000-0500-000005000000}" name="2012" dataDxfId="641" totalsRowDxfId="640" dataCellStyle="Comma">
      <calculatedColumnFormula>Quarter!M8</calculatedColumnFormula>
    </tableColumn>
    <tableColumn id="6" xr3:uid="{00000000-0010-0000-0500-000006000000}" name="2013" dataDxfId="639" totalsRowDxfId="638" dataCellStyle="Comma">
      <calculatedColumnFormula>Quarter!Q8</calculatedColumnFormula>
    </tableColumn>
    <tableColumn id="7" xr3:uid="{00000000-0010-0000-0500-000007000000}" name="2014" dataDxfId="637" totalsRowDxfId="636" dataCellStyle="Comma">
      <calculatedColumnFormula>Quarter!U8</calculatedColumnFormula>
    </tableColumn>
    <tableColumn id="8" xr3:uid="{00000000-0010-0000-0500-000008000000}" name="2015" dataDxfId="635" totalsRowDxfId="634" dataCellStyle="Comma">
      <calculatedColumnFormula>Quarter!Y8</calculatedColumnFormula>
    </tableColumn>
    <tableColumn id="9" xr3:uid="{00000000-0010-0000-0500-000009000000}" name="2016" dataDxfId="633" totalsRowDxfId="632" dataCellStyle="Comma">
      <calculatedColumnFormula>Quarter!AC8</calculatedColumnFormula>
    </tableColumn>
    <tableColumn id="10" xr3:uid="{00000000-0010-0000-0500-00000A000000}" name="2017" dataDxfId="631" totalsRowDxfId="630" dataCellStyle="Comma">
      <calculatedColumnFormula>Quarter!AG8</calculatedColumnFormula>
    </tableColumn>
    <tableColumn id="11" xr3:uid="{00000000-0010-0000-0500-00000B000000}" name="2018" dataDxfId="629" totalsRowDxfId="628" dataCellStyle="Comma"/>
    <tableColumn id="12" xr3:uid="{00000000-0010-0000-0500-00000C000000}" name="2019" dataDxfId="627" totalsRowDxfId="626" dataCellStyle="Comma">
      <calculatedColumnFormula>Quarter!AO8</calculatedColumnFormula>
    </tableColumn>
    <tableColumn id="13" xr3:uid="{00000000-0010-0000-0500-00000D000000}" name="2020" dataDxfId="625" totalsRowDxfId="624" dataCellStyle="Comma">
      <calculatedColumnFormula>Quarter!AS8</calculatedColumnFormula>
    </tableColumn>
    <tableColumn id="14" xr3:uid="{1DB7C7E7-2A1E-4592-80D6-341A6FAEEAE0}" name="2021" dataDxfId="623" totalsRowDxfId="622" dataCellStyle="Comma 2"/>
    <tableColumn id="15" xr3:uid="{B4593E03-1CAA-4D81-A324-A5D0E29BE58D}" name="2022" dataDxfId="621" totalsRowDxfId="620" dataCellStyle="Comma"/>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Renewable_annual_electricity_generated" displayName="Renewable_annual_electricity_generated" ref="A25:O41" totalsRowCount="1" headerRowDxfId="619" dataDxfId="617" headerRowBorderDxfId="618" tableBorderDxfId="616" dataCellStyle="Comma">
  <autoFilter ref="A25:O40"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600-000001000000}" name="ELECTRICITY GENERATED (GWh) _x000a_[note 6]" dataDxfId="615" totalsRowDxfId="614"/>
    <tableColumn id="2" xr3:uid="{00000000-0010-0000-0600-000002000000}" name="2009" dataDxfId="613" totalsRowDxfId="612" dataCellStyle="Comma"/>
    <tableColumn id="3" xr3:uid="{00000000-0010-0000-0600-000003000000}" name="2010" dataDxfId="611" totalsRowDxfId="610" dataCellStyle="Comma">
      <calculatedColumnFormula>SUM(Quarter!B26:E26)</calculatedColumnFormula>
    </tableColumn>
    <tableColumn id="4" xr3:uid="{00000000-0010-0000-0600-000004000000}" name="2011" dataDxfId="609" totalsRowDxfId="608" dataCellStyle="Comma">
      <calculatedColumnFormula>SUM(Quarter!F26:I26)</calculatedColumnFormula>
    </tableColumn>
    <tableColumn id="5" xr3:uid="{00000000-0010-0000-0600-000005000000}" name="2012" dataDxfId="607" totalsRowDxfId="606" dataCellStyle="Comma">
      <calculatedColumnFormula>SUM(Quarter!J26:M26)</calculatedColumnFormula>
    </tableColumn>
    <tableColumn id="6" xr3:uid="{00000000-0010-0000-0600-000006000000}" name="2013" dataDxfId="605" totalsRowDxfId="604" dataCellStyle="Comma">
      <calculatedColumnFormula>SUM(Quarter!N26:Q26)</calculatedColumnFormula>
    </tableColumn>
    <tableColumn id="7" xr3:uid="{00000000-0010-0000-0600-000007000000}" name="2014" dataDxfId="603" totalsRowDxfId="602" dataCellStyle="Comma">
      <calculatedColumnFormula>SUM(Quarter!R26:U26)</calculatedColumnFormula>
    </tableColumn>
    <tableColumn id="8" xr3:uid="{00000000-0010-0000-0600-000008000000}" name="2015" dataDxfId="601" totalsRowDxfId="600" dataCellStyle="Comma">
      <calculatedColumnFormula>SUM(Quarter!V26:Y26)</calculatedColumnFormula>
    </tableColumn>
    <tableColumn id="9" xr3:uid="{00000000-0010-0000-0600-000009000000}" name="2016" dataDxfId="599" totalsRowDxfId="598" dataCellStyle="Comma">
      <calculatedColumnFormula>SUM(Quarter!Z26:AC26)</calculatedColumnFormula>
    </tableColumn>
    <tableColumn id="10" xr3:uid="{00000000-0010-0000-0600-00000A000000}" name="2017" dataDxfId="597" totalsRowDxfId="596" dataCellStyle="Comma">
      <calculatedColumnFormula>SUM(Quarter!AD26:AG26)</calculatedColumnFormula>
    </tableColumn>
    <tableColumn id="11" xr3:uid="{00000000-0010-0000-0600-00000B000000}" name="2018" dataDxfId="595" totalsRowDxfId="594" dataCellStyle="Comma">
      <calculatedColumnFormula>SUM(Quarter!AH26:AK26)</calculatedColumnFormula>
    </tableColumn>
    <tableColumn id="12" xr3:uid="{00000000-0010-0000-0600-00000C000000}" name="2019" dataDxfId="593" totalsRowDxfId="592" dataCellStyle="Comma">
      <calculatedColumnFormula>SUM(Quarter!AL26:AO26)</calculatedColumnFormula>
    </tableColumn>
    <tableColumn id="13" xr3:uid="{00000000-0010-0000-0600-00000D000000}" name="2020" dataDxfId="591" totalsRowDxfId="590" dataCellStyle="Comma">
      <calculatedColumnFormula>SUM(Quarter!AP26:AS26)</calculatedColumnFormula>
    </tableColumn>
    <tableColumn id="14" xr3:uid="{16E68950-4320-4125-8360-211B256DF068}" name="2021" dataDxfId="589" totalsRowDxfId="588" dataCellStyle="Comma 2">
      <calculatedColumnFormula>SUM(Quarter!AT26:AW26)</calculatedColumnFormula>
    </tableColumn>
    <tableColumn id="15" xr3:uid="{8BADC1FB-5150-4837-8E8E-93FE6C8E2609}" name="2022" dataDxfId="587" totalsRowDxfId="586" dataCellStyle="Comma">
      <calculatedColumnFormula>SUM(Quarter!AU26:AX26)</calculatedColumnFormula>
    </tableColum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Renewable_annual_load_factors" displayName="Renewable_annual_load_factors" ref="A42:O54" totalsRowShown="0" headerRowDxfId="585" dataDxfId="584" tableBorderDxfId="583" dataCellStyle="Percent">
  <autoFilter ref="A42:O54"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700-000001000000}" name="LOAD FACTORS (%) _x000a_[note 11]" dataDxfId="582" dataCellStyle="Normal 3"/>
    <tableColumn id="2" xr3:uid="{00000000-0010-0000-0700-000002000000}" name="2009" dataDxfId="581" dataCellStyle="Percent"/>
    <tableColumn id="3" xr3:uid="{00000000-0010-0000-0700-000003000000}" name="2010" dataDxfId="580" dataCellStyle="Percent"/>
    <tableColumn id="4" xr3:uid="{00000000-0010-0000-0700-000004000000}" name="2011" dataDxfId="579" dataCellStyle="Percent"/>
    <tableColumn id="5" xr3:uid="{00000000-0010-0000-0700-000005000000}" name="2012" dataDxfId="578" dataCellStyle="Percent"/>
    <tableColumn id="6" xr3:uid="{00000000-0010-0000-0700-000006000000}" name="2013" dataDxfId="577" dataCellStyle="Percent"/>
    <tableColumn id="7" xr3:uid="{00000000-0010-0000-0700-000007000000}" name="2014" dataDxfId="576" dataCellStyle="Percent"/>
    <tableColumn id="8" xr3:uid="{00000000-0010-0000-0700-000008000000}" name="2015" dataDxfId="575" dataCellStyle="Percent"/>
    <tableColumn id="9" xr3:uid="{00000000-0010-0000-0700-000009000000}" name="2016" dataDxfId="574" dataCellStyle="Percent"/>
    <tableColumn id="10" xr3:uid="{00000000-0010-0000-0700-00000A000000}" name="2017" dataDxfId="573" dataCellStyle="Percent"/>
    <tableColumn id="11" xr3:uid="{00000000-0010-0000-0700-00000B000000}" name="2018" dataDxfId="572" dataCellStyle="Percent"/>
    <tableColumn id="12" xr3:uid="{00000000-0010-0000-0700-00000C000000}" name="2019" dataDxfId="571" dataCellStyle="Percent"/>
    <tableColumn id="13" xr3:uid="{00000000-0010-0000-0700-00000D000000}" name="2020" dataDxfId="570" dataCellStyle="Percent"/>
    <tableColumn id="14" xr3:uid="{2ECFFD3F-5520-41EE-9F59-E5F94DB38BA6}" name="2021" dataDxfId="569" dataCellStyle="Percent 2"/>
    <tableColumn id="15" xr3:uid="{139CAFC7-EF19-4C3A-A3CE-080DD664FDF3}" name="2022" dataDxfId="568" dataCellStyle="Percent"/>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Renewable_shares_of_electricity_generated_annual" displayName="Renewable_shares_of_electricity_generated_annual" ref="A56:O64" totalsRowShown="0" headerRowDxfId="567" dataDxfId="566" tableBorderDxfId="565">
  <autoFilter ref="A56:O64"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800-000001000000}" name="SHARES OF ELECTRICITY GENERATED (%)" dataDxfId="564" dataCellStyle="Normal 3"/>
    <tableColumn id="2" xr3:uid="{00000000-0010-0000-0800-000002000000}" name="2009" dataDxfId="563"/>
    <tableColumn id="3" xr3:uid="{00000000-0010-0000-0800-000003000000}" name="2010" dataDxfId="562"/>
    <tableColumn id="4" xr3:uid="{00000000-0010-0000-0800-000004000000}" name="2011" dataDxfId="561"/>
    <tableColumn id="5" xr3:uid="{00000000-0010-0000-0800-000005000000}" name="2012" dataDxfId="560"/>
    <tableColumn id="6" xr3:uid="{00000000-0010-0000-0800-000006000000}" name="2013" dataDxfId="559"/>
    <tableColumn id="7" xr3:uid="{00000000-0010-0000-0800-000007000000}" name="2014" dataDxfId="558"/>
    <tableColumn id="8" xr3:uid="{00000000-0010-0000-0800-000008000000}" name="2015" dataDxfId="557"/>
    <tableColumn id="9" xr3:uid="{00000000-0010-0000-0800-000009000000}" name="2016" dataDxfId="556"/>
    <tableColumn id="10" xr3:uid="{00000000-0010-0000-0800-00000A000000}" name="2017" dataDxfId="555"/>
    <tableColumn id="11" xr3:uid="{00000000-0010-0000-0800-00000B000000}" name="2018" dataDxfId="554"/>
    <tableColumn id="12" xr3:uid="{00000000-0010-0000-0800-00000C000000}" name="2019" dataDxfId="553"/>
    <tableColumn id="13" xr3:uid="{00000000-0010-0000-0800-00000D000000}" name="2020" dataDxfId="552" dataCellStyle="Percent"/>
    <tableColumn id="14" xr3:uid="{FBDE810A-CC0F-4871-8E97-EE8ECB5770FE}" name="2021" dataDxfId="551" dataCellStyle="Percent 2"/>
    <tableColumn id="15" xr3:uid="{83DC483B-20CD-422F-AF14-81CDCD86059D}" name="2022" dataDxfId="550" dataCellStyle="Percent"/>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statistics/digest-of-uk-energy-statistics-dukes-2023" TargetMode="External"/><Relationship Id="rId7" Type="http://schemas.openxmlformats.org/officeDocument/2006/relationships/hyperlink" Target="mailto:renewablesstatistics@energysecurity.gov.uk" TargetMode="External"/><Relationship Id="rId2" Type="http://schemas.openxmlformats.org/officeDocument/2006/relationships/hyperlink" Target="https://www.gov.uk/government/publications/renewable-energy-statistics-data-sources-and-methodologies" TargetMode="External"/><Relationship Id="rId1" Type="http://schemas.openxmlformats.org/officeDocument/2006/relationships/hyperlink" Target="https://www.gov.uk/government/collections/energy-trends" TargetMode="External"/><Relationship Id="rId6" Type="http://schemas.openxmlformats.org/officeDocument/2006/relationships/hyperlink" Target="mailto:energy.stats@energysecurity.gov.uk" TargetMode="External"/><Relationship Id="rId5" Type="http://schemas.openxmlformats.org/officeDocument/2006/relationships/hyperlink" Target="mailto:newsdesk@energysecurity.gov.uk" TargetMode="External"/><Relationship Id="rId4" Type="http://schemas.openxmlformats.org/officeDocument/2006/relationships/hyperlink" Target="https://www.gov.uk/government/publications/desnz-standards-for-official-statistics/statistical-revisions-policy"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Publications/Energy%20Trends/Tables/Renewables/Link%20to%20Energy%20Trends%206.2%20(opens%20in%20new%20window)" TargetMode="External"/><Relationship Id="rId2" Type="http://schemas.openxmlformats.org/officeDocument/2006/relationships/hyperlink" Target="https://www.gov.uk/government/statistics/regional-renewable-statistics" TargetMode="External"/><Relationship Id="rId1" Type="http://schemas.openxmlformats.org/officeDocument/2006/relationships/hyperlink" Target="https://www.gov.uk/government/statistics/solar-photovoltaics-deployment"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5.bin"/><Relationship Id="rId5" Type="http://schemas.openxmlformats.org/officeDocument/2006/relationships/table" Target="../tables/table9.xml"/><Relationship Id="rId4" Type="http://schemas.openxmlformats.org/officeDocument/2006/relationships/table" Target="../tables/table8.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 Id="rId5" Type="http://schemas.openxmlformats.org/officeDocument/2006/relationships/table" Target="../tables/table13.xml"/><Relationship Id="rId4" Type="http://schemas.openxmlformats.org/officeDocument/2006/relationships/table" Target="../tables/table1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7.bin"/><Relationship Id="rId4" Type="http://schemas.openxmlformats.org/officeDocument/2006/relationships/table" Target="../tables/table1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8.bin"/><Relationship Id="rId4" Type="http://schemas.openxmlformats.org/officeDocument/2006/relationships/table" Target="../tables/table1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29"/>
  <sheetViews>
    <sheetView showGridLines="0" zoomScaleNormal="100" workbookViewId="0"/>
  </sheetViews>
  <sheetFormatPr defaultRowHeight="20.25" customHeight="1" x14ac:dyDescent="0.2"/>
  <cols>
    <col min="1" max="1" width="151.28515625" customWidth="1"/>
  </cols>
  <sheetData>
    <row r="1" spans="1:1" ht="45" customHeight="1" x14ac:dyDescent="0.2">
      <c r="A1" s="67" t="s">
        <v>21</v>
      </c>
    </row>
    <row r="2" spans="1:1" ht="45" customHeight="1" x14ac:dyDescent="0.2">
      <c r="A2" s="51" t="s">
        <v>241</v>
      </c>
    </row>
    <row r="3" spans="1:1" ht="30" customHeight="1" x14ac:dyDescent="0.35">
      <c r="A3" s="52" t="s">
        <v>151</v>
      </c>
    </row>
    <row r="4" spans="1:1" s="188" customFormat="1" ht="45" customHeight="1" x14ac:dyDescent="0.2">
      <c r="A4" s="56" t="s">
        <v>301</v>
      </c>
    </row>
    <row r="5" spans="1:1" ht="30" customHeight="1" x14ac:dyDescent="0.35">
      <c r="A5" s="177" t="s">
        <v>152</v>
      </c>
    </row>
    <row r="6" spans="1:1" s="188" customFormat="1" ht="20.25" customHeight="1" x14ac:dyDescent="0.2">
      <c r="A6" s="56" t="s">
        <v>290</v>
      </c>
    </row>
    <row r="7" spans="1:1" ht="30" customHeight="1" x14ac:dyDescent="0.35">
      <c r="A7" s="177" t="s">
        <v>153</v>
      </c>
    </row>
    <row r="8" spans="1:1" s="188" customFormat="1" ht="45" customHeight="1" x14ac:dyDescent="0.2">
      <c r="A8" s="56" t="s">
        <v>291</v>
      </c>
    </row>
    <row r="9" spans="1:1" ht="30" customHeight="1" x14ac:dyDescent="0.35">
      <c r="A9" s="120" t="s">
        <v>154</v>
      </c>
    </row>
    <row r="10" spans="1:1" ht="45" customHeight="1" x14ac:dyDescent="0.2">
      <c r="A10" s="51" t="s">
        <v>155</v>
      </c>
    </row>
    <row r="11" spans="1:1" ht="20.25" customHeight="1" x14ac:dyDescent="0.2">
      <c r="A11" s="260" t="s">
        <v>296</v>
      </c>
    </row>
    <row r="12" spans="1:1" ht="45" customHeight="1" x14ac:dyDescent="0.2">
      <c r="A12" s="51" t="s">
        <v>156</v>
      </c>
    </row>
    <row r="13" spans="1:1" ht="45" customHeight="1" x14ac:dyDescent="0.2">
      <c r="A13" s="51" t="s">
        <v>157</v>
      </c>
    </row>
    <row r="14" spans="1:1" ht="20.25" customHeight="1" x14ac:dyDescent="0.2">
      <c r="A14" s="51" t="s">
        <v>158</v>
      </c>
    </row>
    <row r="15" spans="1:1" ht="20.25" customHeight="1" x14ac:dyDescent="0.2">
      <c r="A15" s="57" t="s">
        <v>159</v>
      </c>
    </row>
    <row r="16" spans="1:1" ht="20.25" customHeight="1" x14ac:dyDescent="0.2">
      <c r="A16" s="57" t="s">
        <v>165</v>
      </c>
    </row>
    <row r="17" spans="1:1" ht="20.25" customHeight="1" x14ac:dyDescent="0.2">
      <c r="A17" s="247" t="s">
        <v>160</v>
      </c>
    </row>
    <row r="18" spans="1:1" ht="20.25" customHeight="1" x14ac:dyDescent="0.2">
      <c r="A18" s="270" t="s">
        <v>236</v>
      </c>
    </row>
    <row r="19" spans="1:1" ht="30" customHeight="1" x14ac:dyDescent="0.35">
      <c r="A19" s="120" t="s">
        <v>161</v>
      </c>
    </row>
    <row r="20" spans="1:1" ht="20.25" customHeight="1" x14ac:dyDescent="0.25">
      <c r="A20" s="121" t="s">
        <v>162</v>
      </c>
    </row>
    <row r="21" spans="1:1" ht="20.25" customHeight="1" x14ac:dyDescent="0.2">
      <c r="A21" s="51" t="s">
        <v>166</v>
      </c>
    </row>
    <row r="22" spans="1:1" ht="20.25" customHeight="1" x14ac:dyDescent="0.2">
      <c r="A22" s="260" t="s">
        <v>297</v>
      </c>
    </row>
    <row r="23" spans="1:1" ht="20.25" customHeight="1" x14ac:dyDescent="0.2">
      <c r="A23" s="207" t="s">
        <v>235</v>
      </c>
    </row>
    <row r="24" spans="1:1" ht="20.25" customHeight="1" x14ac:dyDescent="0.25">
      <c r="A24" s="121" t="s">
        <v>163</v>
      </c>
    </row>
    <row r="25" spans="1:1" ht="20.25" customHeight="1" x14ac:dyDescent="0.2">
      <c r="A25" s="260" t="s">
        <v>292</v>
      </c>
    </row>
    <row r="26" spans="1:1" ht="20.25" customHeight="1" x14ac:dyDescent="0.2">
      <c r="A26" s="65" t="s">
        <v>164</v>
      </c>
    </row>
    <row r="27" spans="1:1" ht="20.25" customHeight="1" x14ac:dyDescent="0.25">
      <c r="A27" s="60"/>
    </row>
    <row r="28" spans="1:1" ht="20.25" customHeight="1" x14ac:dyDescent="0.2">
      <c r="A28" s="122"/>
    </row>
    <row r="29" spans="1:1" ht="20.25" customHeight="1" x14ac:dyDescent="0.2">
      <c r="A29" s="122"/>
    </row>
  </sheetData>
  <hyperlinks>
    <hyperlink ref="A15" r:id="rId1" display="Energy trends publication (opens in a new window) " xr:uid="{00000000-0004-0000-0200-000001000000}"/>
    <hyperlink ref="A16" r:id="rId2" xr:uid="{00000000-0004-0000-0200-000002000000}"/>
    <hyperlink ref="A18" r:id="rId3" xr:uid="{78389CB2-C2B4-4459-8124-B08AEA7202F5}"/>
    <hyperlink ref="A17" r:id="rId4" xr:uid="{8B0AF2DA-58A1-4798-9973-4ACC54927AE3}"/>
    <hyperlink ref="A25" r:id="rId5" xr:uid="{BA999AE4-CA30-4B3A-86EA-88330DAD2345}"/>
    <hyperlink ref="A11" r:id="rId6" xr:uid="{DFEA02E3-FC13-4FFB-8FC5-9A1BB285558D}"/>
    <hyperlink ref="A22" r:id="rId7" xr:uid="{555F832E-283C-4A8C-A7DD-B086800422EA}"/>
  </hyperlinks>
  <pageMargins left="0.7" right="0.7" top="0.75" bottom="0.75" header="0.3" footer="0.3"/>
  <pageSetup paperSize="9" orientation="portrait" verticalDpi="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dimension ref="A1:DA43"/>
  <sheetViews>
    <sheetView topLeftCell="BB1" zoomScaleNormal="100" workbookViewId="0">
      <selection activeCell="DA25" sqref="DA25"/>
    </sheetView>
  </sheetViews>
  <sheetFormatPr defaultRowHeight="12.75" x14ac:dyDescent="0.2"/>
  <cols>
    <col min="1" max="1" width="34.7109375" customWidth="1"/>
    <col min="2" max="2" width="9.28515625" customWidth="1"/>
    <col min="3" max="4" width="9.28515625" bestFit="1" customWidth="1"/>
    <col min="5" max="6" width="10.28515625" bestFit="1" customWidth="1"/>
    <col min="7" max="15" width="7.28515625" customWidth="1"/>
    <col min="16" max="24" width="9.28515625" customWidth="1"/>
    <col min="25" max="54" width="9" customWidth="1"/>
    <col min="55" max="55" width="10.28515625" hidden="1" customWidth="1"/>
    <col min="56" max="69" width="9.28515625" hidden="1" customWidth="1"/>
    <col min="70" max="81" width="0" hidden="1" customWidth="1"/>
    <col min="82" max="82" width="10" hidden="1" customWidth="1"/>
    <col min="83" max="87" width="0" hidden="1" customWidth="1"/>
    <col min="97" max="97" width="10.5703125" customWidth="1"/>
    <col min="98" max="98" width="14.140625" customWidth="1"/>
    <col min="99" max="104" width="13.140625" customWidth="1"/>
  </cols>
  <sheetData>
    <row r="1" spans="1:105" ht="27.75" x14ac:dyDescent="0.2">
      <c r="A1" s="18" t="s">
        <v>20</v>
      </c>
      <c r="B1" s="18"/>
    </row>
    <row r="2" spans="1:105" ht="18" x14ac:dyDescent="0.25">
      <c r="A2" s="19"/>
      <c r="B2" s="19"/>
    </row>
    <row r="3" spans="1:105" x14ac:dyDescent="0.2">
      <c r="A3" s="16"/>
      <c r="B3" s="16"/>
    </row>
    <row r="4" spans="1:105" ht="13.5" thickBot="1" x14ac:dyDescent="0.25">
      <c r="A4" s="16"/>
      <c r="B4" s="16"/>
      <c r="BD4" s="4" t="s">
        <v>40</v>
      </c>
    </row>
    <row r="5" spans="1:105" ht="13.5" thickTop="1" x14ac:dyDescent="0.2">
      <c r="A5" s="20"/>
      <c r="B5" s="16"/>
      <c r="AE5">
        <v>2018</v>
      </c>
      <c r="AI5">
        <v>2019</v>
      </c>
      <c r="AM5">
        <v>2020</v>
      </c>
      <c r="AQ5">
        <v>2021</v>
      </c>
      <c r="AU5">
        <v>2022</v>
      </c>
      <c r="AY5">
        <v>2023</v>
      </c>
      <c r="CF5">
        <v>2018</v>
      </c>
      <c r="CJ5">
        <v>2019</v>
      </c>
      <c r="CN5">
        <v>2020</v>
      </c>
      <c r="CR5">
        <v>2021</v>
      </c>
      <c r="CV5">
        <v>2022</v>
      </c>
    </row>
    <row r="6" spans="1:105" ht="13.5" thickBot="1" x14ac:dyDescent="0.25">
      <c r="A6" s="21"/>
      <c r="B6" s="16" t="s">
        <v>41</v>
      </c>
      <c r="C6" s="4" t="s">
        <v>34</v>
      </c>
      <c r="D6" s="4" t="s">
        <v>35</v>
      </c>
      <c r="E6" s="4" t="s">
        <v>36</v>
      </c>
      <c r="F6" s="4" t="s">
        <v>37</v>
      </c>
      <c r="G6" s="4" t="s">
        <v>38</v>
      </c>
      <c r="H6" s="4" t="s">
        <v>39</v>
      </c>
      <c r="I6" s="4" t="s">
        <v>43</v>
      </c>
      <c r="J6" s="4" t="s">
        <v>44</v>
      </c>
      <c r="K6" s="4" t="s">
        <v>45</v>
      </c>
      <c r="L6" s="4" t="s">
        <v>46</v>
      </c>
      <c r="M6" s="4" t="s">
        <v>47</v>
      </c>
      <c r="N6" s="4" t="s">
        <v>48</v>
      </c>
      <c r="O6" s="4" t="s">
        <v>49</v>
      </c>
      <c r="P6" s="4" t="s">
        <v>50</v>
      </c>
      <c r="Q6" s="4" t="s">
        <v>55</v>
      </c>
      <c r="R6" s="4" t="s">
        <v>56</v>
      </c>
      <c r="S6" s="4" t="s">
        <v>57</v>
      </c>
      <c r="T6" s="4" t="s">
        <v>58</v>
      </c>
      <c r="U6" s="4" t="s">
        <v>59</v>
      </c>
      <c r="V6" s="4" t="s">
        <v>60</v>
      </c>
      <c r="W6" s="4" t="s">
        <v>62</v>
      </c>
      <c r="X6" s="4" t="s">
        <v>64</v>
      </c>
      <c r="Y6" s="4" t="s">
        <v>66</v>
      </c>
      <c r="Z6" s="4" t="s">
        <v>68</v>
      </c>
      <c r="AA6" s="4" t="s">
        <v>69</v>
      </c>
      <c r="AB6" s="4" t="s">
        <v>71</v>
      </c>
      <c r="AC6" s="4" t="s">
        <v>73</v>
      </c>
      <c r="AD6" s="4" t="s">
        <v>78</v>
      </c>
      <c r="AE6" s="4" t="s">
        <v>85</v>
      </c>
      <c r="AF6" s="4" t="s">
        <v>86</v>
      </c>
      <c r="AG6" s="4" t="s">
        <v>87</v>
      </c>
      <c r="AH6" s="4" t="s">
        <v>88</v>
      </c>
      <c r="AI6" s="4" t="s">
        <v>85</v>
      </c>
      <c r="AJ6" s="4" t="s">
        <v>86</v>
      </c>
      <c r="AK6" s="4" t="s">
        <v>87</v>
      </c>
      <c r="AL6" s="4" t="s">
        <v>88</v>
      </c>
      <c r="AM6" s="4" t="s">
        <v>85</v>
      </c>
      <c r="AN6" s="4" t="s">
        <v>86</v>
      </c>
      <c r="AO6" s="4" t="s">
        <v>87</v>
      </c>
      <c r="AP6" s="4" t="s">
        <v>88</v>
      </c>
      <c r="AQ6" s="4" t="s">
        <v>85</v>
      </c>
      <c r="AR6" s="4" t="s">
        <v>86</v>
      </c>
      <c r="AS6" s="4" t="s">
        <v>87</v>
      </c>
      <c r="AT6" s="4" t="s">
        <v>88</v>
      </c>
      <c r="AU6" s="4" t="s">
        <v>85</v>
      </c>
      <c r="AV6" s="4" t="s">
        <v>86</v>
      </c>
      <c r="AW6" s="4" t="s">
        <v>87</v>
      </c>
      <c r="AX6" s="4" t="s">
        <v>88</v>
      </c>
      <c r="AY6" s="4" t="s">
        <v>85</v>
      </c>
      <c r="AZ6" s="4" t="s">
        <v>86</v>
      </c>
      <c r="BA6" s="4"/>
      <c r="BB6" s="4"/>
      <c r="BC6" s="4" t="s">
        <v>41</v>
      </c>
      <c r="BD6" s="4" t="s">
        <v>34</v>
      </c>
      <c r="BE6" s="4" t="s">
        <v>35</v>
      </c>
      <c r="BF6" s="4" t="s">
        <v>36</v>
      </c>
      <c r="BG6" s="4" t="s">
        <v>37</v>
      </c>
      <c r="BH6" s="4" t="s">
        <v>38</v>
      </c>
      <c r="BI6" s="4" t="s">
        <v>39</v>
      </c>
      <c r="BJ6" s="4" t="s">
        <v>43</v>
      </c>
      <c r="BK6" s="4" t="s">
        <v>44</v>
      </c>
      <c r="BL6" s="4" t="s">
        <v>45</v>
      </c>
      <c r="BM6" s="4" t="s">
        <v>46</v>
      </c>
      <c r="BN6" s="4" t="s">
        <v>47</v>
      </c>
      <c r="BO6" s="4" t="s">
        <v>48</v>
      </c>
      <c r="BP6" s="4" t="s">
        <v>49</v>
      </c>
      <c r="BQ6" s="4" t="s">
        <v>50</v>
      </c>
      <c r="BR6" s="4" t="s">
        <v>55</v>
      </c>
      <c r="BS6" s="4" t="s">
        <v>56</v>
      </c>
      <c r="BT6" s="4" t="s">
        <v>57</v>
      </c>
      <c r="BU6" s="4" t="s">
        <v>58</v>
      </c>
      <c r="BV6" s="4" t="s">
        <v>59</v>
      </c>
      <c r="BW6" s="4" t="s">
        <v>60</v>
      </c>
      <c r="BX6" s="4" t="s">
        <v>61</v>
      </c>
      <c r="BY6" s="4" t="s">
        <v>63</v>
      </c>
      <c r="BZ6" s="4" t="s">
        <v>65</v>
      </c>
      <c r="CA6" s="4" t="s">
        <v>67</v>
      </c>
      <c r="CB6" s="4" t="s">
        <v>70</v>
      </c>
      <c r="CC6" s="4" t="s">
        <v>71</v>
      </c>
      <c r="CD6" s="4" t="s">
        <v>72</v>
      </c>
      <c r="CE6" s="4" t="s">
        <v>78</v>
      </c>
      <c r="CF6" s="4" t="s">
        <v>85</v>
      </c>
      <c r="CG6" s="4" t="s">
        <v>86</v>
      </c>
      <c r="CH6" s="4" t="s">
        <v>87</v>
      </c>
      <c r="CI6" s="4" t="s">
        <v>88</v>
      </c>
      <c r="CJ6" s="4" t="s">
        <v>85</v>
      </c>
      <c r="CK6" s="4" t="s">
        <v>86</v>
      </c>
      <c r="CL6" s="4" t="s">
        <v>87</v>
      </c>
      <c r="CM6" s="4" t="s">
        <v>88</v>
      </c>
      <c r="CN6" s="4" t="s">
        <v>85</v>
      </c>
      <c r="CO6" s="4" t="s">
        <v>86</v>
      </c>
      <c r="CP6" s="4" t="s">
        <v>87</v>
      </c>
      <c r="CQ6" s="4" t="s">
        <v>88</v>
      </c>
      <c r="CR6" s="4" t="s">
        <v>85</v>
      </c>
      <c r="CS6" s="4" t="s">
        <v>86</v>
      </c>
      <c r="CT6" s="4" t="s">
        <v>87</v>
      </c>
      <c r="CU6" s="4" t="s">
        <v>88</v>
      </c>
      <c r="CV6" s="4" t="s">
        <v>85</v>
      </c>
      <c r="CW6" s="4" t="s">
        <v>86</v>
      </c>
      <c r="CX6" s="4" t="s">
        <v>87</v>
      </c>
      <c r="CY6" s="4" t="s">
        <v>88</v>
      </c>
      <c r="CZ6" s="4" t="s">
        <v>85</v>
      </c>
      <c r="DA6" s="4" t="s">
        <v>86</v>
      </c>
    </row>
    <row r="7" spans="1:105" x14ac:dyDescent="0.2">
      <c r="A7" s="15" t="s">
        <v>17</v>
      </c>
      <c r="B7" s="1"/>
    </row>
    <row r="8" spans="1:105" x14ac:dyDescent="0.2">
      <c r="A8" s="4" t="s">
        <v>75</v>
      </c>
      <c r="B8" s="26" t="e">
        <f>#REF!+#REF!+'Scotland - Qtr'!B8+#REF!</f>
        <v>#REF!</v>
      </c>
      <c r="C8" s="26" t="e">
        <f>#REF!+#REF!+'Scotland - Qtr'!C8+#REF!</f>
        <v>#REF!</v>
      </c>
      <c r="D8" s="26" t="e">
        <f>#REF!+#REF!+'Scotland - Qtr'!D8+#REF!</f>
        <v>#REF!</v>
      </c>
      <c r="E8" s="26" t="e">
        <f>#REF!+#REF!+'Scotland - Qtr'!E8+#REF!</f>
        <v>#REF!</v>
      </c>
      <c r="F8" s="26" t="e">
        <f>#REF!+#REF!+'Scotland - Qtr'!F8+#REF!</f>
        <v>#REF!</v>
      </c>
      <c r="G8" s="26" t="e">
        <f>#REF!+#REF!+'Scotland - Qtr'!G8+#REF!</f>
        <v>#REF!</v>
      </c>
      <c r="H8" s="26" t="e">
        <f>#REF!+#REF!+'Scotland - Qtr'!H8+#REF!</f>
        <v>#REF!</v>
      </c>
      <c r="I8" s="26" t="e">
        <f>#REF!+#REF!+'Scotland - Qtr'!I8+#REF!</f>
        <v>#REF!</v>
      </c>
      <c r="J8" s="26" t="e">
        <f>#REF!+#REF!+'Scotland - Qtr'!J8+#REF!</f>
        <v>#REF!</v>
      </c>
      <c r="K8" s="26" t="e">
        <f>#REF!+#REF!+'Scotland - Qtr'!K8+#REF!</f>
        <v>#REF!</v>
      </c>
      <c r="L8" s="26" t="e">
        <f>#REF!+#REF!+'Scotland - Qtr'!L8+#REF!</f>
        <v>#REF!</v>
      </c>
      <c r="M8" s="26" t="e">
        <f>#REF!+#REF!+'Scotland - Qtr'!M8+#REF!</f>
        <v>#REF!</v>
      </c>
      <c r="N8" s="26" t="e">
        <f>#REF!+#REF!+'Scotland - Qtr'!N8+#REF!</f>
        <v>#REF!</v>
      </c>
      <c r="O8" s="26" t="e">
        <f>#REF!+#REF!+'Scotland - Qtr'!O8+#REF!</f>
        <v>#REF!</v>
      </c>
      <c r="P8" s="26" t="e">
        <f>#REF!+#REF!+'Scotland - Qtr'!P8+#REF!</f>
        <v>#REF!</v>
      </c>
      <c r="Q8" s="26" t="e">
        <f>#REF!+#REF!+'Scotland - Qtr'!Q8+#REF!</f>
        <v>#REF!</v>
      </c>
      <c r="R8" s="26" t="e">
        <f>#REF!+#REF!+'Scotland - Qtr'!R8+#REF!</f>
        <v>#REF!</v>
      </c>
      <c r="S8" s="26" t="e">
        <f>#REF!+#REF!+'Scotland - Qtr'!S8+#REF!</f>
        <v>#REF!</v>
      </c>
      <c r="T8" s="26" t="e">
        <f>#REF!+#REF!+'Scotland - Qtr'!T8+#REF!</f>
        <v>#REF!</v>
      </c>
      <c r="U8" s="26" t="e">
        <f>#REF!+#REF!+'Scotland - Qtr'!U8+#REF!</f>
        <v>#REF!</v>
      </c>
      <c r="V8" s="26" t="e">
        <f>#REF!+#REF!+'Scotland - Qtr'!V8+#REF!</f>
        <v>#REF!</v>
      </c>
      <c r="W8" s="26" t="e">
        <f>#REF!+#REF!+'Scotland - Qtr'!W8+#REF!</f>
        <v>#REF!</v>
      </c>
      <c r="X8" s="26" t="e">
        <f>#REF!+#REF!+'Scotland - Qtr'!X8+#REF!</f>
        <v>#REF!</v>
      </c>
      <c r="Y8" s="26" t="e">
        <f>#REF!+#REF!+'Scotland - Qtr'!Y8+#REF!</f>
        <v>#REF!</v>
      </c>
      <c r="Z8" s="26" t="e">
        <f>#REF!+#REF!+'Scotland - Qtr'!Z8+#REF!</f>
        <v>#REF!</v>
      </c>
      <c r="AA8" s="26" t="e">
        <f>#REF!+#REF!+'Scotland - Qtr'!AA8+#REF!</f>
        <v>#REF!</v>
      </c>
      <c r="AB8" s="26" t="e">
        <f>#REF!+#REF!+'Scotland - Qtr'!AB8+#REF!</f>
        <v>#REF!</v>
      </c>
      <c r="AC8" s="26" t="e">
        <f>#REF!+#REF!+'Scotland - Qtr'!AC8+#REF!</f>
        <v>#REF!</v>
      </c>
      <c r="AD8" s="26" t="e">
        <f>#REF!+#REF!+'Scotland - Qtr'!AD8+#REF!</f>
        <v>#REF!</v>
      </c>
      <c r="AE8" s="26" t="e">
        <f>#REF!+#REF!+'Scotland - Qtr'!AE8+#REF!</f>
        <v>#REF!</v>
      </c>
      <c r="AF8" s="26" t="e">
        <f>#REF!+#REF!+'Scotland - Qtr'!AF8+#REF!</f>
        <v>#REF!</v>
      </c>
      <c r="AG8" s="26" t="e">
        <f>#REF!+#REF!+'Scotland - Qtr'!AG8+#REF!</f>
        <v>#REF!</v>
      </c>
      <c r="AH8" s="26" t="e">
        <f>#REF!+#REF!+'Scotland - Qtr'!AH8+#REF!</f>
        <v>#REF!</v>
      </c>
      <c r="AI8" s="26" t="e">
        <f>#REF!+#REF!+'Scotland - Qtr'!AI8+#REF!</f>
        <v>#REF!</v>
      </c>
      <c r="AJ8" s="26" t="e">
        <f>#REF!+#REF!+'Scotland - Qtr'!AJ8+#REF!</f>
        <v>#REF!</v>
      </c>
      <c r="AK8" s="26" t="e">
        <f>#REF!+#REF!+'Scotland - Qtr'!AK8+#REF!</f>
        <v>#REF!</v>
      </c>
      <c r="AL8" s="26" t="e">
        <f>#REF!+#REF!+'Scotland - Qtr'!AL8+#REF!</f>
        <v>#REF!</v>
      </c>
      <c r="AM8" s="26" t="e">
        <f>#REF!+#REF!+'Scotland - Qtr'!AM8+#REF!</f>
        <v>#REF!</v>
      </c>
      <c r="AN8" s="26" t="e">
        <f>#REF!+#REF!+'Scotland - Qtr'!AN8+#REF!</f>
        <v>#REF!</v>
      </c>
      <c r="AO8" s="26" t="e">
        <f>#REF!+#REF!+'Scotland - Qtr'!AO8+#REF!</f>
        <v>#REF!</v>
      </c>
      <c r="AP8" s="26" t="e">
        <f>#REF!+#REF!+'Scotland - Qtr'!AP8+#REF!</f>
        <v>#REF!</v>
      </c>
      <c r="AQ8" s="26" t="e">
        <f>#REF!+#REF!+'Scotland - Qtr'!AQ8+#REF!</f>
        <v>#REF!</v>
      </c>
      <c r="AR8" s="26" t="e">
        <f>#REF!+#REF!+'Scotland - Qtr'!AR8+#REF!</f>
        <v>#REF!</v>
      </c>
      <c r="AS8" s="26" t="e">
        <f>#REF!+#REF!+'Scotland - Qtr'!AS8+#REF!</f>
        <v>#REF!</v>
      </c>
      <c r="AT8" s="26" t="e">
        <f>#REF!+#REF!+'Scotland - Qtr'!AT8+#REF!</f>
        <v>#REF!</v>
      </c>
      <c r="AU8" s="26" t="e">
        <f>#REF!+#REF!+'Scotland - Qtr'!AU8+#REF!</f>
        <v>#REF!</v>
      </c>
      <c r="AV8" s="26" t="e">
        <f>#REF!+#REF!+'Scotland - Qtr'!AV8+#REF!</f>
        <v>#REF!</v>
      </c>
      <c r="AW8" s="26" t="e">
        <f>#REF!+#REF!+'Scotland - Qtr'!AW8+#REF!</f>
        <v>#REF!</v>
      </c>
      <c r="AX8" s="26" t="e">
        <f>#REF!+#REF!+'Scotland - Qtr'!AX8+#REF!</f>
        <v>#REF!</v>
      </c>
      <c r="AY8" s="26" t="e">
        <f>#REF!+#REF!+'Scotland - Qtr'!AY8+#REF!</f>
        <v>#REF!</v>
      </c>
      <c r="AZ8" s="26" t="e">
        <f>#REF!+#REF!+'Scotland - Qtr'!AZ8+#REF!</f>
        <v>#REF!</v>
      </c>
      <c r="BA8" s="26"/>
      <c r="BB8" s="26"/>
      <c r="BC8" s="25" t="e">
        <f>B8-Quarter!E8</f>
        <v>#REF!</v>
      </c>
      <c r="BD8" s="25" t="e">
        <f>C8-Quarter!F8</f>
        <v>#REF!</v>
      </c>
      <c r="BE8" s="25" t="e">
        <f>D8-Quarter!G8</f>
        <v>#REF!</v>
      </c>
      <c r="BF8" s="25" t="e">
        <f>E8-Quarter!H8</f>
        <v>#REF!</v>
      </c>
      <c r="BG8" s="25" t="e">
        <f>F8-Quarter!I8</f>
        <v>#REF!</v>
      </c>
      <c r="BH8" s="25" t="e">
        <f>G8-Quarter!J8</f>
        <v>#REF!</v>
      </c>
      <c r="BI8" s="25" t="e">
        <f>H8-Quarter!K8</f>
        <v>#REF!</v>
      </c>
      <c r="BJ8" s="25" t="e">
        <f>I8-Quarter!L8</f>
        <v>#REF!</v>
      </c>
      <c r="BK8" s="25" t="e">
        <f>J8-Quarter!M8</f>
        <v>#REF!</v>
      </c>
      <c r="BL8" s="25" t="e">
        <f>K8-Quarter!N8</f>
        <v>#REF!</v>
      </c>
      <c r="BM8" s="25" t="e">
        <f>L8-Quarter!O8</f>
        <v>#REF!</v>
      </c>
      <c r="BN8" s="25" t="e">
        <f>M8-Quarter!P8</f>
        <v>#REF!</v>
      </c>
      <c r="BO8" s="25" t="e">
        <f>N8-Quarter!Q8</f>
        <v>#REF!</v>
      </c>
      <c r="BP8" s="25" t="e">
        <f>O8-Quarter!R8</f>
        <v>#REF!</v>
      </c>
      <c r="BQ8" s="25" t="e">
        <f>P8-Quarter!S8</f>
        <v>#REF!</v>
      </c>
      <c r="BR8" s="25" t="e">
        <f>Q8-Quarter!T8</f>
        <v>#REF!</v>
      </c>
      <c r="BS8" s="25" t="e">
        <f>R8-Quarter!U8</f>
        <v>#REF!</v>
      </c>
      <c r="BT8" s="25" t="e">
        <f>S8-Quarter!V8</f>
        <v>#REF!</v>
      </c>
      <c r="BU8" s="25" t="e">
        <f>T8-Quarter!W8</f>
        <v>#REF!</v>
      </c>
      <c r="BV8" s="25" t="e">
        <f>U8-Quarter!X8</f>
        <v>#REF!</v>
      </c>
      <c r="BW8" s="25" t="e">
        <f>V8-Quarter!Y8</f>
        <v>#REF!</v>
      </c>
      <c r="BX8" s="25" t="e">
        <f>W8-Quarter!Z8</f>
        <v>#REF!</v>
      </c>
      <c r="BY8" s="25" t="e">
        <f>X8-Quarter!AA8</f>
        <v>#REF!</v>
      </c>
      <c r="BZ8" s="25" t="e">
        <f>Y8-Quarter!AB8</f>
        <v>#REF!</v>
      </c>
      <c r="CA8" s="25" t="e">
        <f>Z8-Quarter!AC8</f>
        <v>#REF!</v>
      </c>
      <c r="CB8" s="25" t="e">
        <f>AA8-Quarter!AD8</f>
        <v>#REF!</v>
      </c>
      <c r="CC8" s="25" t="e">
        <f>AB8-Quarter!AE8</f>
        <v>#REF!</v>
      </c>
      <c r="CD8" s="25" t="e">
        <f>AC8-Quarter!AF8</f>
        <v>#REF!</v>
      </c>
      <c r="CE8" s="25" t="e">
        <f>AD8-Quarter!AG8</f>
        <v>#REF!</v>
      </c>
      <c r="CF8" s="25" t="e">
        <f>AE8-Quarter!AH8</f>
        <v>#REF!</v>
      </c>
      <c r="CG8" s="25" t="e">
        <f>AF8-Quarter!AI8</f>
        <v>#REF!</v>
      </c>
      <c r="CH8" s="25" t="e">
        <f>AG8-Quarter!AJ8</f>
        <v>#REF!</v>
      </c>
      <c r="CI8" s="25" t="e">
        <f>AH8-Quarter!AK8</f>
        <v>#REF!</v>
      </c>
      <c r="CJ8" s="218" t="e">
        <f>AI8-Quarter!AL8</f>
        <v>#REF!</v>
      </c>
      <c r="CK8" s="218" t="e">
        <f>AJ8-Quarter!AM8</f>
        <v>#REF!</v>
      </c>
      <c r="CL8" s="218" t="e">
        <f>AK8-Quarter!AN8</f>
        <v>#REF!</v>
      </c>
      <c r="CM8" s="218" t="e">
        <f>AL8-Quarter!AO8</f>
        <v>#REF!</v>
      </c>
      <c r="CN8" s="218" t="e">
        <f>AM8-Quarter!AP8</f>
        <v>#REF!</v>
      </c>
      <c r="CO8" s="218" t="e">
        <f>AN8-Quarter!AQ8</f>
        <v>#REF!</v>
      </c>
      <c r="CP8" s="218" t="e">
        <f>AO8-Quarter!AR8</f>
        <v>#REF!</v>
      </c>
      <c r="CQ8" s="218" t="e">
        <f>AP8-Quarter!AS8</f>
        <v>#REF!</v>
      </c>
      <c r="CR8" s="218" t="e">
        <f>AQ8-Quarter!AT8</f>
        <v>#REF!</v>
      </c>
      <c r="CS8" s="218" t="e">
        <f>AR8-Quarter!AU8</f>
        <v>#REF!</v>
      </c>
      <c r="CT8" s="218" t="e">
        <f>AS8-Quarter!AV8</f>
        <v>#REF!</v>
      </c>
      <c r="CU8" s="218" t="e">
        <f>AT8-Quarter!AW8</f>
        <v>#REF!</v>
      </c>
      <c r="CV8" s="218" t="e">
        <f>AU8-Quarter!AX8</f>
        <v>#REF!</v>
      </c>
      <c r="CW8" s="218" t="e">
        <f>AV8-Quarter!AY8</f>
        <v>#REF!</v>
      </c>
      <c r="CX8" s="218" t="e">
        <f>AW8-Quarter!AZ8</f>
        <v>#REF!</v>
      </c>
      <c r="CY8" s="218" t="e">
        <f>AX8-Quarter!BA8</f>
        <v>#REF!</v>
      </c>
      <c r="CZ8" s="218" t="e">
        <f>AY8-Quarter!BB8</f>
        <v>#REF!</v>
      </c>
      <c r="DA8" s="218" t="e">
        <f>AZ8-Quarter!BC8</f>
        <v>#REF!</v>
      </c>
    </row>
    <row r="9" spans="1:105" x14ac:dyDescent="0.2">
      <c r="A9" s="4" t="s">
        <v>76</v>
      </c>
      <c r="B9" s="26" t="e">
        <f>#REF!+#REF!+'Scotland - Qtr'!B9+#REF!</f>
        <v>#REF!</v>
      </c>
      <c r="C9" s="26" t="e">
        <f>#REF!+#REF!+'Scotland - Qtr'!C9+#REF!</f>
        <v>#REF!</v>
      </c>
      <c r="D9" s="26" t="e">
        <f>#REF!+#REF!+'Scotland - Qtr'!D9+#REF!</f>
        <v>#REF!</v>
      </c>
      <c r="E9" s="26" t="e">
        <f>#REF!+#REF!+'Scotland - Qtr'!E9+#REF!</f>
        <v>#REF!</v>
      </c>
      <c r="F9" s="26" t="e">
        <f>#REF!+#REF!+'Scotland - Qtr'!F9+#REF!</f>
        <v>#REF!</v>
      </c>
      <c r="G9" s="26" t="e">
        <f>#REF!+#REF!+'Scotland - Qtr'!G9+#REF!</f>
        <v>#REF!</v>
      </c>
      <c r="H9" s="26" t="e">
        <f>#REF!+#REF!+'Scotland - Qtr'!H9+#REF!</f>
        <v>#REF!</v>
      </c>
      <c r="I9" s="26" t="e">
        <f>#REF!+#REF!+'Scotland - Qtr'!I9+#REF!</f>
        <v>#REF!</v>
      </c>
      <c r="J9" s="26" t="e">
        <f>#REF!+#REF!+'Scotland - Qtr'!J9+#REF!</f>
        <v>#REF!</v>
      </c>
      <c r="K9" s="26" t="e">
        <f>#REF!+#REF!+'Scotland - Qtr'!K9+#REF!</f>
        <v>#REF!</v>
      </c>
      <c r="L9" s="26" t="e">
        <f>#REF!+#REF!+'Scotland - Qtr'!L9+#REF!</f>
        <v>#REF!</v>
      </c>
      <c r="M9" s="26" t="e">
        <f>#REF!+#REF!+'Scotland - Qtr'!M9+#REF!</f>
        <v>#REF!</v>
      </c>
      <c r="N9" s="26" t="e">
        <f>#REF!+#REF!+'Scotland - Qtr'!N9+#REF!</f>
        <v>#REF!</v>
      </c>
      <c r="O9" s="26" t="e">
        <f>#REF!+#REF!+'Scotland - Qtr'!O9+#REF!</f>
        <v>#REF!</v>
      </c>
      <c r="P9" s="26" t="e">
        <f>#REF!+#REF!+'Scotland - Qtr'!P9+#REF!</f>
        <v>#REF!</v>
      </c>
      <c r="Q9" s="26" t="e">
        <f>#REF!+#REF!+'Scotland - Qtr'!Q9+#REF!</f>
        <v>#REF!</v>
      </c>
      <c r="R9" s="26" t="e">
        <f>#REF!+#REF!+'Scotland - Qtr'!R9+#REF!</f>
        <v>#REF!</v>
      </c>
      <c r="S9" s="26" t="e">
        <f>#REF!+#REF!+'Scotland - Qtr'!S9+#REF!</f>
        <v>#REF!</v>
      </c>
      <c r="T9" s="26" t="e">
        <f>#REF!+#REF!+'Scotland - Qtr'!T9+#REF!</f>
        <v>#REF!</v>
      </c>
      <c r="U9" s="25" t="e">
        <f>#REF!+#REF!+'Scotland - Qtr'!U9+#REF!</f>
        <v>#REF!</v>
      </c>
      <c r="V9" s="25" t="e">
        <f>#REF!+#REF!+'Scotland - Qtr'!V9+#REF!</f>
        <v>#REF!</v>
      </c>
      <c r="W9" s="25" t="e">
        <f>#REF!+#REF!+'Scotland - Qtr'!W9+#REF!</f>
        <v>#REF!</v>
      </c>
      <c r="X9" s="25" t="e">
        <f>#REF!+#REF!+'Scotland - Qtr'!X9+#REF!</f>
        <v>#REF!</v>
      </c>
      <c r="Y9" s="25" t="e">
        <f>#REF!+#REF!+'Scotland - Qtr'!Y9+#REF!</f>
        <v>#REF!</v>
      </c>
      <c r="Z9" s="25" t="e">
        <f>#REF!+#REF!+'Scotland - Qtr'!Z9+#REF!</f>
        <v>#REF!</v>
      </c>
      <c r="AA9" s="25" t="e">
        <f>#REF!+#REF!+'Scotland - Qtr'!AA9+#REF!</f>
        <v>#REF!</v>
      </c>
      <c r="AB9" s="25" t="e">
        <f>#REF!+#REF!+'Scotland - Qtr'!AB9+#REF!</f>
        <v>#REF!</v>
      </c>
      <c r="AC9" s="25" t="e">
        <f>#REF!+#REF!+'Scotland - Qtr'!AC9+#REF!</f>
        <v>#REF!</v>
      </c>
      <c r="AD9" s="25" t="e">
        <f>#REF!+#REF!+'Scotland - Qtr'!AD9+#REF!</f>
        <v>#REF!</v>
      </c>
      <c r="AE9" s="25" t="e">
        <f>#REF!+#REF!+'Scotland - Qtr'!AE9+#REF!</f>
        <v>#REF!</v>
      </c>
      <c r="AF9" s="25" t="e">
        <f>#REF!+#REF!+'Scotland - Qtr'!AF9+#REF!</f>
        <v>#REF!</v>
      </c>
      <c r="AG9" s="25" t="e">
        <f>#REF!+#REF!+'Scotland - Qtr'!AG9+#REF!</f>
        <v>#REF!</v>
      </c>
      <c r="AH9" s="25" t="e">
        <f>#REF!+#REF!+'Scotland - Qtr'!AH9+#REF!</f>
        <v>#REF!</v>
      </c>
      <c r="AI9" s="25" t="e">
        <f>#REF!+#REF!+'Scotland - Qtr'!AI9+#REF!</f>
        <v>#REF!</v>
      </c>
      <c r="AJ9" s="25" t="e">
        <f>#REF!+#REF!+'Scotland - Qtr'!AJ9+#REF!</f>
        <v>#REF!</v>
      </c>
      <c r="AK9" s="25" t="e">
        <f>#REF!+#REF!+'Scotland - Qtr'!AK9+#REF!</f>
        <v>#REF!</v>
      </c>
      <c r="AL9" s="25" t="e">
        <f>#REF!+#REF!+'Scotland - Qtr'!AL9+#REF!</f>
        <v>#REF!</v>
      </c>
      <c r="AM9" s="25" t="e">
        <f>#REF!+#REF!+'Scotland - Qtr'!AM9+#REF!</f>
        <v>#REF!</v>
      </c>
      <c r="AN9" s="25" t="e">
        <f>#REF!+#REF!+'Scotland - Qtr'!AN9+#REF!</f>
        <v>#REF!</v>
      </c>
      <c r="AO9" s="25" t="e">
        <f>#REF!+#REF!+'Scotland - Qtr'!AO9+#REF!</f>
        <v>#REF!</v>
      </c>
      <c r="AP9" s="25" t="e">
        <f>#REF!+#REF!+'Scotland - Qtr'!AP9+#REF!</f>
        <v>#REF!</v>
      </c>
      <c r="AQ9" s="25" t="e">
        <f>#REF!+#REF!+'Scotland - Qtr'!AQ9+#REF!</f>
        <v>#REF!</v>
      </c>
      <c r="AR9" s="25" t="e">
        <f>#REF!+#REF!+'Scotland - Qtr'!AR9+#REF!</f>
        <v>#REF!</v>
      </c>
      <c r="AS9" s="25" t="e">
        <f>#REF!+#REF!+'Scotland - Qtr'!AS9+#REF!</f>
        <v>#REF!</v>
      </c>
      <c r="AT9" s="25" t="e">
        <f>#REF!+#REF!+'Scotland - Qtr'!AT9+#REF!</f>
        <v>#REF!</v>
      </c>
      <c r="AU9" s="25" t="e">
        <f>#REF!+#REF!+'Scotland - Qtr'!AU9+#REF!</f>
        <v>#REF!</v>
      </c>
      <c r="AV9" s="25" t="e">
        <f>#REF!+#REF!+'Scotland - Qtr'!AV9+#REF!</f>
        <v>#REF!</v>
      </c>
      <c r="AW9" s="25" t="e">
        <f>#REF!+#REF!+'Scotland - Qtr'!AW9+#REF!</f>
        <v>#REF!</v>
      </c>
      <c r="AX9" s="25" t="e">
        <f>#REF!+#REF!+'Scotland - Qtr'!AX9+#REF!</f>
        <v>#REF!</v>
      </c>
      <c r="AY9" s="25" t="e">
        <f>#REF!+#REF!+'Scotland - Qtr'!AY9+#REF!</f>
        <v>#REF!</v>
      </c>
      <c r="AZ9" s="25" t="e">
        <f>#REF!+#REF!+'Scotland - Qtr'!AZ9+#REF!</f>
        <v>#REF!</v>
      </c>
      <c r="BA9" s="25"/>
      <c r="BB9" s="25"/>
      <c r="BC9" s="25" t="e">
        <f>B9-Quarter!E9</f>
        <v>#REF!</v>
      </c>
      <c r="BD9" s="25" t="e">
        <f>C9-Quarter!F9</f>
        <v>#REF!</v>
      </c>
      <c r="BE9" s="25" t="e">
        <f>D9-Quarter!G9</f>
        <v>#REF!</v>
      </c>
      <c r="BF9" s="25" t="e">
        <f>E9-Quarter!H9</f>
        <v>#REF!</v>
      </c>
      <c r="BG9" s="25" t="e">
        <f>F9-Quarter!I9</f>
        <v>#REF!</v>
      </c>
      <c r="BH9" s="25" t="e">
        <f>G9-Quarter!J9</f>
        <v>#REF!</v>
      </c>
      <c r="BI9" s="25" t="e">
        <f>H9-Quarter!K9</f>
        <v>#REF!</v>
      </c>
      <c r="BJ9" s="25" t="e">
        <f>I9-Quarter!L9</f>
        <v>#REF!</v>
      </c>
      <c r="BK9" s="25" t="e">
        <f>J9-Quarter!M9</f>
        <v>#REF!</v>
      </c>
      <c r="BL9" s="25" t="e">
        <f>K9-Quarter!N9</f>
        <v>#REF!</v>
      </c>
      <c r="BM9" s="25" t="e">
        <f>L9-Quarter!O9</f>
        <v>#REF!</v>
      </c>
      <c r="BN9" s="25" t="e">
        <f>M9-Quarter!P9</f>
        <v>#REF!</v>
      </c>
      <c r="BO9" s="25" t="e">
        <f>N9-Quarter!Q9</f>
        <v>#REF!</v>
      </c>
      <c r="BP9" s="25" t="e">
        <f>O9-Quarter!R9</f>
        <v>#REF!</v>
      </c>
      <c r="BQ9" s="25" t="e">
        <f>P9-Quarter!S9</f>
        <v>#REF!</v>
      </c>
      <c r="BR9" s="25" t="e">
        <f>Q9-Quarter!T9</f>
        <v>#REF!</v>
      </c>
      <c r="BS9" s="25" t="e">
        <f>R9-Quarter!U9</f>
        <v>#REF!</v>
      </c>
      <c r="BT9" s="25" t="e">
        <f>S9-Quarter!V9</f>
        <v>#REF!</v>
      </c>
      <c r="BU9" s="25" t="e">
        <f>T9-Quarter!W9</f>
        <v>#REF!</v>
      </c>
      <c r="BV9" s="25" t="e">
        <f>U9-Quarter!X9</f>
        <v>#REF!</v>
      </c>
      <c r="BW9" s="25" t="e">
        <f>V9-Quarter!Y9</f>
        <v>#REF!</v>
      </c>
      <c r="BX9" s="29" t="e">
        <f>W9-Quarter!Z9</f>
        <v>#REF!</v>
      </c>
      <c r="BY9" s="29" t="e">
        <f>X9-Quarter!AA9</f>
        <v>#REF!</v>
      </c>
      <c r="BZ9" s="29" t="e">
        <f>Y9-Quarter!AB9</f>
        <v>#REF!</v>
      </c>
      <c r="CA9" s="29" t="e">
        <f>Z9-Quarter!AC9</f>
        <v>#REF!</v>
      </c>
      <c r="CB9" s="29" t="e">
        <f>AA9-Quarter!AD9</f>
        <v>#REF!</v>
      </c>
      <c r="CC9" s="29" t="e">
        <f>AB9-Quarter!AE9</f>
        <v>#REF!</v>
      </c>
      <c r="CD9" s="25" t="e">
        <f>AC9-Quarter!AF9</f>
        <v>#REF!</v>
      </c>
      <c r="CE9" s="25" t="e">
        <f>AD9-Quarter!AG9</f>
        <v>#REF!</v>
      </c>
      <c r="CF9" s="25" t="e">
        <f>AE9-Quarter!AH9</f>
        <v>#REF!</v>
      </c>
      <c r="CG9" s="25" t="e">
        <f>AF9-Quarter!AI9</f>
        <v>#REF!</v>
      </c>
      <c r="CH9" s="25" t="e">
        <f>AG9-Quarter!AJ9</f>
        <v>#REF!</v>
      </c>
      <c r="CI9" s="25" t="e">
        <f>AH9-Quarter!AK9</f>
        <v>#REF!</v>
      </c>
      <c r="CJ9" s="218" t="e">
        <f>AI9-Quarter!AL9</f>
        <v>#REF!</v>
      </c>
      <c r="CK9" s="218" t="e">
        <f>AJ9-Quarter!AM9</f>
        <v>#REF!</v>
      </c>
      <c r="CL9" s="218" t="e">
        <f>AK9-Quarter!AN9</f>
        <v>#REF!</v>
      </c>
      <c r="CM9" s="218" t="e">
        <f>AL9-Quarter!AO9</f>
        <v>#REF!</v>
      </c>
      <c r="CN9" s="218" t="e">
        <f>AM9-Quarter!AP9</f>
        <v>#REF!</v>
      </c>
      <c r="CO9" s="218" t="e">
        <f>AN9-Quarter!AQ9</f>
        <v>#REF!</v>
      </c>
      <c r="CP9" s="218" t="e">
        <f>AO9-Quarter!AR9</f>
        <v>#REF!</v>
      </c>
      <c r="CQ9" s="218" t="e">
        <f>AP9-Quarter!AS9</f>
        <v>#REF!</v>
      </c>
      <c r="CR9" s="218" t="e">
        <f>AQ9-Quarter!AT9</f>
        <v>#REF!</v>
      </c>
      <c r="CS9" s="218" t="e">
        <f>AR9-Quarter!AU9</f>
        <v>#REF!</v>
      </c>
      <c r="CT9" s="218" t="e">
        <f>AS9-Quarter!AV9</f>
        <v>#REF!</v>
      </c>
      <c r="CU9" s="218" t="e">
        <f>AT9-Quarter!AW9</f>
        <v>#REF!</v>
      </c>
      <c r="CV9" s="218" t="e">
        <f>AU9-Quarter!AX9</f>
        <v>#REF!</v>
      </c>
      <c r="CW9" s="218" t="e">
        <f>AV9-Quarter!AY9</f>
        <v>#REF!</v>
      </c>
      <c r="CX9" s="218" t="e">
        <f>AW9-Quarter!AZ9</f>
        <v>#REF!</v>
      </c>
      <c r="CY9" s="218" t="e">
        <f>AX9-Quarter!BA9</f>
        <v>#REF!</v>
      </c>
      <c r="CZ9" s="218" t="e">
        <f>AY9-Quarter!BB9</f>
        <v>#REF!</v>
      </c>
      <c r="DA9" s="218" t="e">
        <f>AZ9-Quarter!BC9</f>
        <v>#REF!</v>
      </c>
    </row>
    <row r="10" spans="1:105" x14ac:dyDescent="0.2">
      <c r="A10" s="4" t="s">
        <v>4</v>
      </c>
      <c r="B10" s="26" t="e">
        <f>#REF!+#REF!+'Scotland - Qtr'!B11+#REF!</f>
        <v>#REF!</v>
      </c>
      <c r="C10" s="26" t="e">
        <f>#REF!+#REF!+'Scotland - Qtr'!C11+#REF!</f>
        <v>#REF!</v>
      </c>
      <c r="D10" s="26" t="e">
        <f>#REF!+#REF!+'Scotland - Qtr'!D11+#REF!</f>
        <v>#REF!</v>
      </c>
      <c r="E10" s="26" t="e">
        <f>#REF!+#REF!+'Scotland - Qtr'!E11+#REF!</f>
        <v>#REF!</v>
      </c>
      <c r="F10" s="26" t="e">
        <f>#REF!+#REF!+'Scotland - Qtr'!F11+#REF!</f>
        <v>#REF!</v>
      </c>
      <c r="G10" s="26" t="e">
        <f>#REF!+#REF!+'Scotland - Qtr'!G11+#REF!</f>
        <v>#REF!</v>
      </c>
      <c r="H10" s="26" t="e">
        <f>#REF!+#REF!+'Scotland - Qtr'!H11+#REF!</f>
        <v>#REF!</v>
      </c>
      <c r="I10" s="26" t="e">
        <f>#REF!+#REF!+'Scotland - Qtr'!I11+#REF!</f>
        <v>#REF!</v>
      </c>
      <c r="J10" s="26" t="e">
        <f>#REF!+#REF!+'Scotland - Qtr'!J11+#REF!</f>
        <v>#REF!</v>
      </c>
      <c r="K10" s="26" t="e">
        <f>#REF!+#REF!+'Scotland - Qtr'!K11+#REF!</f>
        <v>#REF!</v>
      </c>
      <c r="L10" s="26" t="e">
        <f>#REF!+#REF!+'Scotland - Qtr'!L11+#REF!</f>
        <v>#REF!</v>
      </c>
      <c r="M10" s="26" t="e">
        <f>#REF!+#REF!+'Scotland - Qtr'!M11+#REF!</f>
        <v>#REF!</v>
      </c>
      <c r="N10" s="26" t="e">
        <f>#REF!+#REF!+'Scotland - Qtr'!N11+#REF!</f>
        <v>#REF!</v>
      </c>
      <c r="O10" s="26" t="e">
        <f>#REF!+#REF!+'Scotland - Qtr'!O11+#REF!</f>
        <v>#REF!</v>
      </c>
      <c r="P10" s="26" t="e">
        <f>#REF!+#REF!+'Scotland - Qtr'!P11+#REF!</f>
        <v>#REF!</v>
      </c>
      <c r="Q10" s="26" t="e">
        <f>#REF!+#REF!+'Scotland - Qtr'!Q11+#REF!</f>
        <v>#REF!</v>
      </c>
      <c r="R10" s="26" t="e">
        <f>#REF!+#REF!+'Scotland - Qtr'!R11+#REF!</f>
        <v>#REF!</v>
      </c>
      <c r="S10" s="26" t="e">
        <f>#REF!+#REF!+'Scotland - Qtr'!S11+#REF!</f>
        <v>#REF!</v>
      </c>
      <c r="T10" s="26" t="e">
        <f>#REF!+#REF!+'Scotland - Qtr'!T11+#REF!</f>
        <v>#REF!</v>
      </c>
      <c r="U10" s="26" t="e">
        <f>#REF!+#REF!+'Scotland - Qtr'!U11+#REF!</f>
        <v>#REF!</v>
      </c>
      <c r="V10" s="26" t="e">
        <f>#REF!+#REF!+'Scotland - Qtr'!V11+#REF!</f>
        <v>#REF!</v>
      </c>
      <c r="W10" s="26" t="e">
        <f>#REF!+#REF!+'Scotland - Qtr'!W11+#REF!</f>
        <v>#REF!</v>
      </c>
      <c r="X10" s="26" t="e">
        <f>#REF!+#REF!+'Scotland - Qtr'!X11+#REF!</f>
        <v>#REF!</v>
      </c>
      <c r="Y10" s="26" t="e">
        <f>#REF!+#REF!+'Scotland - Qtr'!Y11+#REF!</f>
        <v>#REF!</v>
      </c>
      <c r="Z10" s="26" t="e">
        <f>#REF!+#REF!+'Scotland - Qtr'!Z11+#REF!</f>
        <v>#REF!</v>
      </c>
      <c r="AA10" s="26" t="e">
        <f>#REF!+#REF!+'Scotland - Qtr'!AA11+#REF!</f>
        <v>#REF!</v>
      </c>
      <c r="AB10" s="26" t="e">
        <f>#REF!+#REF!+'Scotland - Qtr'!AB11+#REF!</f>
        <v>#REF!</v>
      </c>
      <c r="AC10" s="26" t="e">
        <f>#REF!+#REF!+'Scotland - Qtr'!AC11+#REF!</f>
        <v>#REF!</v>
      </c>
      <c r="AD10" s="26" t="e">
        <f>#REF!+#REF!+'Scotland - Qtr'!AD11+#REF!</f>
        <v>#REF!</v>
      </c>
      <c r="AE10" s="26" t="e">
        <f>#REF!+#REF!+'Scotland - Qtr'!AE11+#REF!</f>
        <v>#REF!</v>
      </c>
      <c r="AF10" s="26" t="e">
        <f>#REF!+#REF!+'Scotland - Qtr'!AF11+#REF!</f>
        <v>#REF!</v>
      </c>
      <c r="AG10" s="26" t="e">
        <f>#REF!+#REF!+'Scotland - Qtr'!AG11+#REF!</f>
        <v>#REF!</v>
      </c>
      <c r="AH10" s="26" t="e">
        <f>#REF!+#REF!+'Scotland - Qtr'!AH11+#REF!</f>
        <v>#REF!</v>
      </c>
      <c r="AI10" s="26" t="e">
        <f>#REF!+#REF!+'Scotland - Qtr'!AI11+#REF!</f>
        <v>#REF!</v>
      </c>
      <c r="AJ10" s="26" t="e">
        <f>#REF!+#REF!+'Scotland - Qtr'!AJ11+#REF!</f>
        <v>#REF!</v>
      </c>
      <c r="AK10" s="26" t="e">
        <f>#REF!+#REF!+'Scotland - Qtr'!AK11+#REF!</f>
        <v>#REF!</v>
      </c>
      <c r="AL10" s="26" t="e">
        <f>#REF!+#REF!+'Scotland - Qtr'!AL11+#REF!</f>
        <v>#REF!</v>
      </c>
      <c r="AM10" s="26" t="e">
        <f>#REF!+#REF!+'Scotland - Qtr'!AM11+#REF!</f>
        <v>#REF!</v>
      </c>
      <c r="AN10" s="26" t="e">
        <f>#REF!+#REF!+'Scotland - Qtr'!AN11+#REF!</f>
        <v>#REF!</v>
      </c>
      <c r="AO10" s="26" t="e">
        <f>#REF!+#REF!+'Scotland - Qtr'!AO11+#REF!</f>
        <v>#REF!</v>
      </c>
      <c r="AP10" s="26" t="e">
        <f>#REF!+#REF!+'Scotland - Qtr'!AP11+#REF!</f>
        <v>#REF!</v>
      </c>
      <c r="AQ10" s="26" t="e">
        <f>#REF!+#REF!+'Scotland - Qtr'!AQ11+#REF!</f>
        <v>#REF!</v>
      </c>
      <c r="AR10" s="26" t="e">
        <f>#REF!+#REF!+'Scotland - Qtr'!AR11+#REF!</f>
        <v>#REF!</v>
      </c>
      <c r="AS10" s="26" t="e">
        <f>#REF!+#REF!+'Scotland - Qtr'!AS11+#REF!</f>
        <v>#REF!</v>
      </c>
      <c r="AT10" s="26" t="e">
        <f>#REF!+#REF!+'Scotland - Qtr'!AT11+#REF!</f>
        <v>#REF!</v>
      </c>
      <c r="AU10" s="26" t="e">
        <f>#REF!+#REF!+'Scotland - Qtr'!AU11+#REF!</f>
        <v>#REF!</v>
      </c>
      <c r="AV10" s="26" t="e">
        <f>#REF!+#REF!+'Scotland - Qtr'!AV11+#REF!</f>
        <v>#REF!</v>
      </c>
      <c r="AW10" s="26" t="e">
        <f>#REF!+#REF!+'Scotland - Qtr'!AW11+#REF!</f>
        <v>#REF!</v>
      </c>
      <c r="AX10" s="26" t="e">
        <f>#REF!+#REF!+'Scotland - Qtr'!AX11+#REF!</f>
        <v>#REF!</v>
      </c>
      <c r="AY10" s="26" t="e">
        <f>#REF!+#REF!+'Scotland - Qtr'!AY11+#REF!</f>
        <v>#REF!</v>
      </c>
      <c r="AZ10" s="26" t="e">
        <f>#REF!+#REF!+'Scotland - Qtr'!AZ11+#REF!</f>
        <v>#REF!</v>
      </c>
      <c r="BA10" s="26"/>
      <c r="BB10" s="26"/>
      <c r="BC10" s="25" t="e">
        <f>B10-Quarter!E11</f>
        <v>#REF!</v>
      </c>
      <c r="BD10" s="25" t="e">
        <f>C10-Quarter!F11</f>
        <v>#REF!</v>
      </c>
      <c r="BE10" s="25" t="e">
        <f>D10-Quarter!G11</f>
        <v>#REF!</v>
      </c>
      <c r="BF10" s="25" t="e">
        <f>E10-Quarter!H11</f>
        <v>#REF!</v>
      </c>
      <c r="BG10" s="25" t="e">
        <f>F10-Quarter!I11</f>
        <v>#REF!</v>
      </c>
      <c r="BH10" s="25" t="e">
        <f>G10-Quarter!J11</f>
        <v>#REF!</v>
      </c>
      <c r="BI10" s="25" t="e">
        <f>H10-Quarter!K11</f>
        <v>#REF!</v>
      </c>
      <c r="BJ10" s="25" t="e">
        <f>I10-Quarter!L11</f>
        <v>#REF!</v>
      </c>
      <c r="BK10" s="25" t="e">
        <f>J10-Quarter!M11</f>
        <v>#REF!</v>
      </c>
      <c r="BL10" s="25" t="e">
        <f>K10-Quarter!N11</f>
        <v>#REF!</v>
      </c>
      <c r="BM10" s="25" t="e">
        <f>L10-Quarter!O11</f>
        <v>#REF!</v>
      </c>
      <c r="BN10" s="25" t="e">
        <f>M10-Quarter!P11</f>
        <v>#REF!</v>
      </c>
      <c r="BO10" s="25" t="e">
        <f>N10-Quarter!Q11</f>
        <v>#REF!</v>
      </c>
      <c r="BP10" s="25" t="e">
        <f>O10-Quarter!R11</f>
        <v>#REF!</v>
      </c>
      <c r="BQ10" s="25" t="e">
        <f>P10-Quarter!S11</f>
        <v>#REF!</v>
      </c>
      <c r="BR10" s="25" t="e">
        <f>Q10-Quarter!T11</f>
        <v>#REF!</v>
      </c>
      <c r="BS10" s="25" t="e">
        <f>R10-Quarter!U11</f>
        <v>#REF!</v>
      </c>
      <c r="BT10" s="25" t="e">
        <f>S10-Quarter!V11</f>
        <v>#REF!</v>
      </c>
      <c r="BU10" s="25" t="e">
        <f>T10-Quarter!W11</f>
        <v>#REF!</v>
      </c>
      <c r="BV10" s="25" t="e">
        <f>U10-Quarter!X11</f>
        <v>#REF!</v>
      </c>
      <c r="BW10" s="25" t="e">
        <f>V10-Quarter!Y11</f>
        <v>#REF!</v>
      </c>
      <c r="BX10" s="25" t="e">
        <f>W10-Quarter!Z11</f>
        <v>#REF!</v>
      </c>
      <c r="BY10" s="25" t="e">
        <f>X10-Quarter!AA11</f>
        <v>#REF!</v>
      </c>
      <c r="BZ10" s="25" t="e">
        <f>Y10-Quarter!AB11</f>
        <v>#REF!</v>
      </c>
      <c r="CA10" s="25" t="e">
        <f>Z10-Quarter!AC11</f>
        <v>#REF!</v>
      </c>
      <c r="CB10" s="25" t="e">
        <f>AA10-Quarter!AD11</f>
        <v>#REF!</v>
      </c>
      <c r="CC10" s="25" t="e">
        <f>AB10-Quarter!AE11</f>
        <v>#REF!</v>
      </c>
      <c r="CD10" s="25" t="e">
        <f>AC10-Quarter!AF11</f>
        <v>#REF!</v>
      </c>
      <c r="CE10" s="25" t="e">
        <f>AD10-Quarter!AG11</f>
        <v>#REF!</v>
      </c>
      <c r="CF10" s="25" t="e">
        <f>AE10-Quarter!AH11</f>
        <v>#REF!</v>
      </c>
      <c r="CG10" s="25" t="e">
        <f>AF10-Quarter!AI11</f>
        <v>#REF!</v>
      </c>
      <c r="CH10" s="25" t="e">
        <f>AG10-Quarter!AJ11</f>
        <v>#REF!</v>
      </c>
      <c r="CI10" s="25" t="e">
        <f>AH10-Quarter!AK11</f>
        <v>#REF!</v>
      </c>
      <c r="CJ10" s="218" t="e">
        <f>AI10-Quarter!AL11</f>
        <v>#REF!</v>
      </c>
      <c r="CK10" s="218" t="e">
        <f>AJ10-Quarter!AM11</f>
        <v>#REF!</v>
      </c>
      <c r="CL10" s="218" t="e">
        <f>AK10-Quarter!AN11</f>
        <v>#REF!</v>
      </c>
      <c r="CM10" s="218" t="e">
        <f>AL10-Quarter!AO11</f>
        <v>#REF!</v>
      </c>
      <c r="CN10" s="218" t="e">
        <f>AM10-Quarter!AP11</f>
        <v>#REF!</v>
      </c>
      <c r="CO10" s="218" t="e">
        <f>AN10-Quarter!AQ11</f>
        <v>#REF!</v>
      </c>
      <c r="CP10" s="218" t="e">
        <f>AO10-Quarter!AR11</f>
        <v>#REF!</v>
      </c>
      <c r="CQ10" s="218" t="e">
        <f>AP10-Quarter!AS11</f>
        <v>#REF!</v>
      </c>
      <c r="CR10" s="218" t="e">
        <f>AQ10-Quarter!AT11</f>
        <v>#REF!</v>
      </c>
      <c r="CS10" s="218" t="e">
        <f>AR10-Quarter!AU11</f>
        <v>#REF!</v>
      </c>
      <c r="CT10" s="218" t="e">
        <f>AS10-Quarter!AV11</f>
        <v>#REF!</v>
      </c>
      <c r="CU10" s="218" t="e">
        <f>AT10-Quarter!AW11</f>
        <v>#REF!</v>
      </c>
      <c r="CV10" s="218" t="e">
        <f>AU10-Quarter!AX11</f>
        <v>#REF!</v>
      </c>
      <c r="CW10" s="218" t="e">
        <f>AV10-Quarter!AY11</f>
        <v>#REF!</v>
      </c>
      <c r="CX10" s="218" t="e">
        <f>AW10-Quarter!AZ11</f>
        <v>#REF!</v>
      </c>
      <c r="CY10" s="218" t="e">
        <f>AX10-Quarter!BA11</f>
        <v>#REF!</v>
      </c>
      <c r="CZ10" s="218" t="e">
        <f>AY10-Quarter!BB11</f>
        <v>#REF!</v>
      </c>
      <c r="DA10" s="218" t="e">
        <f>AZ10-Quarter!BC11</f>
        <v>#REF!</v>
      </c>
    </row>
    <row r="11" spans="1:105" x14ac:dyDescent="0.2">
      <c r="A11" s="4" t="s">
        <v>5</v>
      </c>
      <c r="B11" s="26" t="e">
        <f>#REF!+#REF!+'Scotland - Qtr'!B12+#REF!</f>
        <v>#REF!</v>
      </c>
      <c r="C11" s="26" t="e">
        <f>#REF!+#REF!+'Scotland - Qtr'!C12+#REF!</f>
        <v>#REF!</v>
      </c>
      <c r="D11" s="26" t="e">
        <f>#REF!+#REF!+'Scotland - Qtr'!D12+#REF!</f>
        <v>#REF!</v>
      </c>
      <c r="E11" s="26" t="e">
        <f>#REF!+#REF!+'Scotland - Qtr'!E12+#REF!</f>
        <v>#REF!</v>
      </c>
      <c r="F11" s="26" t="e">
        <f>#REF!+#REF!+'Scotland - Qtr'!F12+#REF!</f>
        <v>#REF!</v>
      </c>
      <c r="G11" s="26" t="e">
        <f>#REF!+#REF!+'Scotland - Qtr'!G12+#REF!</f>
        <v>#REF!</v>
      </c>
      <c r="H11" s="26" t="e">
        <f>#REF!+#REF!+'Scotland - Qtr'!H12+#REF!</f>
        <v>#REF!</v>
      </c>
      <c r="I11" s="26" t="e">
        <f>#REF!+#REF!+'Scotland - Qtr'!I12+#REF!</f>
        <v>#REF!</v>
      </c>
      <c r="J11" s="26" t="e">
        <f>#REF!+#REF!+'Scotland - Qtr'!J12+#REF!</f>
        <v>#REF!</v>
      </c>
      <c r="K11" s="26" t="e">
        <f>#REF!+#REF!+'Scotland - Qtr'!K12+#REF!</f>
        <v>#REF!</v>
      </c>
      <c r="L11" s="26" t="e">
        <f>#REF!+#REF!+'Scotland - Qtr'!L12+#REF!</f>
        <v>#REF!</v>
      </c>
      <c r="M11" s="26" t="e">
        <f>#REF!+#REF!+'Scotland - Qtr'!M12+#REF!</f>
        <v>#REF!</v>
      </c>
      <c r="N11" s="26" t="e">
        <f>#REF!+#REF!+'Scotland - Qtr'!N12+#REF!</f>
        <v>#REF!</v>
      </c>
      <c r="O11" s="26" t="e">
        <f>#REF!+#REF!+'Scotland - Qtr'!O12+#REF!</f>
        <v>#REF!</v>
      </c>
      <c r="P11" s="26" t="e">
        <f>#REF!+#REF!+'Scotland - Qtr'!P12+#REF!</f>
        <v>#REF!</v>
      </c>
      <c r="Q11" s="26" t="e">
        <f>#REF!+#REF!+'Scotland - Qtr'!Q12+#REF!</f>
        <v>#REF!</v>
      </c>
      <c r="R11" s="26" t="e">
        <f>#REF!+#REF!+'Scotland - Qtr'!R12+#REF!</f>
        <v>#REF!</v>
      </c>
      <c r="S11" s="26" t="e">
        <f>#REF!+#REF!+'Scotland - Qtr'!S12+#REF!</f>
        <v>#REF!</v>
      </c>
      <c r="T11" s="26" t="e">
        <f>#REF!+#REF!+'Scotland - Qtr'!T12+#REF!</f>
        <v>#REF!</v>
      </c>
      <c r="U11" s="26" t="e">
        <f>#REF!+#REF!+'Scotland - Qtr'!U12+#REF!</f>
        <v>#REF!</v>
      </c>
      <c r="V11" s="26" t="e">
        <f>#REF!+#REF!+'Scotland - Qtr'!V12+#REF!</f>
        <v>#REF!</v>
      </c>
      <c r="W11" s="26" t="e">
        <f>#REF!+#REF!+'Scotland - Qtr'!W12+#REF!</f>
        <v>#REF!</v>
      </c>
      <c r="X11" s="26" t="e">
        <f>#REF!+#REF!+'Scotland - Qtr'!X12+#REF!</f>
        <v>#REF!</v>
      </c>
      <c r="Y11" s="26" t="e">
        <f>#REF!+#REF!+'Scotland - Qtr'!Y12+#REF!</f>
        <v>#REF!</v>
      </c>
      <c r="Z11" s="26" t="e">
        <f>#REF!+#REF!+'Scotland - Qtr'!Z12+#REF!</f>
        <v>#REF!</v>
      </c>
      <c r="AA11" s="26" t="e">
        <f>#REF!+#REF!+'Scotland - Qtr'!AA12+#REF!</f>
        <v>#REF!</v>
      </c>
      <c r="AB11" s="26" t="e">
        <f>#REF!+#REF!+'Scotland - Qtr'!AB12+#REF!</f>
        <v>#REF!</v>
      </c>
      <c r="AC11" s="26" t="e">
        <f>#REF!+#REF!+'Scotland - Qtr'!AC12+#REF!</f>
        <v>#REF!</v>
      </c>
      <c r="AD11" s="26" t="e">
        <f>#REF!+#REF!+'Scotland - Qtr'!AD12+#REF!</f>
        <v>#REF!</v>
      </c>
      <c r="AE11" s="26" t="e">
        <f>#REF!+#REF!+'Scotland - Qtr'!AE12+#REF!</f>
        <v>#REF!</v>
      </c>
      <c r="AF11" s="26" t="e">
        <f>#REF!+#REF!+'Scotland - Qtr'!AF12+#REF!</f>
        <v>#REF!</v>
      </c>
      <c r="AG11" s="26" t="e">
        <f>#REF!+#REF!+'Scotland - Qtr'!AG12+#REF!</f>
        <v>#REF!</v>
      </c>
      <c r="AH11" s="26" t="e">
        <f>#REF!+#REF!+'Scotland - Qtr'!AH12+#REF!</f>
        <v>#REF!</v>
      </c>
      <c r="AI11" s="26" t="e">
        <f>#REF!+#REF!+'Scotland - Qtr'!AI12+#REF!</f>
        <v>#REF!</v>
      </c>
      <c r="AJ11" s="26" t="e">
        <f>#REF!+#REF!+'Scotland - Qtr'!AJ12+#REF!</f>
        <v>#REF!</v>
      </c>
      <c r="AK11" s="26" t="e">
        <f>#REF!+#REF!+'Scotland - Qtr'!AK12+#REF!</f>
        <v>#REF!</v>
      </c>
      <c r="AL11" s="26" t="e">
        <f>#REF!+#REF!+'Scotland - Qtr'!AL12+#REF!</f>
        <v>#REF!</v>
      </c>
      <c r="AM11" s="26" t="e">
        <f>#REF!+#REF!+'Scotland - Qtr'!AM12+#REF!</f>
        <v>#REF!</v>
      </c>
      <c r="AN11" s="26" t="e">
        <f>#REF!+#REF!+'Scotland - Qtr'!AN12+#REF!</f>
        <v>#REF!</v>
      </c>
      <c r="AO11" s="26" t="e">
        <f>#REF!+#REF!+'Scotland - Qtr'!AO12+#REF!</f>
        <v>#REF!</v>
      </c>
      <c r="AP11" s="26" t="e">
        <f>#REF!+#REF!+'Scotland - Qtr'!AP12+#REF!</f>
        <v>#REF!</v>
      </c>
      <c r="AQ11" s="26" t="e">
        <f>#REF!+#REF!+'Scotland - Qtr'!AQ12+#REF!</f>
        <v>#REF!</v>
      </c>
      <c r="AR11" s="26" t="e">
        <f>#REF!+#REF!+'Scotland - Qtr'!AR12+#REF!</f>
        <v>#REF!</v>
      </c>
      <c r="AS11" s="26" t="e">
        <f>#REF!+#REF!+'Scotland - Qtr'!AS12+#REF!</f>
        <v>#REF!</v>
      </c>
      <c r="AT11" s="26" t="e">
        <f>#REF!+#REF!+'Scotland - Qtr'!AT12+#REF!</f>
        <v>#REF!</v>
      </c>
      <c r="AU11" s="26" t="e">
        <f>#REF!+#REF!+'Scotland - Qtr'!AU12+#REF!</f>
        <v>#REF!</v>
      </c>
      <c r="AV11" s="26" t="e">
        <f>#REF!+#REF!+'Scotland - Qtr'!AV12+#REF!</f>
        <v>#REF!</v>
      </c>
      <c r="AW11" s="26" t="e">
        <f>#REF!+#REF!+'Scotland - Qtr'!AW12+#REF!</f>
        <v>#REF!</v>
      </c>
      <c r="AX11" s="26" t="e">
        <f>#REF!+#REF!+'Scotland - Qtr'!AX12+#REF!</f>
        <v>#REF!</v>
      </c>
      <c r="AY11" s="26" t="e">
        <f>#REF!+#REF!+'Scotland - Qtr'!AY12+#REF!</f>
        <v>#REF!</v>
      </c>
      <c r="AZ11" s="26" t="e">
        <f>#REF!+#REF!+'Scotland - Qtr'!AZ12+#REF!</f>
        <v>#REF!</v>
      </c>
      <c r="BA11" s="26"/>
      <c r="BB11" s="26"/>
      <c r="BC11" s="25" t="e">
        <f>B11-Quarter!E12</f>
        <v>#REF!</v>
      </c>
      <c r="BD11" s="25" t="e">
        <f>C11-Quarter!F12</f>
        <v>#REF!</v>
      </c>
      <c r="BE11" s="25" t="e">
        <f>D11-Quarter!G12</f>
        <v>#REF!</v>
      </c>
      <c r="BF11" s="25" t="e">
        <f>E11-Quarter!H12</f>
        <v>#REF!</v>
      </c>
      <c r="BG11" s="25" t="e">
        <f>F11-Quarter!I12</f>
        <v>#REF!</v>
      </c>
      <c r="BH11" s="25" t="e">
        <f>G11-Quarter!J12</f>
        <v>#REF!</v>
      </c>
      <c r="BI11" s="25" t="e">
        <f>H11-Quarter!K12</f>
        <v>#REF!</v>
      </c>
      <c r="BJ11" s="25" t="e">
        <f>I11-Quarter!L12</f>
        <v>#REF!</v>
      </c>
      <c r="BK11" s="25" t="e">
        <f>J11-Quarter!M12</f>
        <v>#REF!</v>
      </c>
      <c r="BL11" s="25" t="e">
        <f>K11-Quarter!N12</f>
        <v>#REF!</v>
      </c>
      <c r="BM11" s="25" t="e">
        <f>L11-Quarter!O12</f>
        <v>#REF!</v>
      </c>
      <c r="BN11" s="25" t="e">
        <f>M11-Quarter!P12</f>
        <v>#REF!</v>
      </c>
      <c r="BO11" s="25" t="e">
        <f>N11-Quarter!Q12</f>
        <v>#REF!</v>
      </c>
      <c r="BP11" s="25" t="e">
        <f>O11-Quarter!R12</f>
        <v>#REF!</v>
      </c>
      <c r="BQ11" s="25" t="e">
        <f>P11-Quarter!S12</f>
        <v>#REF!</v>
      </c>
      <c r="BR11" s="25" t="e">
        <f>Q11-Quarter!T12</f>
        <v>#REF!</v>
      </c>
      <c r="BS11" s="25" t="e">
        <f>R11-Quarter!U12</f>
        <v>#REF!</v>
      </c>
      <c r="BT11" s="25" t="e">
        <f>S11-Quarter!V12</f>
        <v>#REF!</v>
      </c>
      <c r="BU11" s="25" t="e">
        <f>T11-Quarter!W12</f>
        <v>#REF!</v>
      </c>
      <c r="BV11" s="25" t="e">
        <f>U11-Quarter!X12</f>
        <v>#REF!</v>
      </c>
      <c r="BW11" s="25" t="e">
        <f>V11-Quarter!Y12</f>
        <v>#REF!</v>
      </c>
      <c r="BX11" s="25" t="e">
        <f>W11-Quarter!Z12</f>
        <v>#REF!</v>
      </c>
      <c r="BY11" s="25" t="e">
        <f>X11-Quarter!AA12</f>
        <v>#REF!</v>
      </c>
      <c r="BZ11" s="25" t="e">
        <f>Y11-Quarter!AB12</f>
        <v>#REF!</v>
      </c>
      <c r="CA11" s="25" t="e">
        <f>Z11-Quarter!AC12</f>
        <v>#REF!</v>
      </c>
      <c r="CB11" s="25" t="e">
        <f>AA11-Quarter!AD12</f>
        <v>#REF!</v>
      </c>
      <c r="CC11" s="25" t="e">
        <f>AB11-Quarter!AE12</f>
        <v>#REF!</v>
      </c>
      <c r="CD11" s="25" t="e">
        <f>AC11-Quarter!AF12</f>
        <v>#REF!</v>
      </c>
      <c r="CE11" s="25" t="e">
        <f>AD11-Quarter!AG12</f>
        <v>#REF!</v>
      </c>
      <c r="CF11" s="25" t="e">
        <f>AE11-Quarter!AH12</f>
        <v>#REF!</v>
      </c>
      <c r="CG11" s="25" t="e">
        <f>AF11-Quarter!AI12</f>
        <v>#REF!</v>
      </c>
      <c r="CH11" s="25" t="e">
        <f>AG11-Quarter!AJ12</f>
        <v>#REF!</v>
      </c>
      <c r="CI11" s="25" t="e">
        <f>AH11-Quarter!AK12</f>
        <v>#REF!</v>
      </c>
      <c r="CJ11" s="218" t="e">
        <f>AI11-Quarter!AL12</f>
        <v>#REF!</v>
      </c>
      <c r="CK11" s="218" t="e">
        <f>AJ11-Quarter!AM12</f>
        <v>#REF!</v>
      </c>
      <c r="CL11" s="218" t="e">
        <f>AK11-Quarter!AN12</f>
        <v>#REF!</v>
      </c>
      <c r="CM11" s="218" t="e">
        <f>AL11-Quarter!AO12</f>
        <v>#REF!</v>
      </c>
      <c r="CN11" s="218" t="e">
        <f>AM11-Quarter!AP12</f>
        <v>#REF!</v>
      </c>
      <c r="CO11" s="218" t="e">
        <f>AN11-Quarter!AQ12</f>
        <v>#REF!</v>
      </c>
      <c r="CP11" s="218" t="e">
        <f>AO11-Quarter!AR12</f>
        <v>#REF!</v>
      </c>
      <c r="CQ11" s="218" t="e">
        <f>AP11-Quarter!AS12</f>
        <v>#REF!</v>
      </c>
      <c r="CR11" s="218" t="e">
        <f>AQ11-Quarter!AT12</f>
        <v>#REF!</v>
      </c>
      <c r="CS11" s="218" t="e">
        <f>AR11-Quarter!AU12</f>
        <v>#REF!</v>
      </c>
      <c r="CT11" s="218" t="e">
        <f>AS11-Quarter!AV12</f>
        <v>#REF!</v>
      </c>
      <c r="CU11" s="218" t="e">
        <f>AT11-Quarter!AW12</f>
        <v>#REF!</v>
      </c>
      <c r="CV11" s="218" t="e">
        <f>AU11-Quarter!AX12</f>
        <v>#REF!</v>
      </c>
      <c r="CW11" s="218" t="e">
        <f>AV11-Quarter!AY12</f>
        <v>#REF!</v>
      </c>
      <c r="CX11" s="218" t="e">
        <f>AW11-Quarter!AZ12</f>
        <v>#REF!</v>
      </c>
      <c r="CY11" s="218" t="e">
        <f>AX11-Quarter!BA12</f>
        <v>#REF!</v>
      </c>
      <c r="CZ11" s="218" t="e">
        <f>AY11-Quarter!BB12</f>
        <v>#REF!</v>
      </c>
      <c r="DA11" s="218" t="e">
        <f>AZ11-Quarter!BC12</f>
        <v>#REF!</v>
      </c>
    </row>
    <row r="12" spans="1:105" x14ac:dyDescent="0.2">
      <c r="A12" s="4" t="s">
        <v>245</v>
      </c>
      <c r="B12" s="26" t="e">
        <f>#REF!+#REF!+'Scotland - Qtr'!B13+#REF!</f>
        <v>#REF!</v>
      </c>
      <c r="C12" s="26" t="e">
        <f>#REF!+#REF!+'Scotland - Qtr'!C13+#REF!</f>
        <v>#REF!</v>
      </c>
      <c r="D12" s="26" t="e">
        <f>#REF!+#REF!+'Scotland - Qtr'!D13+#REF!</f>
        <v>#REF!</v>
      </c>
      <c r="E12" s="26" t="e">
        <f>#REF!+#REF!+'Scotland - Qtr'!E13+#REF!</f>
        <v>#REF!</v>
      </c>
      <c r="F12" s="26" t="e">
        <f>#REF!+#REF!+'Scotland - Qtr'!F13+#REF!</f>
        <v>#REF!</v>
      </c>
      <c r="G12" s="26" t="e">
        <f>#REF!+#REF!+'Scotland - Qtr'!G13+#REF!</f>
        <v>#REF!</v>
      </c>
      <c r="H12" s="26" t="e">
        <f>#REF!+#REF!+'Scotland - Qtr'!H13+#REF!</f>
        <v>#REF!</v>
      </c>
      <c r="I12" s="26" t="e">
        <f>#REF!+#REF!+'Scotland - Qtr'!I13+#REF!</f>
        <v>#REF!</v>
      </c>
      <c r="J12" s="26" t="e">
        <f>#REF!+#REF!+'Scotland - Qtr'!J13+#REF!</f>
        <v>#REF!</v>
      </c>
      <c r="K12" s="26" t="e">
        <f>#REF!+#REF!+'Scotland - Qtr'!K13+#REF!</f>
        <v>#REF!</v>
      </c>
      <c r="L12" s="26" t="e">
        <f>#REF!+#REF!+'Scotland - Qtr'!L13+#REF!</f>
        <v>#REF!</v>
      </c>
      <c r="M12" s="26" t="e">
        <f>#REF!+#REF!+'Scotland - Qtr'!M13+#REF!</f>
        <v>#REF!</v>
      </c>
      <c r="N12" s="26" t="e">
        <f>#REF!+#REF!+'Scotland - Qtr'!N13+#REF!</f>
        <v>#REF!</v>
      </c>
      <c r="O12" s="26" t="e">
        <f>#REF!+#REF!+'Scotland - Qtr'!O13+#REF!</f>
        <v>#REF!</v>
      </c>
      <c r="P12" s="26" t="e">
        <f>#REF!+#REF!+'Scotland - Qtr'!P13+#REF!</f>
        <v>#REF!</v>
      </c>
      <c r="Q12" s="26" t="e">
        <f>#REF!+#REF!+'Scotland - Qtr'!Q13+#REF!</f>
        <v>#REF!</v>
      </c>
      <c r="R12" s="26" t="e">
        <f>#REF!+#REF!+'Scotland - Qtr'!R13+#REF!</f>
        <v>#REF!</v>
      </c>
      <c r="S12" s="26" t="e">
        <f>#REF!+#REF!+'Scotland - Qtr'!S13+#REF!</f>
        <v>#REF!</v>
      </c>
      <c r="T12" s="26" t="e">
        <f>#REF!+#REF!+'Scotland - Qtr'!T13+#REF!</f>
        <v>#REF!</v>
      </c>
      <c r="U12" s="26" t="e">
        <f>#REF!+#REF!+'Scotland - Qtr'!U13+#REF!</f>
        <v>#REF!</v>
      </c>
      <c r="V12" s="26" t="e">
        <f>#REF!+#REF!+'Scotland - Qtr'!V13+#REF!</f>
        <v>#REF!</v>
      </c>
      <c r="W12" s="26" t="e">
        <f>#REF!+#REF!+'Scotland - Qtr'!W13+#REF!</f>
        <v>#REF!</v>
      </c>
      <c r="X12" s="26" t="e">
        <f>#REF!+#REF!+'Scotland - Qtr'!X13+#REF!</f>
        <v>#REF!</v>
      </c>
      <c r="Y12" s="26" t="e">
        <f>#REF!+#REF!+'Scotland - Qtr'!Y13+#REF!</f>
        <v>#REF!</v>
      </c>
      <c r="Z12" s="26" t="e">
        <f>#REF!+#REF!+'Scotland - Qtr'!Z13+#REF!</f>
        <v>#REF!</v>
      </c>
      <c r="AA12" s="26" t="e">
        <f>#REF!+#REF!+'Scotland - Qtr'!AA13+#REF!</f>
        <v>#REF!</v>
      </c>
      <c r="AB12" s="26" t="e">
        <f>#REF!+#REF!+'Scotland - Qtr'!AB13+#REF!</f>
        <v>#REF!</v>
      </c>
      <c r="AC12" s="26" t="e">
        <f>#REF!+#REF!+'Scotland - Qtr'!AC13+#REF!</f>
        <v>#REF!</v>
      </c>
      <c r="AD12" s="26" t="e">
        <f>#REF!+#REF!+'Scotland - Qtr'!AD13+#REF!</f>
        <v>#REF!</v>
      </c>
      <c r="AE12" s="26" t="e">
        <f>#REF!+#REF!+'Scotland - Qtr'!AE13+#REF!</f>
        <v>#REF!</v>
      </c>
      <c r="AF12" s="26" t="e">
        <f>#REF!+#REF!+'Scotland - Qtr'!AF13+#REF!</f>
        <v>#REF!</v>
      </c>
      <c r="AG12" s="26" t="e">
        <f>#REF!+#REF!+'Scotland - Qtr'!AG13+#REF!</f>
        <v>#REF!</v>
      </c>
      <c r="AH12" s="26" t="e">
        <f>#REF!+#REF!+'Scotland - Qtr'!AH13+#REF!</f>
        <v>#REF!</v>
      </c>
      <c r="AI12" s="26" t="e">
        <f>#REF!+#REF!+'Scotland - Qtr'!AI13+#REF!</f>
        <v>#REF!</v>
      </c>
      <c r="AJ12" s="26" t="e">
        <f>#REF!+#REF!+'Scotland - Qtr'!AJ13+#REF!</f>
        <v>#REF!</v>
      </c>
      <c r="AK12" s="26" t="e">
        <f>#REF!+#REF!+'Scotland - Qtr'!AK13+#REF!</f>
        <v>#REF!</v>
      </c>
      <c r="AL12" s="26" t="e">
        <f>#REF!+#REF!+'Scotland - Qtr'!AL13+#REF!</f>
        <v>#REF!</v>
      </c>
      <c r="AM12" s="26" t="e">
        <f>#REF!+#REF!+'Scotland - Qtr'!AM13+#REF!</f>
        <v>#REF!</v>
      </c>
      <c r="AN12" s="26" t="e">
        <f>#REF!+#REF!+'Scotland - Qtr'!AN13+#REF!</f>
        <v>#REF!</v>
      </c>
      <c r="AO12" s="26" t="e">
        <f>#REF!+#REF!+'Scotland - Qtr'!AO13+#REF!</f>
        <v>#REF!</v>
      </c>
      <c r="AP12" s="26" t="e">
        <f>#REF!+#REF!+'Scotland - Qtr'!AP13+#REF!</f>
        <v>#REF!</v>
      </c>
      <c r="AQ12" s="26" t="e">
        <f>#REF!+#REF!+'Scotland - Qtr'!AQ13+#REF!</f>
        <v>#REF!</v>
      </c>
      <c r="AR12" s="26" t="e">
        <f>#REF!+#REF!+'Scotland - Qtr'!AR13+#REF!</f>
        <v>#REF!</v>
      </c>
      <c r="AS12" s="26" t="e">
        <f>#REF!+#REF!+'Scotland - Qtr'!AS13+#REF!</f>
        <v>#REF!</v>
      </c>
      <c r="AT12" s="26" t="e">
        <f>#REF!+#REF!+'Scotland - Qtr'!AT13+#REF!</f>
        <v>#REF!</v>
      </c>
      <c r="AU12" s="26" t="e">
        <f>#REF!+#REF!+'Scotland - Qtr'!AU13+#REF!</f>
        <v>#REF!</v>
      </c>
      <c r="AV12" s="26" t="e">
        <f>#REF!+#REF!+'Scotland - Qtr'!AV13+#REF!</f>
        <v>#REF!</v>
      </c>
      <c r="AW12" s="26" t="e">
        <f>#REF!+#REF!+'Scotland - Qtr'!AW13+#REF!</f>
        <v>#REF!</v>
      </c>
      <c r="AX12" s="26" t="e">
        <f>#REF!+#REF!+'Scotland - Qtr'!AX13+#REF!</f>
        <v>#REF!</v>
      </c>
      <c r="AY12" s="26" t="e">
        <f>#REF!+#REF!+'Scotland - Qtr'!AY13+#REF!</f>
        <v>#REF!</v>
      </c>
      <c r="AZ12" s="26" t="e">
        <f>#REF!+#REF!+'Scotland - Qtr'!AZ13+#REF!</f>
        <v>#REF!</v>
      </c>
      <c r="BA12" s="26"/>
      <c r="BB12" s="26"/>
      <c r="BC12" s="25" t="e">
        <f>B12-Quarter!E13</f>
        <v>#REF!</v>
      </c>
      <c r="BD12" s="25" t="e">
        <f>C12-Quarter!F13</f>
        <v>#REF!</v>
      </c>
      <c r="BE12" s="25" t="e">
        <f>D12-Quarter!G13</f>
        <v>#REF!</v>
      </c>
      <c r="BF12" s="25" t="e">
        <f>E12-Quarter!H13</f>
        <v>#REF!</v>
      </c>
      <c r="BG12" s="25" t="e">
        <f>F12-Quarter!I13</f>
        <v>#REF!</v>
      </c>
      <c r="BH12" s="25" t="e">
        <f>G12-Quarter!J13</f>
        <v>#REF!</v>
      </c>
      <c r="BI12" s="25" t="e">
        <f>H12-Quarter!K13</f>
        <v>#REF!</v>
      </c>
      <c r="BJ12" s="25" t="e">
        <f>I12-Quarter!L13</f>
        <v>#REF!</v>
      </c>
      <c r="BK12" s="25" t="e">
        <f>J12-Quarter!M13</f>
        <v>#REF!</v>
      </c>
      <c r="BL12" s="25" t="e">
        <f>K12-Quarter!N13</f>
        <v>#REF!</v>
      </c>
      <c r="BM12" s="25" t="e">
        <f>L12-Quarter!O13</f>
        <v>#REF!</v>
      </c>
      <c r="BN12" s="25" t="e">
        <f>M12-Quarter!P13</f>
        <v>#REF!</v>
      </c>
      <c r="BO12" s="25" t="e">
        <f>N12-Quarter!Q13</f>
        <v>#REF!</v>
      </c>
      <c r="BP12" s="25" t="e">
        <f>O12-Quarter!R13</f>
        <v>#REF!</v>
      </c>
      <c r="BQ12" s="25" t="e">
        <f>P12-Quarter!S13</f>
        <v>#REF!</v>
      </c>
      <c r="BR12" s="25" t="e">
        <f>Q12-Quarter!T13</f>
        <v>#REF!</v>
      </c>
      <c r="BS12" s="25" t="e">
        <f>R12-Quarter!U13</f>
        <v>#REF!</v>
      </c>
      <c r="BT12" s="25" t="e">
        <f>S12-Quarter!V13</f>
        <v>#REF!</v>
      </c>
      <c r="BU12" s="25" t="e">
        <f>T12-Quarter!W13</f>
        <v>#REF!</v>
      </c>
      <c r="BV12" s="25" t="e">
        <f>U12-Quarter!X13</f>
        <v>#REF!</v>
      </c>
      <c r="BW12" s="25" t="e">
        <f>V12-Quarter!Y13</f>
        <v>#REF!</v>
      </c>
      <c r="BX12" s="25" t="e">
        <f>W12-Quarter!Z13</f>
        <v>#REF!</v>
      </c>
      <c r="BY12" s="25" t="e">
        <f>X12-Quarter!AA13</f>
        <v>#REF!</v>
      </c>
      <c r="BZ12" s="25" t="e">
        <f>Y12-Quarter!AB13</f>
        <v>#REF!</v>
      </c>
      <c r="CA12" s="25" t="e">
        <f>Z12-Quarter!AC13</f>
        <v>#REF!</v>
      </c>
      <c r="CB12" s="25" t="e">
        <f>AA12-Quarter!AD13</f>
        <v>#REF!</v>
      </c>
      <c r="CC12" s="25" t="e">
        <f>AB12-Quarter!AE13</f>
        <v>#REF!</v>
      </c>
      <c r="CD12" s="25" t="e">
        <f>AC12-Quarter!AF13</f>
        <v>#REF!</v>
      </c>
      <c r="CE12" s="25" t="e">
        <f>AD12-Quarter!AG13</f>
        <v>#REF!</v>
      </c>
      <c r="CF12" s="25" t="e">
        <f>AE12-Quarter!AH13</f>
        <v>#REF!</v>
      </c>
      <c r="CG12" s="25" t="e">
        <f>AF12-Quarter!AI13</f>
        <v>#REF!</v>
      </c>
      <c r="CH12" s="25" t="e">
        <f>AG12-Quarter!AJ13</f>
        <v>#REF!</v>
      </c>
      <c r="CI12" s="25" t="e">
        <f>AH12-Quarter!AK13</f>
        <v>#REF!</v>
      </c>
      <c r="CJ12" s="218" t="e">
        <f>AI12-Quarter!AL13</f>
        <v>#REF!</v>
      </c>
      <c r="CK12" s="218" t="e">
        <f>AJ12-Quarter!AM13</f>
        <v>#REF!</v>
      </c>
      <c r="CL12" s="218" t="e">
        <f>AK12-Quarter!AN13</f>
        <v>#REF!</v>
      </c>
      <c r="CM12" s="218" t="e">
        <f>AL12-Quarter!AO13</f>
        <v>#REF!</v>
      </c>
      <c r="CN12" s="218" t="e">
        <f>AM12-Quarter!AP13</f>
        <v>#REF!</v>
      </c>
      <c r="CO12" s="218" t="e">
        <f>AN12-Quarter!AQ13</f>
        <v>#REF!</v>
      </c>
      <c r="CP12" s="218" t="e">
        <f>AO12-Quarter!AR13</f>
        <v>#REF!</v>
      </c>
      <c r="CQ12" s="218" t="e">
        <f>AP12-Quarter!AS13</f>
        <v>#REF!</v>
      </c>
      <c r="CR12" s="218" t="e">
        <f>AQ12-Quarter!AT13</f>
        <v>#REF!</v>
      </c>
      <c r="CS12" s="218" t="e">
        <f>AR12-Quarter!AU13</f>
        <v>#REF!</v>
      </c>
      <c r="CT12" s="218" t="e">
        <f>AS12-Quarter!AV13</f>
        <v>#REF!</v>
      </c>
      <c r="CU12" s="218" t="e">
        <f>AT12-Quarter!AW13</f>
        <v>#REF!</v>
      </c>
      <c r="CV12" s="218" t="e">
        <f>AU12-Quarter!AX13</f>
        <v>#REF!</v>
      </c>
      <c r="CW12" s="218" t="e">
        <f>AV12-Quarter!AY13</f>
        <v>#REF!</v>
      </c>
      <c r="CX12" s="218" t="e">
        <f>AW12-Quarter!AZ13</f>
        <v>#REF!</v>
      </c>
      <c r="CY12" s="218" t="e">
        <f>AX12-Quarter!BA13</f>
        <v>#REF!</v>
      </c>
      <c r="CZ12" s="218" t="e">
        <f>AY12-Quarter!BB13</f>
        <v>#REF!</v>
      </c>
      <c r="DA12" s="218" t="e">
        <f>AZ12-Quarter!BC13</f>
        <v>#REF!</v>
      </c>
    </row>
    <row r="13" spans="1:105" x14ac:dyDescent="0.2">
      <c r="A13" s="4" t="s">
        <v>246</v>
      </c>
      <c r="B13" s="26" t="e">
        <f>#REF!+#REF!+'Scotland - Qtr'!B14+#REF!</f>
        <v>#REF!</v>
      </c>
      <c r="C13" s="26" t="e">
        <f>#REF!+#REF!+'Scotland - Qtr'!C14+#REF!</f>
        <v>#REF!</v>
      </c>
      <c r="D13" s="26" t="e">
        <f>#REF!+#REF!+'Scotland - Qtr'!D14+#REF!</f>
        <v>#REF!</v>
      </c>
      <c r="E13" s="26" t="e">
        <f>#REF!+#REF!+'Scotland - Qtr'!E14+#REF!</f>
        <v>#REF!</v>
      </c>
      <c r="F13" s="26" t="e">
        <f>#REF!+#REF!+'Scotland - Qtr'!F14+#REF!</f>
        <v>#REF!</v>
      </c>
      <c r="G13" s="26" t="e">
        <f>#REF!+#REF!+'Scotland - Qtr'!G14+#REF!</f>
        <v>#REF!</v>
      </c>
      <c r="H13" s="26" t="e">
        <f>#REF!+#REF!+'Scotland - Qtr'!H14+#REF!</f>
        <v>#REF!</v>
      </c>
      <c r="I13" s="26" t="e">
        <f>#REF!+#REF!+'Scotland - Qtr'!I14+#REF!</f>
        <v>#REF!</v>
      </c>
      <c r="J13" s="26" t="e">
        <f>#REF!+#REF!+'Scotland - Qtr'!J14+#REF!</f>
        <v>#REF!</v>
      </c>
      <c r="K13" s="26" t="e">
        <f>#REF!+#REF!+'Scotland - Qtr'!K14+#REF!</f>
        <v>#REF!</v>
      </c>
      <c r="L13" s="26" t="e">
        <f>#REF!+#REF!+'Scotland - Qtr'!L14+#REF!</f>
        <v>#REF!</v>
      </c>
      <c r="M13" s="26" t="e">
        <f>#REF!+#REF!+'Scotland - Qtr'!M14+#REF!</f>
        <v>#REF!</v>
      </c>
      <c r="N13" s="26" t="e">
        <f>#REF!+#REF!+'Scotland - Qtr'!N14+#REF!</f>
        <v>#REF!</v>
      </c>
      <c r="O13" s="26" t="e">
        <f>#REF!+#REF!+'Scotland - Qtr'!O14+#REF!</f>
        <v>#REF!</v>
      </c>
      <c r="P13" s="26" t="e">
        <f>#REF!+#REF!+'Scotland - Qtr'!P14+#REF!</f>
        <v>#REF!</v>
      </c>
      <c r="Q13" s="26" t="e">
        <f>#REF!+#REF!+'Scotland - Qtr'!Q14+#REF!</f>
        <v>#REF!</v>
      </c>
      <c r="R13" s="26" t="e">
        <f>#REF!+#REF!+'Scotland - Qtr'!R14+#REF!</f>
        <v>#REF!</v>
      </c>
      <c r="S13" s="26" t="e">
        <f>#REF!+#REF!+'Scotland - Qtr'!S14+#REF!</f>
        <v>#REF!</v>
      </c>
      <c r="T13" s="26" t="e">
        <f>#REF!+#REF!+'Scotland - Qtr'!T14+#REF!</f>
        <v>#REF!</v>
      </c>
      <c r="U13" s="26" t="e">
        <f>#REF!+#REF!+'Scotland - Qtr'!U14+#REF!</f>
        <v>#REF!</v>
      </c>
      <c r="V13" s="26" t="e">
        <f>#REF!+#REF!+'Scotland - Qtr'!V14+#REF!</f>
        <v>#REF!</v>
      </c>
      <c r="W13" s="26" t="e">
        <f>#REF!+#REF!+'Scotland - Qtr'!W14+#REF!</f>
        <v>#REF!</v>
      </c>
      <c r="X13" s="26" t="e">
        <f>#REF!+#REF!+'Scotland - Qtr'!X14+#REF!</f>
        <v>#REF!</v>
      </c>
      <c r="Y13" s="26" t="e">
        <f>#REF!+#REF!+'Scotland - Qtr'!Y14+#REF!</f>
        <v>#REF!</v>
      </c>
      <c r="Z13" s="26" t="e">
        <f>#REF!+#REF!+'Scotland - Qtr'!Z14+#REF!</f>
        <v>#REF!</v>
      </c>
      <c r="AA13" s="26" t="e">
        <f>#REF!+#REF!+'Scotland - Qtr'!AA14+#REF!</f>
        <v>#REF!</v>
      </c>
      <c r="AB13" s="26" t="e">
        <f>#REF!+#REF!+'Scotland - Qtr'!AB14+#REF!</f>
        <v>#REF!</v>
      </c>
      <c r="AC13" s="26" t="e">
        <f>#REF!+#REF!+'Scotland - Qtr'!AC14+#REF!</f>
        <v>#REF!</v>
      </c>
      <c r="AD13" s="26" t="e">
        <f>#REF!+#REF!+'Scotland - Qtr'!AD14+#REF!</f>
        <v>#REF!</v>
      </c>
      <c r="AE13" s="26" t="e">
        <f>#REF!+#REF!+'Scotland - Qtr'!AE14+#REF!</f>
        <v>#REF!</v>
      </c>
      <c r="AF13" s="26" t="e">
        <f>#REF!+#REF!+'Scotland - Qtr'!AF14+#REF!</f>
        <v>#REF!</v>
      </c>
      <c r="AG13" s="26" t="e">
        <f>#REF!+#REF!+'Scotland - Qtr'!AG14+#REF!</f>
        <v>#REF!</v>
      </c>
      <c r="AH13" s="26" t="e">
        <f>#REF!+#REF!+'Scotland - Qtr'!AH14+#REF!</f>
        <v>#REF!</v>
      </c>
      <c r="AI13" s="26" t="e">
        <f>#REF!+#REF!+'Scotland - Qtr'!AI14+#REF!</f>
        <v>#REF!</v>
      </c>
      <c r="AJ13" s="26" t="e">
        <f>#REF!+#REF!+'Scotland - Qtr'!AJ14+#REF!</f>
        <v>#REF!</v>
      </c>
      <c r="AK13" s="26" t="e">
        <f>#REF!+#REF!+'Scotland - Qtr'!AK14+#REF!</f>
        <v>#REF!</v>
      </c>
      <c r="AL13" s="26" t="e">
        <f>#REF!+#REF!+'Scotland - Qtr'!AL14+#REF!</f>
        <v>#REF!</v>
      </c>
      <c r="AM13" s="26" t="e">
        <f>#REF!+#REF!+'Scotland - Qtr'!AM14+#REF!</f>
        <v>#REF!</v>
      </c>
      <c r="AN13" s="26" t="e">
        <f>#REF!+#REF!+'Scotland - Qtr'!AN14+#REF!</f>
        <v>#REF!</v>
      </c>
      <c r="AO13" s="26" t="e">
        <f>#REF!+#REF!+'Scotland - Qtr'!AO14+#REF!</f>
        <v>#REF!</v>
      </c>
      <c r="AP13" s="26" t="e">
        <f>#REF!+#REF!+'Scotland - Qtr'!AP14+#REF!</f>
        <v>#REF!</v>
      </c>
      <c r="AQ13" s="26" t="e">
        <f>#REF!+#REF!+'Scotland - Qtr'!AQ14+#REF!</f>
        <v>#REF!</v>
      </c>
      <c r="AR13" s="26" t="e">
        <f>#REF!+#REF!+'Scotland - Qtr'!AR14+#REF!</f>
        <v>#REF!</v>
      </c>
      <c r="AS13" s="26" t="e">
        <f>#REF!+#REF!+'Scotland - Qtr'!AS14+#REF!</f>
        <v>#REF!</v>
      </c>
      <c r="AT13" s="26" t="e">
        <f>#REF!+#REF!+'Scotland - Qtr'!AT14+#REF!</f>
        <v>#REF!</v>
      </c>
      <c r="AU13" s="26" t="e">
        <f>#REF!+#REF!+'Scotland - Qtr'!AU14+#REF!</f>
        <v>#REF!</v>
      </c>
      <c r="AV13" s="26" t="e">
        <f>#REF!+#REF!+'Scotland - Qtr'!AV14+#REF!</f>
        <v>#REF!</v>
      </c>
      <c r="AW13" s="26" t="e">
        <f>#REF!+#REF!+'Scotland - Qtr'!AW14+#REF!</f>
        <v>#REF!</v>
      </c>
      <c r="AX13" s="26" t="e">
        <f>#REF!+#REF!+'Scotland - Qtr'!AX14+#REF!</f>
        <v>#REF!</v>
      </c>
      <c r="AY13" s="26" t="e">
        <f>#REF!+#REF!+'Scotland - Qtr'!AY14+#REF!</f>
        <v>#REF!</v>
      </c>
      <c r="AZ13" s="26" t="e">
        <f>#REF!+#REF!+'Scotland - Qtr'!AZ14+#REF!</f>
        <v>#REF!</v>
      </c>
      <c r="BA13" s="26"/>
      <c r="BB13" s="26"/>
      <c r="BC13" s="25" t="e">
        <f>B13-Quarter!E14</f>
        <v>#REF!</v>
      </c>
      <c r="BD13" s="25" t="e">
        <f>C13-Quarter!F14</f>
        <v>#REF!</v>
      </c>
      <c r="BE13" s="25" t="e">
        <f>D13-Quarter!G14</f>
        <v>#REF!</v>
      </c>
      <c r="BF13" s="25" t="e">
        <f>E13-Quarter!H14</f>
        <v>#REF!</v>
      </c>
      <c r="BG13" s="25" t="e">
        <f>F13-Quarter!I14</f>
        <v>#REF!</v>
      </c>
      <c r="BH13" s="25" t="e">
        <f>G13-Quarter!J14</f>
        <v>#REF!</v>
      </c>
      <c r="BI13" s="25" t="e">
        <f>H13-Quarter!K14</f>
        <v>#REF!</v>
      </c>
      <c r="BJ13" s="25" t="e">
        <f>I13-Quarter!L14</f>
        <v>#REF!</v>
      </c>
      <c r="BK13" s="25" t="e">
        <f>J13-Quarter!M14</f>
        <v>#REF!</v>
      </c>
      <c r="BL13" s="25" t="e">
        <f>K13-Quarter!N14</f>
        <v>#REF!</v>
      </c>
      <c r="BM13" s="25" t="e">
        <f>L13-Quarter!O14</f>
        <v>#REF!</v>
      </c>
      <c r="BN13" s="25" t="e">
        <f>M13-Quarter!P14</f>
        <v>#REF!</v>
      </c>
      <c r="BO13" s="25" t="e">
        <f>N13-Quarter!Q14</f>
        <v>#REF!</v>
      </c>
      <c r="BP13" s="25" t="e">
        <f>O13-Quarter!R14</f>
        <v>#REF!</v>
      </c>
      <c r="BQ13" s="25" t="e">
        <f>P13-Quarter!S14</f>
        <v>#REF!</v>
      </c>
      <c r="BR13" s="25" t="e">
        <f>Q13-Quarter!T14</f>
        <v>#REF!</v>
      </c>
      <c r="BS13" s="25" t="e">
        <f>R13-Quarter!U14</f>
        <v>#REF!</v>
      </c>
      <c r="BT13" s="25" t="e">
        <f>S13-Quarter!V14</f>
        <v>#REF!</v>
      </c>
      <c r="BU13" s="25" t="e">
        <f>T13-Quarter!W14</f>
        <v>#REF!</v>
      </c>
      <c r="BV13" s="25" t="e">
        <f>U13-Quarter!X14</f>
        <v>#REF!</v>
      </c>
      <c r="BW13" s="25" t="e">
        <f>V13-Quarter!Y14</f>
        <v>#REF!</v>
      </c>
      <c r="BX13" s="25" t="e">
        <f>W13-Quarter!Z14</f>
        <v>#REF!</v>
      </c>
      <c r="BY13" s="25" t="e">
        <f>X13-Quarter!AA14</f>
        <v>#REF!</v>
      </c>
      <c r="BZ13" s="25" t="e">
        <f>Y13-Quarter!AB14</f>
        <v>#REF!</v>
      </c>
      <c r="CA13" s="25" t="e">
        <f>Z13-Quarter!AC14</f>
        <v>#REF!</v>
      </c>
      <c r="CB13" s="25" t="e">
        <f>AA13-Quarter!AD14</f>
        <v>#REF!</v>
      </c>
      <c r="CC13" s="25" t="e">
        <f>AB13-Quarter!AE14</f>
        <v>#REF!</v>
      </c>
      <c r="CD13" s="25" t="e">
        <f>AC13-Quarter!AF14</f>
        <v>#REF!</v>
      </c>
      <c r="CE13" s="25" t="e">
        <f>AD13-Quarter!AG14</f>
        <v>#REF!</v>
      </c>
      <c r="CF13" s="25" t="e">
        <f>AE13-Quarter!AH14</f>
        <v>#REF!</v>
      </c>
      <c r="CG13" s="25" t="e">
        <f>AF13-Quarter!AI14</f>
        <v>#REF!</v>
      </c>
      <c r="CH13" s="25" t="e">
        <f>AG13-Quarter!AJ14</f>
        <v>#REF!</v>
      </c>
      <c r="CI13" s="25" t="e">
        <f>AH13-Quarter!AK14</f>
        <v>#REF!</v>
      </c>
      <c r="CJ13" s="218" t="e">
        <f>AI13-Quarter!AL14</f>
        <v>#REF!</v>
      </c>
      <c r="CK13" s="218" t="e">
        <f>AJ13-Quarter!AM14</f>
        <v>#REF!</v>
      </c>
      <c r="CL13" s="218" t="e">
        <f>AK13-Quarter!AN14</f>
        <v>#REF!</v>
      </c>
      <c r="CM13" s="218" t="e">
        <f>AL13-Quarter!AO14</f>
        <v>#REF!</v>
      </c>
      <c r="CN13" s="218" t="e">
        <f>AM13-Quarter!AP14</f>
        <v>#REF!</v>
      </c>
      <c r="CO13" s="218" t="e">
        <f>AN13-Quarter!AQ14</f>
        <v>#REF!</v>
      </c>
      <c r="CP13" s="218" t="e">
        <f>AO13-Quarter!AR14</f>
        <v>#REF!</v>
      </c>
      <c r="CQ13" s="218" t="e">
        <f>AP13-Quarter!AS14</f>
        <v>#REF!</v>
      </c>
      <c r="CR13" s="218" t="e">
        <f>AQ13-Quarter!AT14</f>
        <v>#REF!</v>
      </c>
      <c r="CS13" s="218" t="e">
        <f>AR13-Quarter!AU14</f>
        <v>#REF!</v>
      </c>
      <c r="CT13" s="218" t="e">
        <f>AS13-Quarter!AV14</f>
        <v>#REF!</v>
      </c>
      <c r="CU13" s="218" t="e">
        <f>AT13-Quarter!AW14</f>
        <v>#REF!</v>
      </c>
      <c r="CV13" s="218" t="e">
        <f>AU13-Quarter!AX14</f>
        <v>#REF!</v>
      </c>
      <c r="CW13" s="218" t="e">
        <f>AV13-Quarter!AY14</f>
        <v>#REF!</v>
      </c>
      <c r="CX13" s="218" t="e">
        <f>AW13-Quarter!AZ14</f>
        <v>#REF!</v>
      </c>
      <c r="CY13" s="218" t="e">
        <f>AX13-Quarter!BA14</f>
        <v>#REF!</v>
      </c>
      <c r="CZ13" s="218" t="e">
        <f>AY13-Quarter!BB14</f>
        <v>#REF!</v>
      </c>
      <c r="DA13" s="218" t="e">
        <f>AZ13-Quarter!BC14</f>
        <v>#REF!</v>
      </c>
    </row>
    <row r="14" spans="1:105" x14ac:dyDescent="0.2">
      <c r="A14" s="4" t="s">
        <v>6</v>
      </c>
      <c r="B14" s="26" t="e">
        <f>#REF!+#REF!+'Scotland - Qtr'!B15+#REF!</f>
        <v>#REF!</v>
      </c>
      <c r="C14" s="26" t="e">
        <f>#REF!+#REF!+'Scotland - Qtr'!C15+#REF!</f>
        <v>#REF!</v>
      </c>
      <c r="D14" s="26" t="e">
        <f>#REF!+#REF!+'Scotland - Qtr'!D15+#REF!</f>
        <v>#REF!</v>
      </c>
      <c r="E14" s="26" t="e">
        <f>#REF!+#REF!+'Scotland - Qtr'!E15+#REF!</f>
        <v>#REF!</v>
      </c>
      <c r="F14" s="26" t="e">
        <f>#REF!+#REF!+'Scotland - Qtr'!F15+#REF!</f>
        <v>#REF!</v>
      </c>
      <c r="G14" s="26" t="e">
        <f>#REF!+#REF!+'Scotland - Qtr'!G15+#REF!</f>
        <v>#REF!</v>
      </c>
      <c r="H14" s="26" t="e">
        <f>#REF!+#REF!+'Scotland - Qtr'!H15+#REF!</f>
        <v>#REF!</v>
      </c>
      <c r="I14" s="26" t="e">
        <f>#REF!+#REF!+'Scotland - Qtr'!I15+#REF!</f>
        <v>#REF!</v>
      </c>
      <c r="J14" s="26" t="e">
        <f>#REF!+#REF!+'Scotland - Qtr'!J15+#REF!</f>
        <v>#REF!</v>
      </c>
      <c r="K14" s="26" t="e">
        <f>#REF!+#REF!+'Scotland - Qtr'!K15+#REF!</f>
        <v>#REF!</v>
      </c>
      <c r="L14" s="26" t="e">
        <f>#REF!+#REF!+'Scotland - Qtr'!L15+#REF!</f>
        <v>#REF!</v>
      </c>
      <c r="M14" s="26" t="e">
        <f>#REF!+#REF!+'Scotland - Qtr'!M15+#REF!</f>
        <v>#REF!</v>
      </c>
      <c r="N14" s="26" t="e">
        <f>#REF!+#REF!+'Scotland - Qtr'!N15+#REF!</f>
        <v>#REF!</v>
      </c>
      <c r="O14" s="26" t="e">
        <f>#REF!+#REF!+'Scotland - Qtr'!O15+#REF!</f>
        <v>#REF!</v>
      </c>
      <c r="P14" s="26" t="e">
        <f>#REF!+#REF!+'Scotland - Qtr'!P15+#REF!</f>
        <v>#REF!</v>
      </c>
      <c r="Q14" s="26" t="e">
        <f>#REF!+#REF!+'Scotland - Qtr'!Q15+#REF!</f>
        <v>#REF!</v>
      </c>
      <c r="R14" s="26" t="e">
        <f>#REF!+#REF!+'Scotland - Qtr'!R15+#REF!</f>
        <v>#REF!</v>
      </c>
      <c r="S14" s="26" t="e">
        <f>#REF!+#REF!+'Scotland - Qtr'!S15+#REF!</f>
        <v>#REF!</v>
      </c>
      <c r="T14" s="26" t="e">
        <f>#REF!+#REF!+'Scotland - Qtr'!T15+#REF!</f>
        <v>#REF!</v>
      </c>
      <c r="U14" s="26" t="e">
        <f>#REF!+#REF!+'Scotland - Qtr'!U15+#REF!</f>
        <v>#REF!</v>
      </c>
      <c r="V14" s="26" t="e">
        <f>#REF!+#REF!+'Scotland - Qtr'!V15+#REF!</f>
        <v>#REF!</v>
      </c>
      <c r="W14" s="26" t="e">
        <f>#REF!+#REF!+'Scotland - Qtr'!W15+#REF!</f>
        <v>#REF!</v>
      </c>
      <c r="X14" s="26" t="e">
        <f>#REF!+#REF!+'Scotland - Qtr'!X15+#REF!</f>
        <v>#REF!</v>
      </c>
      <c r="Y14" s="26" t="e">
        <f>#REF!+#REF!+'Scotland - Qtr'!Y15+#REF!</f>
        <v>#REF!</v>
      </c>
      <c r="Z14" s="26" t="e">
        <f>#REF!+#REF!+'Scotland - Qtr'!Z15+#REF!</f>
        <v>#REF!</v>
      </c>
      <c r="AA14" s="26" t="e">
        <f>#REF!+#REF!+'Scotland - Qtr'!AA15+#REF!</f>
        <v>#REF!</v>
      </c>
      <c r="AB14" s="26" t="e">
        <f>#REF!+#REF!+'Scotland - Qtr'!AB15+#REF!</f>
        <v>#REF!</v>
      </c>
      <c r="AC14" s="26" t="e">
        <f>#REF!+#REF!+'Scotland - Qtr'!AC15+#REF!</f>
        <v>#REF!</v>
      </c>
      <c r="AD14" s="26" t="e">
        <f>#REF!+#REF!+'Scotland - Qtr'!AD15+#REF!</f>
        <v>#REF!</v>
      </c>
      <c r="AE14" s="26" t="e">
        <f>#REF!+#REF!+'Scotland - Qtr'!AE15+#REF!</f>
        <v>#REF!</v>
      </c>
      <c r="AF14" s="26" t="e">
        <f>#REF!+#REF!+'Scotland - Qtr'!AF15+#REF!</f>
        <v>#REF!</v>
      </c>
      <c r="AG14" s="26" t="e">
        <f>#REF!+#REF!+'Scotland - Qtr'!AG15+#REF!</f>
        <v>#REF!</v>
      </c>
      <c r="AH14" s="26" t="e">
        <f>#REF!+#REF!+'Scotland - Qtr'!AH15+#REF!</f>
        <v>#REF!</v>
      </c>
      <c r="AI14" s="26" t="e">
        <f>#REF!+#REF!+'Scotland - Qtr'!AI15+#REF!</f>
        <v>#REF!</v>
      </c>
      <c r="AJ14" s="26" t="e">
        <f>#REF!+#REF!+'Scotland - Qtr'!AJ15+#REF!</f>
        <v>#REF!</v>
      </c>
      <c r="AK14" s="26" t="e">
        <f>#REF!+#REF!+'Scotland - Qtr'!AK15+#REF!</f>
        <v>#REF!</v>
      </c>
      <c r="AL14" s="26" t="e">
        <f>#REF!+#REF!+'Scotland - Qtr'!AL15+#REF!</f>
        <v>#REF!</v>
      </c>
      <c r="AM14" s="26" t="e">
        <f>#REF!+#REF!+'Scotland - Qtr'!AM15+#REF!</f>
        <v>#REF!</v>
      </c>
      <c r="AN14" s="26" t="e">
        <f>#REF!+#REF!+'Scotland - Qtr'!AN15+#REF!</f>
        <v>#REF!</v>
      </c>
      <c r="AO14" s="26" t="e">
        <f>#REF!+#REF!+'Scotland - Qtr'!AO15+#REF!</f>
        <v>#REF!</v>
      </c>
      <c r="AP14" s="26" t="e">
        <f>#REF!+#REF!+'Scotland - Qtr'!AP15+#REF!</f>
        <v>#REF!</v>
      </c>
      <c r="AQ14" s="26" t="e">
        <f>#REF!+#REF!+'Scotland - Qtr'!AQ15+#REF!</f>
        <v>#REF!</v>
      </c>
      <c r="AR14" s="26" t="e">
        <f>#REF!+#REF!+'Scotland - Qtr'!AR15+#REF!</f>
        <v>#REF!</v>
      </c>
      <c r="AS14" s="26" t="e">
        <f>#REF!+#REF!+'Scotland - Qtr'!AS15+#REF!</f>
        <v>#REF!</v>
      </c>
      <c r="AT14" s="26" t="e">
        <f>#REF!+#REF!+'Scotland - Qtr'!AT15+#REF!</f>
        <v>#REF!</v>
      </c>
      <c r="AU14" s="26" t="e">
        <f>#REF!+#REF!+'Scotland - Qtr'!AU15+#REF!</f>
        <v>#REF!</v>
      </c>
      <c r="AV14" s="26" t="e">
        <f>#REF!+#REF!+'Scotland - Qtr'!AV15+#REF!</f>
        <v>#REF!</v>
      </c>
      <c r="AW14" s="26" t="e">
        <f>#REF!+#REF!+'Scotland - Qtr'!AW15+#REF!</f>
        <v>#REF!</v>
      </c>
      <c r="AX14" s="26" t="e">
        <f>#REF!+#REF!+'Scotland - Qtr'!AX15+#REF!</f>
        <v>#REF!</v>
      </c>
      <c r="AY14" s="26" t="e">
        <f>#REF!+#REF!+'Scotland - Qtr'!AY15+#REF!</f>
        <v>#REF!</v>
      </c>
      <c r="AZ14" s="26" t="e">
        <f>#REF!+#REF!+'Scotland - Qtr'!AZ15+#REF!</f>
        <v>#REF!</v>
      </c>
      <c r="BA14" s="26"/>
      <c r="BB14" s="26"/>
      <c r="BC14" s="25" t="e">
        <f>B14-Quarter!E15</f>
        <v>#REF!</v>
      </c>
      <c r="BD14" s="25" t="e">
        <f>C14-Quarter!F15</f>
        <v>#REF!</v>
      </c>
      <c r="BE14" s="25" t="e">
        <f>D14-Quarter!G15</f>
        <v>#REF!</v>
      </c>
      <c r="BF14" s="25" t="e">
        <f>E14-Quarter!H15</f>
        <v>#REF!</v>
      </c>
      <c r="BG14" s="25" t="e">
        <f>F14-Quarter!I15</f>
        <v>#REF!</v>
      </c>
      <c r="BH14" s="25" t="e">
        <f>G14-Quarter!J15</f>
        <v>#REF!</v>
      </c>
      <c r="BI14" s="25" t="e">
        <f>H14-Quarter!K15</f>
        <v>#REF!</v>
      </c>
      <c r="BJ14" s="25" t="e">
        <f>I14-Quarter!L15</f>
        <v>#REF!</v>
      </c>
      <c r="BK14" s="25" t="e">
        <f>J14-Quarter!M15</f>
        <v>#REF!</v>
      </c>
      <c r="BL14" s="25" t="e">
        <f>K14-Quarter!N15</f>
        <v>#REF!</v>
      </c>
      <c r="BM14" s="25" t="e">
        <f>L14-Quarter!O15</f>
        <v>#REF!</v>
      </c>
      <c r="BN14" s="25" t="e">
        <f>M14-Quarter!P15</f>
        <v>#REF!</v>
      </c>
      <c r="BO14" s="25" t="e">
        <f>N14-Quarter!Q15</f>
        <v>#REF!</v>
      </c>
      <c r="BP14" s="25" t="e">
        <f>O14-Quarter!R15</f>
        <v>#REF!</v>
      </c>
      <c r="BQ14" s="25" t="e">
        <f>P14-Quarter!S15</f>
        <v>#REF!</v>
      </c>
      <c r="BR14" s="25" t="e">
        <f>Q14-Quarter!T15</f>
        <v>#REF!</v>
      </c>
      <c r="BS14" s="25" t="e">
        <f>R14-Quarter!U15</f>
        <v>#REF!</v>
      </c>
      <c r="BT14" s="25" t="e">
        <f>S14-Quarter!V15</f>
        <v>#REF!</v>
      </c>
      <c r="BU14" s="25" t="e">
        <f>T14-Quarter!W15</f>
        <v>#REF!</v>
      </c>
      <c r="BV14" s="25" t="e">
        <f>U14-Quarter!X15</f>
        <v>#REF!</v>
      </c>
      <c r="BW14" s="25" t="e">
        <f>V14-Quarter!Y15</f>
        <v>#REF!</v>
      </c>
      <c r="BX14" s="25" t="e">
        <f>W14-Quarter!Z15</f>
        <v>#REF!</v>
      </c>
      <c r="BY14" s="25" t="e">
        <f>X14-Quarter!AA15</f>
        <v>#REF!</v>
      </c>
      <c r="BZ14" s="25" t="e">
        <f>Y14-Quarter!AB15</f>
        <v>#REF!</v>
      </c>
      <c r="CA14" s="25" t="e">
        <f>Z14-Quarter!AC15</f>
        <v>#REF!</v>
      </c>
      <c r="CB14" s="25" t="e">
        <f>AA14-Quarter!AD15</f>
        <v>#REF!</v>
      </c>
      <c r="CC14" s="25" t="e">
        <f>AB14-Quarter!AE15</f>
        <v>#REF!</v>
      </c>
      <c r="CD14" s="25" t="e">
        <f>AC14-Quarter!AF15</f>
        <v>#REF!</v>
      </c>
      <c r="CE14" s="25" t="e">
        <f>AD14-Quarter!AG15</f>
        <v>#REF!</v>
      </c>
      <c r="CF14" s="25" t="e">
        <f>AE14-Quarter!AH15</f>
        <v>#REF!</v>
      </c>
      <c r="CG14" s="25" t="e">
        <f>AF14-Quarter!AI15</f>
        <v>#REF!</v>
      </c>
      <c r="CH14" s="25" t="e">
        <f>AG14-Quarter!AJ15</f>
        <v>#REF!</v>
      </c>
      <c r="CI14" s="25" t="e">
        <f>AH14-Quarter!AK15</f>
        <v>#REF!</v>
      </c>
      <c r="CJ14" s="218" t="e">
        <f>AI14-Quarter!AL15</f>
        <v>#REF!</v>
      </c>
      <c r="CK14" s="218" t="e">
        <f>AJ14-Quarter!AM15</f>
        <v>#REF!</v>
      </c>
      <c r="CL14" s="218" t="e">
        <f>AK14-Quarter!AN15</f>
        <v>#REF!</v>
      </c>
      <c r="CM14" s="218" t="e">
        <f>AL14-Quarter!AO15</f>
        <v>#REF!</v>
      </c>
      <c r="CN14" s="218" t="e">
        <f>AM14-Quarter!AP15</f>
        <v>#REF!</v>
      </c>
      <c r="CO14" s="218" t="e">
        <f>AN14-Quarter!AQ15</f>
        <v>#REF!</v>
      </c>
      <c r="CP14" s="218" t="e">
        <f>AO14-Quarter!AR15</f>
        <v>#REF!</v>
      </c>
      <c r="CQ14" s="218" t="e">
        <f>AP14-Quarter!AS15</f>
        <v>#REF!</v>
      </c>
      <c r="CR14" s="218" t="e">
        <f>AQ14-Quarter!AT15</f>
        <v>#REF!</v>
      </c>
      <c r="CS14" s="218" t="e">
        <f>AR14-Quarter!AU15</f>
        <v>#REF!</v>
      </c>
      <c r="CT14" s="218" t="e">
        <f>AS14-Quarter!AV15</f>
        <v>#REF!</v>
      </c>
      <c r="CU14" s="218" t="e">
        <f>AT14-Quarter!AW15</f>
        <v>#REF!</v>
      </c>
      <c r="CV14" s="218" t="e">
        <f>AU14-Quarter!AX15</f>
        <v>#REF!</v>
      </c>
      <c r="CW14" s="218" t="e">
        <f>AV14-Quarter!AY15</f>
        <v>#REF!</v>
      </c>
      <c r="CX14" s="218" t="e">
        <f>AW14-Quarter!AZ15</f>
        <v>#REF!</v>
      </c>
      <c r="CY14" s="218" t="e">
        <f>AX14-Quarter!BA15</f>
        <v>#REF!</v>
      </c>
      <c r="CZ14" s="218" t="e">
        <f>AY14-Quarter!BB15</f>
        <v>#REF!</v>
      </c>
      <c r="DA14" s="218" t="e">
        <f>AZ14-Quarter!BC15</f>
        <v>#REF!</v>
      </c>
    </row>
    <row r="15" spans="1:105" x14ac:dyDescent="0.2">
      <c r="A15" s="4" t="s">
        <v>7</v>
      </c>
      <c r="B15" s="26" t="e">
        <f>#REF!+#REF!+'Scotland - Qtr'!B16+#REF!</f>
        <v>#REF!</v>
      </c>
      <c r="C15" s="26" t="e">
        <f>#REF!+#REF!+'Scotland - Qtr'!C16+#REF!</f>
        <v>#REF!</v>
      </c>
      <c r="D15" s="26" t="e">
        <f>#REF!+#REF!+'Scotland - Qtr'!D16+#REF!</f>
        <v>#REF!</v>
      </c>
      <c r="E15" s="26" t="e">
        <f>#REF!+#REF!+'Scotland - Qtr'!E16+#REF!</f>
        <v>#REF!</v>
      </c>
      <c r="F15" s="26" t="e">
        <f>#REF!+#REF!+'Scotland - Qtr'!F16+#REF!</f>
        <v>#REF!</v>
      </c>
      <c r="G15" s="26" t="e">
        <f>#REF!+#REF!+'Scotland - Qtr'!G16+#REF!</f>
        <v>#REF!</v>
      </c>
      <c r="H15" s="26" t="e">
        <f>#REF!+#REF!+'Scotland - Qtr'!H16+#REF!</f>
        <v>#REF!</v>
      </c>
      <c r="I15" s="26" t="e">
        <f>#REF!+#REF!+'Scotland - Qtr'!I16+#REF!</f>
        <v>#REF!</v>
      </c>
      <c r="J15" s="26" t="e">
        <f>#REF!+#REF!+'Scotland - Qtr'!J16+#REF!</f>
        <v>#REF!</v>
      </c>
      <c r="K15" s="26" t="e">
        <f>#REF!+#REF!+'Scotland - Qtr'!K16+#REF!</f>
        <v>#REF!</v>
      </c>
      <c r="L15" s="26" t="e">
        <f>#REF!+#REF!+'Scotland - Qtr'!L16+#REF!</f>
        <v>#REF!</v>
      </c>
      <c r="M15" s="26" t="e">
        <f>#REF!+#REF!+'Scotland - Qtr'!M16+#REF!</f>
        <v>#REF!</v>
      </c>
      <c r="N15" s="26" t="e">
        <f>#REF!+#REF!+'Scotland - Qtr'!N16+#REF!</f>
        <v>#REF!</v>
      </c>
      <c r="O15" s="26" t="e">
        <f>#REF!+#REF!+'Scotland - Qtr'!O16+#REF!</f>
        <v>#REF!</v>
      </c>
      <c r="P15" s="26" t="e">
        <f>#REF!+#REF!+'Scotland - Qtr'!P16+#REF!</f>
        <v>#REF!</v>
      </c>
      <c r="Q15" s="26" t="e">
        <f>#REF!+#REF!+'Scotland - Qtr'!Q16+#REF!</f>
        <v>#REF!</v>
      </c>
      <c r="R15" s="26" t="e">
        <f>#REF!+#REF!+'Scotland - Qtr'!R16+#REF!</f>
        <v>#REF!</v>
      </c>
      <c r="S15" s="26" t="e">
        <f>#REF!+#REF!+'Scotland - Qtr'!S16+#REF!</f>
        <v>#REF!</v>
      </c>
      <c r="T15" s="26" t="e">
        <f>#REF!+#REF!+'Scotland - Qtr'!T16+#REF!</f>
        <v>#REF!</v>
      </c>
      <c r="U15" s="26" t="e">
        <f>#REF!+#REF!+'Scotland - Qtr'!U16+#REF!</f>
        <v>#REF!</v>
      </c>
      <c r="V15" s="26" t="e">
        <f>#REF!+#REF!+'Scotland - Qtr'!V16+#REF!</f>
        <v>#REF!</v>
      </c>
      <c r="W15" s="26" t="e">
        <f>#REF!+#REF!+'Scotland - Qtr'!W16+#REF!</f>
        <v>#REF!</v>
      </c>
      <c r="X15" s="26" t="e">
        <f>#REF!+#REF!+'Scotland - Qtr'!X16+#REF!</f>
        <v>#REF!</v>
      </c>
      <c r="Y15" s="26" t="e">
        <f>#REF!+#REF!+'Scotland - Qtr'!Y16+#REF!</f>
        <v>#REF!</v>
      </c>
      <c r="Z15" s="26" t="e">
        <f>#REF!+#REF!+'Scotland - Qtr'!Z16+#REF!</f>
        <v>#REF!</v>
      </c>
      <c r="AA15" s="26" t="e">
        <f>#REF!+#REF!+'Scotland - Qtr'!AA16+#REF!</f>
        <v>#REF!</v>
      </c>
      <c r="AB15" s="26" t="e">
        <f>#REF!+#REF!+'Scotland - Qtr'!AB16+#REF!</f>
        <v>#REF!</v>
      </c>
      <c r="AC15" s="26" t="e">
        <f>#REF!+#REF!+'Scotland - Qtr'!AC16+#REF!</f>
        <v>#REF!</v>
      </c>
      <c r="AD15" s="26" t="e">
        <f>#REF!+#REF!+'Scotland - Qtr'!AD16+#REF!</f>
        <v>#REF!</v>
      </c>
      <c r="AE15" s="26" t="e">
        <f>#REF!+#REF!+'Scotland - Qtr'!AE16+#REF!</f>
        <v>#REF!</v>
      </c>
      <c r="AF15" s="26" t="e">
        <f>#REF!+#REF!+'Scotland - Qtr'!AF16+#REF!</f>
        <v>#REF!</v>
      </c>
      <c r="AG15" s="26" t="e">
        <f>#REF!+#REF!+'Scotland - Qtr'!AG16+#REF!</f>
        <v>#REF!</v>
      </c>
      <c r="AH15" s="26" t="e">
        <f>#REF!+#REF!+'Scotland - Qtr'!AH16+#REF!</f>
        <v>#REF!</v>
      </c>
      <c r="AI15" s="26" t="e">
        <f>#REF!+#REF!+'Scotland - Qtr'!AI16+#REF!</f>
        <v>#REF!</v>
      </c>
      <c r="AJ15" s="26" t="e">
        <f>#REF!+#REF!+'Scotland - Qtr'!AJ16+#REF!</f>
        <v>#REF!</v>
      </c>
      <c r="AK15" s="26" t="e">
        <f>#REF!+#REF!+'Scotland - Qtr'!AK16+#REF!</f>
        <v>#REF!</v>
      </c>
      <c r="AL15" s="26" t="e">
        <f>#REF!+#REF!+'Scotland - Qtr'!AL16+#REF!</f>
        <v>#REF!</v>
      </c>
      <c r="AM15" s="26" t="e">
        <f>#REF!+#REF!+'Scotland - Qtr'!AM16+#REF!</f>
        <v>#REF!</v>
      </c>
      <c r="AN15" s="26" t="e">
        <f>#REF!+#REF!+'Scotland - Qtr'!AN16+#REF!</f>
        <v>#REF!</v>
      </c>
      <c r="AO15" s="26" t="e">
        <f>#REF!+#REF!+'Scotland - Qtr'!AO16+#REF!</f>
        <v>#REF!</v>
      </c>
      <c r="AP15" s="26" t="e">
        <f>#REF!+#REF!+'Scotland - Qtr'!AP16+#REF!</f>
        <v>#REF!</v>
      </c>
      <c r="AQ15" s="26" t="e">
        <f>#REF!+#REF!+'Scotland - Qtr'!AQ16+#REF!</f>
        <v>#REF!</v>
      </c>
      <c r="AR15" s="26" t="e">
        <f>#REF!+#REF!+'Scotland - Qtr'!AR16+#REF!</f>
        <v>#REF!</v>
      </c>
      <c r="AS15" s="26" t="e">
        <f>#REF!+#REF!+'Scotland - Qtr'!AS16+#REF!</f>
        <v>#REF!</v>
      </c>
      <c r="AT15" s="26" t="e">
        <f>#REF!+#REF!+'Scotland - Qtr'!AT16+#REF!</f>
        <v>#REF!</v>
      </c>
      <c r="AU15" s="26" t="e">
        <f>#REF!+#REF!+'Scotland - Qtr'!AU16+#REF!</f>
        <v>#REF!</v>
      </c>
      <c r="AV15" s="26" t="e">
        <f>#REF!+#REF!+'Scotland - Qtr'!AV16+#REF!</f>
        <v>#REF!</v>
      </c>
      <c r="AW15" s="26" t="e">
        <f>#REF!+#REF!+'Scotland - Qtr'!AW16+#REF!</f>
        <v>#REF!</v>
      </c>
      <c r="AX15" s="26" t="e">
        <f>#REF!+#REF!+'Scotland - Qtr'!AX16+#REF!</f>
        <v>#REF!</v>
      </c>
      <c r="AY15" s="26" t="e">
        <f>#REF!+#REF!+'Scotland - Qtr'!AY16+#REF!</f>
        <v>#REF!</v>
      </c>
      <c r="AZ15" s="26" t="e">
        <f>#REF!+#REF!+'Scotland - Qtr'!AZ16+#REF!</f>
        <v>#REF!</v>
      </c>
      <c r="BA15" s="26"/>
      <c r="BB15" s="26"/>
      <c r="BC15" s="25" t="e">
        <f>B15-Quarter!E16</f>
        <v>#REF!</v>
      </c>
      <c r="BD15" s="25" t="e">
        <f>C15-Quarter!F16</f>
        <v>#REF!</v>
      </c>
      <c r="BE15" s="25" t="e">
        <f>D15-Quarter!G16</f>
        <v>#REF!</v>
      </c>
      <c r="BF15" s="25" t="e">
        <f>E15-Quarter!H16</f>
        <v>#REF!</v>
      </c>
      <c r="BG15" s="25" t="e">
        <f>F15-Quarter!I16</f>
        <v>#REF!</v>
      </c>
      <c r="BH15" s="25" t="e">
        <f>G15-Quarter!J16</f>
        <v>#REF!</v>
      </c>
      <c r="BI15" s="25" t="e">
        <f>H15-Quarter!K16</f>
        <v>#REF!</v>
      </c>
      <c r="BJ15" s="25" t="e">
        <f>I15-Quarter!L16</f>
        <v>#REF!</v>
      </c>
      <c r="BK15" s="25" t="e">
        <f>J15-Quarter!M16</f>
        <v>#REF!</v>
      </c>
      <c r="BL15" s="25" t="e">
        <f>K15-Quarter!N16</f>
        <v>#REF!</v>
      </c>
      <c r="BM15" s="25" t="e">
        <f>L15-Quarter!O16</f>
        <v>#REF!</v>
      </c>
      <c r="BN15" s="25" t="e">
        <f>M15-Quarter!P16</f>
        <v>#REF!</v>
      </c>
      <c r="BO15" s="25" t="e">
        <f>N15-Quarter!Q16</f>
        <v>#REF!</v>
      </c>
      <c r="BP15" s="25" t="e">
        <f>O15-Quarter!R16</f>
        <v>#REF!</v>
      </c>
      <c r="BQ15" s="25" t="e">
        <f>P15-Quarter!S16</f>
        <v>#REF!</v>
      </c>
      <c r="BR15" s="25" t="e">
        <f>Q15-Quarter!T16</f>
        <v>#REF!</v>
      </c>
      <c r="BS15" s="25" t="e">
        <f>R15-Quarter!U16</f>
        <v>#REF!</v>
      </c>
      <c r="BT15" s="25" t="e">
        <f>S15-Quarter!V16</f>
        <v>#REF!</v>
      </c>
      <c r="BU15" s="25" t="e">
        <f>T15-Quarter!W16</f>
        <v>#REF!</v>
      </c>
      <c r="BV15" s="25" t="e">
        <f>U15-Quarter!X16</f>
        <v>#REF!</v>
      </c>
      <c r="BW15" s="25" t="e">
        <f>V15-Quarter!Y16</f>
        <v>#REF!</v>
      </c>
      <c r="BX15" s="25" t="e">
        <f>W15-Quarter!Z16</f>
        <v>#REF!</v>
      </c>
      <c r="BY15" s="25" t="e">
        <f>X15-Quarter!AA16</f>
        <v>#REF!</v>
      </c>
      <c r="BZ15" s="25" t="e">
        <f>Y15-Quarter!AB16</f>
        <v>#REF!</v>
      </c>
      <c r="CA15" s="25" t="e">
        <f>Z15-Quarter!AC16</f>
        <v>#REF!</v>
      </c>
      <c r="CB15" s="25" t="e">
        <f>AA15-Quarter!AD16</f>
        <v>#REF!</v>
      </c>
      <c r="CC15" s="25" t="e">
        <f>AB15-Quarter!AE16</f>
        <v>#REF!</v>
      </c>
      <c r="CD15" s="25" t="e">
        <f>AC15-Quarter!AF16</f>
        <v>#REF!</v>
      </c>
      <c r="CE15" s="25" t="e">
        <f>AD15-Quarter!AG16</f>
        <v>#REF!</v>
      </c>
      <c r="CF15" s="25" t="e">
        <f>AE15-Quarter!AH16</f>
        <v>#REF!</v>
      </c>
      <c r="CG15" s="25" t="e">
        <f>AF15-Quarter!AI16</f>
        <v>#REF!</v>
      </c>
      <c r="CH15" s="25" t="e">
        <f>AG15-Quarter!AJ16</f>
        <v>#REF!</v>
      </c>
      <c r="CI15" s="25" t="e">
        <f>AH15-Quarter!AK16</f>
        <v>#REF!</v>
      </c>
      <c r="CJ15" s="218" t="e">
        <f>AI15-Quarter!AL16</f>
        <v>#REF!</v>
      </c>
      <c r="CK15" s="218" t="e">
        <f>AJ15-Quarter!AM16</f>
        <v>#REF!</v>
      </c>
      <c r="CL15" s="218" t="e">
        <f>AK15-Quarter!AN16</f>
        <v>#REF!</v>
      </c>
      <c r="CM15" s="218" t="e">
        <f>AL15-Quarter!AO16</f>
        <v>#REF!</v>
      </c>
      <c r="CN15" s="218" t="e">
        <f>AM15-Quarter!AP16</f>
        <v>#REF!</v>
      </c>
      <c r="CO15" s="218" t="e">
        <f>AN15-Quarter!AQ16</f>
        <v>#REF!</v>
      </c>
      <c r="CP15" s="218" t="e">
        <f>AO15-Quarter!AR16</f>
        <v>#REF!</v>
      </c>
      <c r="CQ15" s="218" t="e">
        <f>AP15-Quarter!AS16</f>
        <v>#REF!</v>
      </c>
      <c r="CR15" s="218" t="e">
        <f>AQ15-Quarter!AT16</f>
        <v>#REF!</v>
      </c>
      <c r="CS15" s="218" t="e">
        <f>AR15-Quarter!AU16</f>
        <v>#REF!</v>
      </c>
      <c r="CT15" s="218" t="e">
        <f>AS15-Quarter!AV16</f>
        <v>#REF!</v>
      </c>
      <c r="CU15" s="218" t="e">
        <f>AT15-Quarter!AW16</f>
        <v>#REF!</v>
      </c>
      <c r="CV15" s="218" t="e">
        <f>AU15-Quarter!AX16</f>
        <v>#REF!</v>
      </c>
      <c r="CW15" s="218" t="e">
        <f>AV15-Quarter!AY16</f>
        <v>#REF!</v>
      </c>
      <c r="CX15" s="218" t="e">
        <f>AW15-Quarter!AZ16</f>
        <v>#REF!</v>
      </c>
      <c r="CY15" s="218" t="e">
        <f>AX15-Quarter!BA16</f>
        <v>#REF!</v>
      </c>
      <c r="CZ15" s="218" t="e">
        <f>AY15-Quarter!BB16</f>
        <v>#REF!</v>
      </c>
      <c r="DA15" s="218" t="e">
        <f>AZ15-Quarter!BC16</f>
        <v>#REF!</v>
      </c>
    </row>
    <row r="16" spans="1:105" x14ac:dyDescent="0.2">
      <c r="A16" s="4" t="s">
        <v>8</v>
      </c>
      <c r="B16" s="26" t="e">
        <f>#REF!+#REF!+'Scotland - Qtr'!B17+#REF!</f>
        <v>#REF!</v>
      </c>
      <c r="C16" s="26" t="e">
        <f>#REF!+#REF!+'Scotland - Qtr'!C17+#REF!</f>
        <v>#REF!</v>
      </c>
      <c r="D16" s="26" t="e">
        <f>#REF!+#REF!+'Scotland - Qtr'!D17+#REF!</f>
        <v>#REF!</v>
      </c>
      <c r="E16" s="26" t="e">
        <f>#REF!+#REF!+'Scotland - Qtr'!E17+#REF!</f>
        <v>#REF!</v>
      </c>
      <c r="F16" s="26" t="e">
        <f>#REF!+#REF!+'Scotland - Qtr'!F17+#REF!</f>
        <v>#REF!</v>
      </c>
      <c r="G16" s="26" t="e">
        <f>#REF!+#REF!+'Scotland - Qtr'!G17+#REF!</f>
        <v>#REF!</v>
      </c>
      <c r="H16" s="26" t="e">
        <f>#REF!+#REF!+'Scotland - Qtr'!H17+#REF!</f>
        <v>#REF!</v>
      </c>
      <c r="I16" s="26" t="e">
        <f>#REF!+#REF!+'Scotland - Qtr'!I17+#REF!</f>
        <v>#REF!</v>
      </c>
      <c r="J16" s="26" t="e">
        <f>#REF!+#REF!+'Scotland - Qtr'!J17+#REF!</f>
        <v>#REF!</v>
      </c>
      <c r="K16" s="26" t="e">
        <f>#REF!+#REF!+'Scotland - Qtr'!K17+#REF!</f>
        <v>#REF!</v>
      </c>
      <c r="L16" s="26" t="e">
        <f>#REF!+#REF!+'Scotland - Qtr'!L17+#REF!</f>
        <v>#REF!</v>
      </c>
      <c r="M16" s="26" t="e">
        <f>#REF!+#REF!+'Scotland - Qtr'!M17+#REF!</f>
        <v>#REF!</v>
      </c>
      <c r="N16" s="26" t="e">
        <f>#REF!+#REF!+'Scotland - Qtr'!N17+#REF!</f>
        <v>#REF!</v>
      </c>
      <c r="O16" s="26" t="e">
        <f>#REF!+#REF!+'Scotland - Qtr'!O17+#REF!</f>
        <v>#REF!</v>
      </c>
      <c r="P16" s="26" t="e">
        <f>#REF!+#REF!+'Scotland - Qtr'!P17+#REF!</f>
        <v>#REF!</v>
      </c>
      <c r="Q16" s="26" t="e">
        <f>#REF!+#REF!+'Scotland - Qtr'!Q17+#REF!</f>
        <v>#REF!</v>
      </c>
      <c r="R16" s="26" t="e">
        <f>#REF!+#REF!+'Scotland - Qtr'!R17+#REF!</f>
        <v>#REF!</v>
      </c>
      <c r="S16" s="26" t="e">
        <f>#REF!+#REF!+'Scotland - Qtr'!S17+#REF!</f>
        <v>#REF!</v>
      </c>
      <c r="T16" s="26" t="e">
        <f>#REF!+#REF!+'Scotland - Qtr'!T17+#REF!</f>
        <v>#REF!</v>
      </c>
      <c r="U16" s="26" t="e">
        <f>#REF!+#REF!+'Scotland - Qtr'!U17+#REF!</f>
        <v>#REF!</v>
      </c>
      <c r="V16" s="26" t="e">
        <f>#REF!+#REF!+'Scotland - Qtr'!V17+#REF!</f>
        <v>#REF!</v>
      </c>
      <c r="W16" s="26" t="e">
        <f>#REF!+#REF!+'Scotland - Qtr'!W17+#REF!</f>
        <v>#REF!</v>
      </c>
      <c r="X16" s="26" t="e">
        <f>#REF!+#REF!+'Scotland - Qtr'!X17+#REF!</f>
        <v>#REF!</v>
      </c>
      <c r="Y16" s="26" t="e">
        <f>#REF!+#REF!+'Scotland - Qtr'!Y17+#REF!</f>
        <v>#REF!</v>
      </c>
      <c r="Z16" s="26" t="e">
        <f>#REF!+#REF!+'Scotland - Qtr'!Z17+#REF!</f>
        <v>#REF!</v>
      </c>
      <c r="AA16" s="26" t="e">
        <f>#REF!+#REF!+'Scotland - Qtr'!AA17+#REF!</f>
        <v>#REF!</v>
      </c>
      <c r="AB16" s="26" t="e">
        <f>#REF!+#REF!+'Scotland - Qtr'!AB17+#REF!</f>
        <v>#REF!</v>
      </c>
      <c r="AC16" s="26" t="e">
        <f>#REF!+#REF!+'Scotland - Qtr'!AC17+#REF!</f>
        <v>#REF!</v>
      </c>
      <c r="AD16" s="26" t="e">
        <f>#REF!+#REF!+'Scotland - Qtr'!AD17+#REF!</f>
        <v>#REF!</v>
      </c>
      <c r="AE16" s="26" t="e">
        <f>#REF!+#REF!+'Scotland - Qtr'!AE17+#REF!</f>
        <v>#REF!</v>
      </c>
      <c r="AF16" s="26" t="e">
        <f>#REF!+#REF!+'Scotland - Qtr'!AF17+#REF!</f>
        <v>#REF!</v>
      </c>
      <c r="AG16" s="26" t="e">
        <f>#REF!+#REF!+'Scotland - Qtr'!AG17+#REF!</f>
        <v>#REF!</v>
      </c>
      <c r="AH16" s="26" t="e">
        <f>#REF!+#REF!+'Scotland - Qtr'!AH17+#REF!</f>
        <v>#REF!</v>
      </c>
      <c r="AI16" s="26" t="e">
        <f>#REF!+#REF!+'Scotland - Qtr'!AI17+#REF!</f>
        <v>#REF!</v>
      </c>
      <c r="AJ16" s="26" t="e">
        <f>#REF!+#REF!+'Scotland - Qtr'!AJ17+#REF!</f>
        <v>#REF!</v>
      </c>
      <c r="AK16" s="26" t="e">
        <f>#REF!+#REF!+'Scotland - Qtr'!AK17+#REF!</f>
        <v>#REF!</v>
      </c>
      <c r="AL16" s="26" t="e">
        <f>#REF!+#REF!+'Scotland - Qtr'!AL17+#REF!</f>
        <v>#REF!</v>
      </c>
      <c r="AM16" s="26" t="e">
        <f>#REF!+#REF!+'Scotland - Qtr'!AM17+#REF!</f>
        <v>#REF!</v>
      </c>
      <c r="AN16" s="26" t="e">
        <f>#REF!+#REF!+'Scotland - Qtr'!AN17+#REF!</f>
        <v>#REF!</v>
      </c>
      <c r="AO16" s="26" t="e">
        <f>#REF!+#REF!+'Scotland - Qtr'!AO17+#REF!</f>
        <v>#REF!</v>
      </c>
      <c r="AP16" s="26" t="e">
        <f>#REF!+#REF!+'Scotland - Qtr'!AP17+#REF!</f>
        <v>#REF!</v>
      </c>
      <c r="AQ16" s="26" t="e">
        <f>#REF!+#REF!+'Scotland - Qtr'!AQ17+#REF!</f>
        <v>#REF!</v>
      </c>
      <c r="AR16" s="26" t="e">
        <f>#REF!+#REF!+'Scotland - Qtr'!AR17+#REF!</f>
        <v>#REF!</v>
      </c>
      <c r="AS16" s="26" t="e">
        <f>#REF!+#REF!+'Scotland - Qtr'!AS17+#REF!</f>
        <v>#REF!</v>
      </c>
      <c r="AT16" s="26" t="e">
        <f>#REF!+#REF!+'Scotland - Qtr'!AT17+#REF!</f>
        <v>#REF!</v>
      </c>
      <c r="AU16" s="26" t="e">
        <f>#REF!+#REF!+'Scotland - Qtr'!AU17+#REF!</f>
        <v>#REF!</v>
      </c>
      <c r="AV16" s="26" t="e">
        <f>#REF!+#REF!+'Scotland - Qtr'!AV17+#REF!</f>
        <v>#REF!</v>
      </c>
      <c r="AW16" s="26" t="e">
        <f>#REF!+#REF!+'Scotland - Qtr'!AW17+#REF!</f>
        <v>#REF!</v>
      </c>
      <c r="AX16" s="26" t="e">
        <f>#REF!+#REF!+'Scotland - Qtr'!AX17+#REF!</f>
        <v>#REF!</v>
      </c>
      <c r="AY16" s="26" t="e">
        <f>#REF!+#REF!+'Scotland - Qtr'!AY17+#REF!</f>
        <v>#REF!</v>
      </c>
      <c r="AZ16" s="26" t="e">
        <f>#REF!+#REF!+'Scotland - Qtr'!AZ17+#REF!</f>
        <v>#REF!</v>
      </c>
      <c r="BA16" s="26"/>
      <c r="BB16" s="26"/>
      <c r="BC16" s="25" t="e">
        <f>B16-Quarter!E17</f>
        <v>#REF!</v>
      </c>
      <c r="BD16" s="25" t="e">
        <f>C16-Quarter!F17</f>
        <v>#REF!</v>
      </c>
      <c r="BE16" s="25" t="e">
        <f>D16-Quarter!G17</f>
        <v>#REF!</v>
      </c>
      <c r="BF16" s="25" t="e">
        <f>E16-Quarter!H17</f>
        <v>#REF!</v>
      </c>
      <c r="BG16" s="25" t="e">
        <f>F16-Quarter!I17</f>
        <v>#REF!</v>
      </c>
      <c r="BH16" s="25" t="e">
        <f>G16-Quarter!J17</f>
        <v>#REF!</v>
      </c>
      <c r="BI16" s="25" t="e">
        <f>H16-Quarter!K17</f>
        <v>#REF!</v>
      </c>
      <c r="BJ16" s="25" t="e">
        <f>I16-Quarter!L17</f>
        <v>#REF!</v>
      </c>
      <c r="BK16" s="25" t="e">
        <f>J16-Quarter!M17</f>
        <v>#REF!</v>
      </c>
      <c r="BL16" s="25" t="e">
        <f>K16-Quarter!N17</f>
        <v>#REF!</v>
      </c>
      <c r="BM16" s="25" t="e">
        <f>L16-Quarter!O17</f>
        <v>#REF!</v>
      </c>
      <c r="BN16" s="25" t="e">
        <f>M16-Quarter!P17</f>
        <v>#REF!</v>
      </c>
      <c r="BO16" s="25" t="e">
        <f>N16-Quarter!Q17</f>
        <v>#REF!</v>
      </c>
      <c r="BP16" s="25" t="e">
        <f>O16-Quarter!R17</f>
        <v>#REF!</v>
      </c>
      <c r="BQ16" s="25" t="e">
        <f>P16-Quarter!S17</f>
        <v>#REF!</v>
      </c>
      <c r="BR16" s="25" t="e">
        <f>Q16-Quarter!T17</f>
        <v>#REF!</v>
      </c>
      <c r="BS16" s="25" t="e">
        <f>R16-Quarter!U17</f>
        <v>#REF!</v>
      </c>
      <c r="BT16" s="25" t="e">
        <f>S16-Quarter!V17</f>
        <v>#REF!</v>
      </c>
      <c r="BU16" s="25" t="e">
        <f>T16-Quarter!W17</f>
        <v>#REF!</v>
      </c>
      <c r="BV16" s="25" t="e">
        <f>U16-Quarter!X17</f>
        <v>#REF!</v>
      </c>
      <c r="BW16" s="25" t="e">
        <f>V16-Quarter!Y17</f>
        <v>#REF!</v>
      </c>
      <c r="BX16" s="25" t="e">
        <f>W16-Quarter!Z17</f>
        <v>#REF!</v>
      </c>
      <c r="BY16" s="25" t="e">
        <f>X16-Quarter!AA17</f>
        <v>#REF!</v>
      </c>
      <c r="BZ16" s="25" t="e">
        <f>Y16-Quarter!AB17</f>
        <v>#REF!</v>
      </c>
      <c r="CA16" s="25" t="e">
        <f>Z16-Quarter!AC17</f>
        <v>#REF!</v>
      </c>
      <c r="CB16" s="25" t="e">
        <f>AA16-Quarter!AD17</f>
        <v>#REF!</v>
      </c>
      <c r="CC16" s="25" t="e">
        <f>AB16-Quarter!AE17</f>
        <v>#REF!</v>
      </c>
      <c r="CD16" s="25" t="e">
        <f>AC16-Quarter!AF17</f>
        <v>#REF!</v>
      </c>
      <c r="CE16" s="25" t="e">
        <f>AD16-Quarter!AG17</f>
        <v>#REF!</v>
      </c>
      <c r="CF16" s="25" t="e">
        <f>AE16-Quarter!AH17</f>
        <v>#REF!</v>
      </c>
      <c r="CG16" s="25" t="e">
        <f>AF16-Quarter!AI17</f>
        <v>#REF!</v>
      </c>
      <c r="CH16" s="25" t="e">
        <f>AG16-Quarter!AJ17</f>
        <v>#REF!</v>
      </c>
      <c r="CI16" s="25" t="e">
        <f>AH16-Quarter!AK17</f>
        <v>#REF!</v>
      </c>
      <c r="CJ16" s="218" t="e">
        <f>AI16-Quarter!AL17</f>
        <v>#REF!</v>
      </c>
      <c r="CK16" s="218" t="e">
        <f>AJ16-Quarter!AM17</f>
        <v>#REF!</v>
      </c>
      <c r="CL16" s="218" t="e">
        <f>AK16-Quarter!AN17</f>
        <v>#REF!</v>
      </c>
      <c r="CM16" s="218" t="e">
        <f>AL16-Quarter!AO17</f>
        <v>#REF!</v>
      </c>
      <c r="CN16" s="218" t="e">
        <f>AM16-Quarter!AP17</f>
        <v>#REF!</v>
      </c>
      <c r="CO16" s="218" t="e">
        <f>AN16-Quarter!AQ17</f>
        <v>#REF!</v>
      </c>
      <c r="CP16" s="218" t="e">
        <f>AO16-Quarter!AR17</f>
        <v>#REF!</v>
      </c>
      <c r="CQ16" s="218" t="e">
        <f>AP16-Quarter!AS17</f>
        <v>#REF!</v>
      </c>
      <c r="CR16" s="218" t="e">
        <f>AQ16-Quarter!AT17</f>
        <v>#REF!</v>
      </c>
      <c r="CS16" s="218" t="e">
        <f>AR16-Quarter!AU17</f>
        <v>#REF!</v>
      </c>
      <c r="CT16" s="218" t="e">
        <f>AS16-Quarter!AV17</f>
        <v>#REF!</v>
      </c>
      <c r="CU16" s="218" t="e">
        <f>AT16-Quarter!AW17</f>
        <v>#REF!</v>
      </c>
      <c r="CV16" s="218" t="e">
        <f>AU16-Quarter!AX17</f>
        <v>#REF!</v>
      </c>
      <c r="CW16" s="218" t="e">
        <f>AV16-Quarter!AY17</f>
        <v>#REF!</v>
      </c>
      <c r="CX16" s="218" t="e">
        <f>AW16-Quarter!AZ17</f>
        <v>#REF!</v>
      </c>
      <c r="CY16" s="218" t="e">
        <f>AX16-Quarter!BA17</f>
        <v>#REF!</v>
      </c>
      <c r="CZ16" s="218" t="e">
        <f>AY16-Quarter!BB17</f>
        <v>#REF!</v>
      </c>
      <c r="DA16" s="218" t="e">
        <f>AZ16-Quarter!BC17</f>
        <v>#REF!</v>
      </c>
    </row>
    <row r="17" spans="1:105" x14ac:dyDescent="0.2">
      <c r="A17" s="4" t="s">
        <v>31</v>
      </c>
      <c r="B17" s="26" t="e">
        <f>#REF!+#REF!+'Scotland - Qtr'!B18+#REF!</f>
        <v>#REF!</v>
      </c>
      <c r="C17" s="26" t="e">
        <f>#REF!+#REF!+'Scotland - Qtr'!C18+#REF!</f>
        <v>#REF!</v>
      </c>
      <c r="D17" s="26" t="e">
        <f>#REF!+#REF!+'Scotland - Qtr'!D18+#REF!</f>
        <v>#REF!</v>
      </c>
      <c r="E17" s="26" t="e">
        <f>#REF!+#REF!+'Scotland - Qtr'!E18+#REF!</f>
        <v>#REF!</v>
      </c>
      <c r="F17" s="26" t="e">
        <f>#REF!+#REF!+'Scotland - Qtr'!F18+#REF!</f>
        <v>#REF!</v>
      </c>
      <c r="G17" s="26" t="e">
        <f>#REF!+#REF!+'Scotland - Qtr'!G18+#REF!</f>
        <v>#REF!</v>
      </c>
      <c r="H17" s="26" t="e">
        <f>#REF!+#REF!+'Scotland - Qtr'!H18+#REF!</f>
        <v>#REF!</v>
      </c>
      <c r="I17" s="26" t="e">
        <f>#REF!+#REF!+'Scotland - Qtr'!I18+#REF!</f>
        <v>#REF!</v>
      </c>
      <c r="J17" s="26" t="e">
        <f>#REF!+#REF!+'Scotland - Qtr'!J18+#REF!</f>
        <v>#REF!</v>
      </c>
      <c r="K17" s="26" t="e">
        <f>#REF!+#REF!+'Scotland - Qtr'!K18+#REF!</f>
        <v>#REF!</v>
      </c>
      <c r="L17" s="26" t="e">
        <f>#REF!+#REF!+'Scotland - Qtr'!L18+#REF!</f>
        <v>#REF!</v>
      </c>
      <c r="M17" s="26" t="e">
        <f>#REF!+#REF!+'Scotland - Qtr'!M18+#REF!</f>
        <v>#REF!</v>
      </c>
      <c r="N17" s="26" t="e">
        <f>#REF!+#REF!+'Scotland - Qtr'!N18+#REF!</f>
        <v>#REF!</v>
      </c>
      <c r="O17" s="26" t="e">
        <f>#REF!+#REF!+'Scotland - Qtr'!O18+#REF!</f>
        <v>#REF!</v>
      </c>
      <c r="P17" s="26" t="e">
        <f>#REF!+#REF!+'Scotland - Qtr'!P18+#REF!</f>
        <v>#REF!</v>
      </c>
      <c r="Q17" s="26" t="e">
        <f>#REF!+#REF!+'Scotland - Qtr'!Q18+#REF!</f>
        <v>#REF!</v>
      </c>
      <c r="R17" s="26" t="e">
        <f>#REF!+#REF!+'Scotland - Qtr'!R18+#REF!</f>
        <v>#REF!</v>
      </c>
      <c r="S17" s="26" t="e">
        <f>#REF!+#REF!+'Scotland - Qtr'!S18+#REF!</f>
        <v>#REF!</v>
      </c>
      <c r="T17" s="26" t="e">
        <f>#REF!+#REF!+'Scotland - Qtr'!T18+#REF!</f>
        <v>#REF!</v>
      </c>
      <c r="U17" s="26" t="e">
        <f>#REF!+#REF!+'Scotland - Qtr'!U18+#REF!</f>
        <v>#REF!</v>
      </c>
      <c r="V17" s="26" t="e">
        <f>#REF!+#REF!+'Scotland - Qtr'!V18+#REF!</f>
        <v>#REF!</v>
      </c>
      <c r="W17" s="26" t="e">
        <f>#REF!+#REF!+'Scotland - Qtr'!W18+#REF!</f>
        <v>#REF!</v>
      </c>
      <c r="X17" s="26" t="e">
        <f>#REF!+#REF!+'Scotland - Qtr'!X18+#REF!</f>
        <v>#REF!</v>
      </c>
      <c r="Y17" s="26" t="e">
        <f>#REF!+#REF!+'Scotland - Qtr'!Y18+#REF!</f>
        <v>#REF!</v>
      </c>
      <c r="Z17" s="26" t="e">
        <f>#REF!+#REF!+'Scotland - Qtr'!Z18+#REF!</f>
        <v>#REF!</v>
      </c>
      <c r="AA17" s="26" t="e">
        <f>#REF!+#REF!+'Scotland - Qtr'!AA18+#REF!</f>
        <v>#REF!</v>
      </c>
      <c r="AB17" s="26" t="e">
        <f>#REF!+#REF!+'Scotland - Qtr'!AB18+#REF!</f>
        <v>#REF!</v>
      </c>
      <c r="AC17" s="26" t="e">
        <f>#REF!+#REF!+'Scotland - Qtr'!AC18+#REF!</f>
        <v>#REF!</v>
      </c>
      <c r="AD17" s="26" t="e">
        <f>#REF!+#REF!+'Scotland - Qtr'!AD18+#REF!</f>
        <v>#REF!</v>
      </c>
      <c r="AE17" s="26" t="e">
        <f>#REF!+#REF!+'Scotland - Qtr'!AE18+#REF!</f>
        <v>#REF!</v>
      </c>
      <c r="AF17" s="26" t="e">
        <f>#REF!+#REF!+'Scotland - Qtr'!AF18+#REF!</f>
        <v>#REF!</v>
      </c>
      <c r="AG17" s="26" t="e">
        <f>#REF!+#REF!+'Scotland - Qtr'!AG18+#REF!</f>
        <v>#REF!</v>
      </c>
      <c r="AH17" s="26" t="e">
        <f>#REF!+#REF!+'Scotland - Qtr'!AH18+#REF!</f>
        <v>#REF!</v>
      </c>
      <c r="AI17" s="26" t="e">
        <f>#REF!+#REF!+'Scotland - Qtr'!AI18+#REF!</f>
        <v>#REF!</v>
      </c>
      <c r="AJ17" s="26" t="e">
        <f>#REF!+#REF!+'Scotland - Qtr'!AJ18+#REF!</f>
        <v>#REF!</v>
      </c>
      <c r="AK17" s="26" t="e">
        <f>#REF!+#REF!+'Scotland - Qtr'!AK18+#REF!</f>
        <v>#REF!</v>
      </c>
      <c r="AL17" s="26" t="e">
        <f>#REF!+#REF!+'Scotland - Qtr'!AL18+#REF!</f>
        <v>#REF!</v>
      </c>
      <c r="AM17" s="26" t="e">
        <f>#REF!+#REF!+'Scotland - Qtr'!AM18+#REF!</f>
        <v>#REF!</v>
      </c>
      <c r="AN17" s="26" t="e">
        <f>#REF!+#REF!+'Scotland - Qtr'!AN18+#REF!</f>
        <v>#REF!</v>
      </c>
      <c r="AO17" s="26" t="e">
        <f>#REF!+#REF!+'Scotland - Qtr'!AO18+#REF!</f>
        <v>#REF!</v>
      </c>
      <c r="AP17" s="26" t="e">
        <f>#REF!+#REF!+'Scotland - Qtr'!AP18+#REF!</f>
        <v>#REF!</v>
      </c>
      <c r="AQ17" s="26" t="e">
        <f>#REF!+#REF!+'Scotland - Qtr'!AQ18+#REF!</f>
        <v>#REF!</v>
      </c>
      <c r="AR17" s="26" t="e">
        <f>#REF!+#REF!+'Scotland - Qtr'!AR18+#REF!</f>
        <v>#REF!</v>
      </c>
      <c r="AS17" s="26" t="e">
        <f>#REF!+#REF!+'Scotland - Qtr'!AS18+#REF!</f>
        <v>#REF!</v>
      </c>
      <c r="AT17" s="26" t="e">
        <f>#REF!+#REF!+'Scotland - Qtr'!AT18+#REF!</f>
        <v>#REF!</v>
      </c>
      <c r="AU17" s="26" t="e">
        <f>#REF!+#REF!+'Scotland - Qtr'!AU18+#REF!</f>
        <v>#REF!</v>
      </c>
      <c r="AV17" s="26" t="e">
        <f>#REF!+#REF!+'Scotland - Qtr'!AV18+#REF!</f>
        <v>#REF!</v>
      </c>
      <c r="AW17" s="26" t="e">
        <f>#REF!+#REF!+'Scotland - Qtr'!AW18+#REF!</f>
        <v>#REF!</v>
      </c>
      <c r="AX17" s="26" t="e">
        <f>#REF!+#REF!+'Scotland - Qtr'!AX18+#REF!</f>
        <v>#REF!</v>
      </c>
      <c r="AY17" s="26" t="e">
        <f>#REF!+#REF!+'Scotland - Qtr'!AY18+#REF!</f>
        <v>#REF!</v>
      </c>
      <c r="AZ17" s="26" t="e">
        <f>#REF!+#REF!+'Scotland - Qtr'!AZ18+#REF!</f>
        <v>#REF!</v>
      </c>
      <c r="BA17" s="26"/>
      <c r="BB17" s="26"/>
      <c r="BC17" s="25" t="e">
        <f>B17-Quarter!E18</f>
        <v>#REF!</v>
      </c>
      <c r="BD17" s="25" t="e">
        <f>C17-Quarter!F18</f>
        <v>#REF!</v>
      </c>
      <c r="BE17" s="25" t="e">
        <f>D17-Quarter!G18</f>
        <v>#REF!</v>
      </c>
      <c r="BF17" s="25" t="e">
        <f>E17-Quarter!H18</f>
        <v>#REF!</v>
      </c>
      <c r="BG17" s="25" t="e">
        <f>F17-Quarter!I18</f>
        <v>#REF!</v>
      </c>
      <c r="BH17" s="25" t="e">
        <f>G17-Quarter!J18</f>
        <v>#REF!</v>
      </c>
      <c r="BI17" s="25" t="e">
        <f>H17-Quarter!K18</f>
        <v>#REF!</v>
      </c>
      <c r="BJ17" s="25" t="e">
        <f>I17-Quarter!L18</f>
        <v>#REF!</v>
      </c>
      <c r="BK17" s="25" t="e">
        <f>J17-Quarter!M18</f>
        <v>#REF!</v>
      </c>
      <c r="BL17" s="25" t="e">
        <f>K17-Quarter!N18</f>
        <v>#REF!</v>
      </c>
      <c r="BM17" s="25" t="e">
        <f>L17-Quarter!O18</f>
        <v>#REF!</v>
      </c>
      <c r="BN17" s="25" t="e">
        <f>M17-Quarter!P18</f>
        <v>#REF!</v>
      </c>
      <c r="BO17" s="25" t="e">
        <f>N17-Quarter!Q18</f>
        <v>#REF!</v>
      </c>
      <c r="BP17" s="25" t="e">
        <f>O17-Quarter!R18</f>
        <v>#REF!</v>
      </c>
      <c r="BQ17" s="25" t="e">
        <f>P17-Quarter!S18</f>
        <v>#REF!</v>
      </c>
      <c r="BR17" s="25" t="e">
        <f>Q17-Quarter!T18</f>
        <v>#REF!</v>
      </c>
      <c r="BS17" s="25" t="e">
        <f>R17-Quarter!U18</f>
        <v>#REF!</v>
      </c>
      <c r="BT17" s="25" t="e">
        <f>S17-Quarter!V18</f>
        <v>#REF!</v>
      </c>
      <c r="BU17" s="25" t="e">
        <f>T17-Quarter!W18</f>
        <v>#REF!</v>
      </c>
      <c r="BV17" s="25" t="e">
        <f>U17-Quarter!X18</f>
        <v>#REF!</v>
      </c>
      <c r="BW17" s="25" t="e">
        <f>V17-Quarter!Y18</f>
        <v>#REF!</v>
      </c>
      <c r="BX17" s="25" t="e">
        <f>W17-Quarter!Z18</f>
        <v>#REF!</v>
      </c>
      <c r="BY17" s="25" t="e">
        <f>X17-Quarter!AA18</f>
        <v>#REF!</v>
      </c>
      <c r="BZ17" s="25" t="e">
        <f>Y17-Quarter!AB18</f>
        <v>#REF!</v>
      </c>
      <c r="CA17" s="25" t="e">
        <f>Z17-Quarter!AC18</f>
        <v>#REF!</v>
      </c>
      <c r="CB17" s="25" t="e">
        <f>AA17-Quarter!AD18</f>
        <v>#REF!</v>
      </c>
      <c r="CC17" s="25" t="e">
        <f>AB17-Quarter!AE18</f>
        <v>#REF!</v>
      </c>
      <c r="CD17" s="25" t="e">
        <f>AC17-Quarter!AF18</f>
        <v>#REF!</v>
      </c>
      <c r="CE17" s="25" t="e">
        <f>AD17-Quarter!AG18</f>
        <v>#REF!</v>
      </c>
      <c r="CF17" s="25" t="e">
        <f>AE17-Quarter!AH18</f>
        <v>#REF!</v>
      </c>
      <c r="CG17" s="25" t="e">
        <f>AF17-Quarter!AI18</f>
        <v>#REF!</v>
      </c>
      <c r="CH17" s="25" t="e">
        <f>AG17-Quarter!AJ18</f>
        <v>#REF!</v>
      </c>
      <c r="CI17" s="25" t="e">
        <f>AH17-Quarter!AK18</f>
        <v>#REF!</v>
      </c>
      <c r="CJ17" s="218" t="e">
        <f>AI17-Quarter!AL18</f>
        <v>#REF!</v>
      </c>
      <c r="CK17" s="218" t="e">
        <f>AJ17-Quarter!AM18</f>
        <v>#REF!</v>
      </c>
      <c r="CL17" s="218" t="e">
        <f>AK17-Quarter!AN18</f>
        <v>#REF!</v>
      </c>
      <c r="CM17" s="218" t="e">
        <f>AL17-Quarter!AO18</f>
        <v>#REF!</v>
      </c>
      <c r="CN17" s="218" t="e">
        <f>AM17-Quarter!AP18</f>
        <v>#REF!</v>
      </c>
      <c r="CO17" s="218" t="e">
        <f>AN17-Quarter!AQ18</f>
        <v>#REF!</v>
      </c>
      <c r="CP17" s="218" t="e">
        <f>AO17-Quarter!AR18</f>
        <v>#REF!</v>
      </c>
      <c r="CQ17" s="218" t="e">
        <f>AP17-Quarter!AS18</f>
        <v>#REF!</v>
      </c>
      <c r="CR17" s="218" t="e">
        <f>AQ17-Quarter!AT18</f>
        <v>#REF!</v>
      </c>
      <c r="CS17" s="218" t="e">
        <f>AR17-Quarter!AU18</f>
        <v>#REF!</v>
      </c>
      <c r="CT17" s="218" t="e">
        <f>AS17-Quarter!AV18</f>
        <v>#REF!</v>
      </c>
      <c r="CU17" s="218" t="e">
        <f>AT17-Quarter!AW18</f>
        <v>#REF!</v>
      </c>
      <c r="CV17" s="218" t="e">
        <f>AU17-Quarter!AX18</f>
        <v>#REF!</v>
      </c>
      <c r="CW17" s="218" t="e">
        <f>AV17-Quarter!AY18</f>
        <v>#REF!</v>
      </c>
      <c r="CX17" s="218" t="e">
        <f>AW17-Quarter!AZ18</f>
        <v>#REF!</v>
      </c>
      <c r="CY17" s="218" t="e">
        <f>AX17-Quarter!BA18</f>
        <v>#REF!</v>
      </c>
      <c r="CZ17" s="218" t="e">
        <f>AY17-Quarter!BB18</f>
        <v>#REF!</v>
      </c>
      <c r="DA17" s="218" t="e">
        <f>AZ17-Quarter!BC18</f>
        <v>#REF!</v>
      </c>
    </row>
    <row r="18" spans="1:105" x14ac:dyDescent="0.2">
      <c r="A18" s="4" t="s">
        <v>251</v>
      </c>
      <c r="B18" s="26" t="e">
        <f>#REF!+#REF!+'Scotland - Qtr'!B19+#REF!</f>
        <v>#REF!</v>
      </c>
      <c r="C18" s="26" t="e">
        <f>#REF!+#REF!+'Scotland - Qtr'!C19+#REF!</f>
        <v>#REF!</v>
      </c>
      <c r="D18" s="26" t="e">
        <f>#REF!+#REF!+'Scotland - Qtr'!D19+#REF!</f>
        <v>#REF!</v>
      </c>
      <c r="E18" s="26" t="e">
        <f>#REF!+#REF!+'Scotland - Qtr'!E19+#REF!</f>
        <v>#REF!</v>
      </c>
      <c r="F18" s="26" t="e">
        <f>#REF!+#REF!+'Scotland - Qtr'!F19+#REF!</f>
        <v>#REF!</v>
      </c>
      <c r="G18" s="26" t="e">
        <f>#REF!+#REF!+'Scotland - Qtr'!G19+#REF!</f>
        <v>#REF!</v>
      </c>
      <c r="H18" s="26" t="e">
        <f>#REF!+#REF!+'Scotland - Qtr'!H19+#REF!</f>
        <v>#REF!</v>
      </c>
      <c r="I18" s="26" t="e">
        <f>#REF!+#REF!+'Scotland - Qtr'!I19+#REF!</f>
        <v>#REF!</v>
      </c>
      <c r="J18" s="26" t="e">
        <f>#REF!+#REF!+'Scotland - Qtr'!J19+#REF!</f>
        <v>#REF!</v>
      </c>
      <c r="K18" s="26" t="e">
        <f>#REF!+#REF!+'Scotland - Qtr'!K19+#REF!</f>
        <v>#REF!</v>
      </c>
      <c r="L18" s="26" t="e">
        <f>#REF!+#REF!+'Scotland - Qtr'!L19+#REF!</f>
        <v>#REF!</v>
      </c>
      <c r="M18" s="26" t="e">
        <f>#REF!+#REF!+'Scotland - Qtr'!M19+#REF!</f>
        <v>#REF!</v>
      </c>
      <c r="N18" s="26" t="e">
        <f>#REF!+#REF!+'Scotland - Qtr'!N19+#REF!</f>
        <v>#REF!</v>
      </c>
      <c r="O18" s="26" t="e">
        <f>#REF!+#REF!+'Scotland - Qtr'!O19+#REF!</f>
        <v>#REF!</v>
      </c>
      <c r="P18" s="26" t="e">
        <f>#REF!+#REF!+'Scotland - Qtr'!P19+#REF!</f>
        <v>#REF!</v>
      </c>
      <c r="Q18" s="26" t="e">
        <f>#REF!+#REF!+'Scotland - Qtr'!Q19+#REF!</f>
        <v>#REF!</v>
      </c>
      <c r="R18" s="26" t="e">
        <f>#REF!+#REF!+'Scotland - Qtr'!R19+#REF!</f>
        <v>#REF!</v>
      </c>
      <c r="S18" s="26" t="e">
        <f>#REF!+#REF!+'Scotland - Qtr'!S19+#REF!</f>
        <v>#REF!</v>
      </c>
      <c r="T18" s="26" t="e">
        <f>#REF!+#REF!+'Scotland - Qtr'!T19+#REF!</f>
        <v>#REF!</v>
      </c>
      <c r="U18" s="26" t="e">
        <f>#REF!+#REF!+'Scotland - Qtr'!U19+#REF!</f>
        <v>#REF!</v>
      </c>
      <c r="V18" s="26" t="e">
        <f>#REF!+#REF!+'Scotland - Qtr'!V19+#REF!</f>
        <v>#REF!</v>
      </c>
      <c r="W18" s="26" t="e">
        <f>#REF!+#REF!+'Scotland - Qtr'!W19+#REF!</f>
        <v>#REF!</v>
      </c>
      <c r="X18" s="26" t="e">
        <f>#REF!+#REF!+'Scotland - Qtr'!X19+#REF!</f>
        <v>#REF!</v>
      </c>
      <c r="Y18" s="26" t="e">
        <f>#REF!+#REF!+'Scotland - Qtr'!Y19+#REF!</f>
        <v>#REF!</v>
      </c>
      <c r="Z18" s="26" t="e">
        <f>#REF!+#REF!+'Scotland - Qtr'!Z19+#REF!</f>
        <v>#REF!</v>
      </c>
      <c r="AA18" s="26" t="e">
        <f>#REF!+#REF!+'Scotland - Qtr'!AA19+#REF!</f>
        <v>#REF!</v>
      </c>
      <c r="AB18" s="26" t="e">
        <f>#REF!+#REF!+'Scotland - Qtr'!AB19+#REF!</f>
        <v>#REF!</v>
      </c>
      <c r="AC18" s="26" t="e">
        <f>#REF!+#REF!+'Scotland - Qtr'!AC19+#REF!</f>
        <v>#REF!</v>
      </c>
      <c r="AD18" s="26" t="e">
        <f>#REF!+#REF!+'Scotland - Qtr'!AD19+#REF!</f>
        <v>#REF!</v>
      </c>
      <c r="AE18" s="26" t="e">
        <f>#REF!+#REF!+'Scotland - Qtr'!AE19+#REF!</f>
        <v>#REF!</v>
      </c>
      <c r="AF18" s="26" t="e">
        <f>#REF!+#REF!+'Scotland - Qtr'!AF19+#REF!</f>
        <v>#REF!</v>
      </c>
      <c r="AG18" s="26" t="e">
        <f>#REF!+#REF!+'Scotland - Qtr'!AG19+#REF!</f>
        <v>#REF!</v>
      </c>
      <c r="AH18" s="26" t="e">
        <f>#REF!+#REF!+'Scotland - Qtr'!AH19+#REF!</f>
        <v>#REF!</v>
      </c>
      <c r="AI18" s="26" t="e">
        <f>#REF!+#REF!+'Scotland - Qtr'!AI19+#REF!</f>
        <v>#REF!</v>
      </c>
      <c r="AJ18" s="26" t="e">
        <f>#REF!+#REF!+'Scotland - Qtr'!AJ19+#REF!</f>
        <v>#REF!</v>
      </c>
      <c r="AK18" s="26" t="e">
        <f>#REF!+#REF!+'Scotland - Qtr'!AK19+#REF!</f>
        <v>#REF!</v>
      </c>
      <c r="AL18" s="26" t="e">
        <f>#REF!+#REF!+'Scotland - Qtr'!AL19+#REF!</f>
        <v>#REF!</v>
      </c>
      <c r="AM18" s="26" t="e">
        <f>#REF!+#REF!+'Scotland - Qtr'!AM19+#REF!</f>
        <v>#REF!</v>
      </c>
      <c r="AN18" s="26" t="e">
        <f>#REF!+#REF!+'Scotland - Qtr'!AN19+#REF!</f>
        <v>#REF!</v>
      </c>
      <c r="AO18" s="26" t="e">
        <f>#REF!+#REF!+'Scotland - Qtr'!AO19+#REF!</f>
        <v>#REF!</v>
      </c>
      <c r="AP18" s="26" t="e">
        <f>#REF!+#REF!+'Scotland - Qtr'!AP19+#REF!</f>
        <v>#REF!</v>
      </c>
      <c r="AQ18" s="26" t="e">
        <f>#REF!+#REF!+'Scotland - Qtr'!AQ19+#REF!</f>
        <v>#REF!</v>
      </c>
      <c r="AR18" s="26" t="e">
        <f>#REF!+#REF!+'Scotland - Qtr'!AR19+#REF!</f>
        <v>#REF!</v>
      </c>
      <c r="AS18" s="26" t="e">
        <f>#REF!+#REF!+'Scotland - Qtr'!AS19+#REF!</f>
        <v>#REF!</v>
      </c>
      <c r="AT18" s="26" t="e">
        <f>#REF!+#REF!+'Scotland - Qtr'!AT19+#REF!</f>
        <v>#REF!</v>
      </c>
      <c r="AU18" s="26" t="e">
        <f>#REF!+#REF!+'Scotland - Qtr'!AU19+#REF!</f>
        <v>#REF!</v>
      </c>
      <c r="AV18" s="26" t="e">
        <f>#REF!+#REF!+'Scotland - Qtr'!AV19+#REF!</f>
        <v>#REF!</v>
      </c>
      <c r="AW18" s="26" t="e">
        <f>#REF!+#REF!+'Scotland - Qtr'!AW19+#REF!</f>
        <v>#REF!</v>
      </c>
      <c r="AX18" s="26" t="e">
        <f>#REF!+#REF!+'Scotland - Qtr'!AX19+#REF!</f>
        <v>#REF!</v>
      </c>
      <c r="AY18" s="26" t="e">
        <f>#REF!+#REF!+'Scotland - Qtr'!AY19+#REF!</f>
        <v>#REF!</v>
      </c>
      <c r="AZ18" s="26" t="e">
        <f>#REF!+#REF!+'Scotland - Qtr'!AZ19+#REF!</f>
        <v>#REF!</v>
      </c>
      <c r="BA18" s="26"/>
      <c r="BB18" s="26"/>
      <c r="BC18" s="25" t="e">
        <f>B18-Quarter!E19</f>
        <v>#REF!</v>
      </c>
      <c r="BD18" s="25" t="e">
        <f>C18-Quarter!F19</f>
        <v>#REF!</v>
      </c>
      <c r="BE18" s="25" t="e">
        <f>D18-Quarter!G19</f>
        <v>#REF!</v>
      </c>
      <c r="BF18" s="25" t="e">
        <f>E18-Quarter!H19</f>
        <v>#REF!</v>
      </c>
      <c r="BG18" s="25" t="e">
        <f>F18-Quarter!I19</f>
        <v>#REF!</v>
      </c>
      <c r="BH18" s="25" t="e">
        <f>G18-Quarter!J19</f>
        <v>#REF!</v>
      </c>
      <c r="BI18" s="25" t="e">
        <f>H18-Quarter!K19</f>
        <v>#REF!</v>
      </c>
      <c r="BJ18" s="25" t="e">
        <f>I18-Quarter!L19</f>
        <v>#REF!</v>
      </c>
      <c r="BK18" s="25" t="e">
        <f>J18-Quarter!M19</f>
        <v>#REF!</v>
      </c>
      <c r="BL18" s="25" t="e">
        <f>K18-Quarter!N19</f>
        <v>#REF!</v>
      </c>
      <c r="BM18" s="25" t="e">
        <f>L18-Quarter!O19</f>
        <v>#REF!</v>
      </c>
      <c r="BN18" s="25" t="e">
        <f>M18-Quarter!P19</f>
        <v>#REF!</v>
      </c>
      <c r="BO18" s="25" t="e">
        <f>N18-Quarter!Q19</f>
        <v>#REF!</v>
      </c>
      <c r="BP18" s="25" t="e">
        <f>O18-Quarter!R19</f>
        <v>#REF!</v>
      </c>
      <c r="BQ18" s="25" t="e">
        <f>P18-Quarter!S19</f>
        <v>#REF!</v>
      </c>
      <c r="BR18" s="25" t="e">
        <f>Q18-Quarter!T19</f>
        <v>#REF!</v>
      </c>
      <c r="BS18" s="25" t="e">
        <f>R18-Quarter!U19</f>
        <v>#REF!</v>
      </c>
      <c r="BT18" s="25" t="e">
        <f>S18-Quarter!V19</f>
        <v>#REF!</v>
      </c>
      <c r="BU18" s="25" t="e">
        <f>T18-Quarter!W19</f>
        <v>#REF!</v>
      </c>
      <c r="BV18" s="25" t="e">
        <f>U18-Quarter!X19</f>
        <v>#REF!</v>
      </c>
      <c r="BW18" s="25" t="e">
        <f>V18-Quarter!Y19</f>
        <v>#REF!</v>
      </c>
      <c r="BX18" s="25" t="e">
        <f>W18-Quarter!Z19</f>
        <v>#REF!</v>
      </c>
      <c r="BY18" s="25" t="e">
        <f>X18-Quarter!AA19</f>
        <v>#REF!</v>
      </c>
      <c r="BZ18" s="25" t="e">
        <f>Y18-Quarter!AB19</f>
        <v>#REF!</v>
      </c>
      <c r="CA18" s="25" t="e">
        <f>Z18-Quarter!AC19</f>
        <v>#REF!</v>
      </c>
      <c r="CB18" s="25" t="e">
        <f>AA18-Quarter!AD19</f>
        <v>#REF!</v>
      </c>
      <c r="CC18" s="25" t="e">
        <f>AB18-Quarter!AE19</f>
        <v>#REF!</v>
      </c>
      <c r="CD18" s="25" t="e">
        <f>AC18-Quarter!AF19</f>
        <v>#REF!</v>
      </c>
      <c r="CE18" s="25" t="e">
        <f>AD18-Quarter!AG19</f>
        <v>#REF!</v>
      </c>
      <c r="CF18" s="25" t="e">
        <f>AE18-Quarter!AH19</f>
        <v>#REF!</v>
      </c>
      <c r="CG18" s="25" t="e">
        <f>AF18-Quarter!AI19</f>
        <v>#REF!</v>
      </c>
      <c r="CH18" s="25" t="e">
        <f>AG18-Quarter!AJ19</f>
        <v>#REF!</v>
      </c>
      <c r="CI18" s="25" t="e">
        <f>AH18-Quarter!AK19</f>
        <v>#REF!</v>
      </c>
      <c r="CJ18" s="218" t="e">
        <f>AI18-Quarter!AL19</f>
        <v>#REF!</v>
      </c>
      <c r="CK18" s="218" t="e">
        <f>AJ18-Quarter!AM19</f>
        <v>#REF!</v>
      </c>
      <c r="CL18" s="218" t="e">
        <f>AK18-Quarter!AN19</f>
        <v>#REF!</v>
      </c>
      <c r="CM18" s="218" t="e">
        <f>AL18-Quarter!AO19</f>
        <v>#REF!</v>
      </c>
      <c r="CN18" s="218" t="e">
        <f>AM18-Quarter!AP19</f>
        <v>#REF!</v>
      </c>
      <c r="CO18" s="218" t="e">
        <f>AN18-Quarter!AQ19</f>
        <v>#REF!</v>
      </c>
      <c r="CP18" s="218" t="e">
        <f>AO18-Quarter!AR19</f>
        <v>#REF!</v>
      </c>
      <c r="CQ18" s="218" t="e">
        <f>AP18-Quarter!AS19</f>
        <v>#REF!</v>
      </c>
      <c r="CR18" s="218" t="e">
        <f>AQ18-Quarter!AT19</f>
        <v>#REF!</v>
      </c>
      <c r="CS18" s="218" t="e">
        <f>AR18-Quarter!AU19</f>
        <v>#REF!</v>
      </c>
      <c r="CT18" s="218" t="e">
        <f>AS18-Quarter!AV19</f>
        <v>#REF!</v>
      </c>
      <c r="CU18" s="218" t="e">
        <f>AT18-Quarter!AW19</f>
        <v>#REF!</v>
      </c>
      <c r="CV18" s="218" t="e">
        <f>AU18-Quarter!AX19</f>
        <v>#REF!</v>
      </c>
      <c r="CW18" s="218" t="e">
        <f>AV18-Quarter!AY19</f>
        <v>#REF!</v>
      </c>
      <c r="CX18" s="218" t="e">
        <f>AW18-Quarter!AZ19</f>
        <v>#REF!</v>
      </c>
      <c r="CY18" s="218" t="e">
        <f>AX18-Quarter!BA19</f>
        <v>#REF!</v>
      </c>
      <c r="CZ18" s="218" t="e">
        <f>AY18-Quarter!BB19</f>
        <v>#REF!</v>
      </c>
      <c r="DA18" s="218" t="e">
        <f>AZ18-Quarter!BC19</f>
        <v>#REF!</v>
      </c>
    </row>
    <row r="19" spans="1:105" x14ac:dyDescent="0.2">
      <c r="A19" s="4" t="s">
        <v>254</v>
      </c>
      <c r="B19" s="26" t="e">
        <f>#REF!+#REF!+'Scotland - Qtr'!B20+#REF!</f>
        <v>#REF!</v>
      </c>
      <c r="C19" s="26" t="e">
        <f>#REF!+#REF!+'Scotland - Qtr'!C20+#REF!</f>
        <v>#REF!</v>
      </c>
      <c r="D19" s="26" t="e">
        <f>#REF!+#REF!+'Scotland - Qtr'!D20+#REF!</f>
        <v>#REF!</v>
      </c>
      <c r="E19" s="26" t="e">
        <f>#REF!+#REF!+'Scotland - Qtr'!E20+#REF!</f>
        <v>#REF!</v>
      </c>
      <c r="F19" s="26" t="e">
        <f>#REF!+#REF!+'Scotland - Qtr'!F20+#REF!</f>
        <v>#REF!</v>
      </c>
      <c r="G19" s="26" t="e">
        <f>#REF!+#REF!+'Scotland - Qtr'!G20+#REF!</f>
        <v>#REF!</v>
      </c>
      <c r="H19" s="26" t="e">
        <f>#REF!+#REF!+'Scotland - Qtr'!H20+#REF!</f>
        <v>#REF!</v>
      </c>
      <c r="I19" s="26" t="e">
        <f>#REF!+#REF!+'Scotland - Qtr'!I20+#REF!</f>
        <v>#REF!</v>
      </c>
      <c r="J19" s="26" t="e">
        <f>#REF!+#REF!+'Scotland - Qtr'!J20+#REF!</f>
        <v>#REF!</v>
      </c>
      <c r="K19" s="26" t="e">
        <f>#REF!+#REF!+'Scotland - Qtr'!K20+#REF!</f>
        <v>#REF!</v>
      </c>
      <c r="L19" s="26" t="e">
        <f>#REF!+#REF!+'Scotland - Qtr'!L20+#REF!</f>
        <v>#REF!</v>
      </c>
      <c r="M19" s="26" t="e">
        <f>#REF!+#REF!+'Scotland - Qtr'!M20+#REF!</f>
        <v>#REF!</v>
      </c>
      <c r="N19" s="26" t="e">
        <f>#REF!+#REF!+'Scotland - Qtr'!N20+#REF!</f>
        <v>#REF!</v>
      </c>
      <c r="O19" s="26" t="e">
        <f>#REF!+#REF!+'Scotland - Qtr'!O20+#REF!</f>
        <v>#REF!</v>
      </c>
      <c r="P19" s="26" t="e">
        <f>#REF!+#REF!+'Scotland - Qtr'!P20+#REF!</f>
        <v>#REF!</v>
      </c>
      <c r="Q19" s="26" t="e">
        <f>#REF!+#REF!+'Scotland - Qtr'!Q20+#REF!</f>
        <v>#REF!</v>
      </c>
      <c r="R19" s="26" t="e">
        <f>#REF!+#REF!+'Scotland - Qtr'!R20+#REF!</f>
        <v>#REF!</v>
      </c>
      <c r="S19" s="26" t="e">
        <f>#REF!+#REF!+'Scotland - Qtr'!S20+#REF!</f>
        <v>#REF!</v>
      </c>
      <c r="T19" s="26" t="e">
        <f>#REF!+#REF!+'Scotland - Qtr'!T20+#REF!</f>
        <v>#REF!</v>
      </c>
      <c r="U19" s="26" t="e">
        <f>#REF!+#REF!+'Scotland - Qtr'!U20+#REF!</f>
        <v>#REF!</v>
      </c>
      <c r="V19" s="26" t="e">
        <f>#REF!+#REF!+'Scotland - Qtr'!V20+#REF!</f>
        <v>#REF!</v>
      </c>
      <c r="W19" s="26" t="e">
        <f>#REF!+#REF!+'Scotland - Qtr'!W20+#REF!</f>
        <v>#REF!</v>
      </c>
      <c r="X19" s="26" t="e">
        <f>#REF!+#REF!+'Scotland - Qtr'!X20+#REF!</f>
        <v>#REF!</v>
      </c>
      <c r="Y19" s="26" t="e">
        <f>#REF!+#REF!+'Scotland - Qtr'!Y20+#REF!</f>
        <v>#REF!</v>
      </c>
      <c r="Z19" s="26" t="e">
        <f>#REF!+#REF!+'Scotland - Qtr'!Z20+#REF!</f>
        <v>#REF!</v>
      </c>
      <c r="AA19" s="26" t="e">
        <f>#REF!+#REF!+'Scotland - Qtr'!AA20+#REF!</f>
        <v>#REF!</v>
      </c>
      <c r="AB19" s="26" t="e">
        <f>#REF!+#REF!+'Scotland - Qtr'!AB20+#REF!</f>
        <v>#REF!</v>
      </c>
      <c r="AC19" s="26" t="e">
        <f>#REF!+#REF!+'Scotland - Qtr'!AC20+#REF!</f>
        <v>#REF!</v>
      </c>
      <c r="AD19" s="26" t="e">
        <f>#REF!+#REF!+'Scotland - Qtr'!AD20+#REF!</f>
        <v>#REF!</v>
      </c>
      <c r="AE19" s="26" t="e">
        <f>#REF!+#REF!+'Scotland - Qtr'!AE20+#REF!</f>
        <v>#REF!</v>
      </c>
      <c r="AF19" s="26" t="e">
        <f>#REF!+#REF!+'Scotland - Qtr'!AF20+#REF!</f>
        <v>#REF!</v>
      </c>
      <c r="AG19" s="26" t="e">
        <f>#REF!+#REF!+'Scotland - Qtr'!AG20+#REF!</f>
        <v>#REF!</v>
      </c>
      <c r="AH19" s="26" t="e">
        <f>#REF!+#REF!+'Scotland - Qtr'!AH20+#REF!</f>
        <v>#REF!</v>
      </c>
      <c r="AI19" s="26" t="e">
        <f>#REF!+#REF!+'Scotland - Qtr'!AI20+#REF!</f>
        <v>#REF!</v>
      </c>
      <c r="AJ19" s="26" t="e">
        <f>#REF!+#REF!+'Scotland - Qtr'!AJ20+#REF!</f>
        <v>#REF!</v>
      </c>
      <c r="AK19" s="26" t="e">
        <f>#REF!+#REF!+'Scotland - Qtr'!AK20+#REF!</f>
        <v>#REF!</v>
      </c>
      <c r="AL19" s="26" t="e">
        <f>#REF!+#REF!+'Scotland - Qtr'!AL20+#REF!</f>
        <v>#REF!</v>
      </c>
      <c r="AM19" s="26" t="e">
        <f>#REF!+#REF!+'Scotland - Qtr'!AM20+#REF!</f>
        <v>#REF!</v>
      </c>
      <c r="AN19" s="26" t="e">
        <f>#REF!+#REF!+'Scotland - Qtr'!AN20+#REF!</f>
        <v>#REF!</v>
      </c>
      <c r="AO19" s="26" t="e">
        <f>#REF!+#REF!+'Scotland - Qtr'!AO20+#REF!</f>
        <v>#REF!</v>
      </c>
      <c r="AP19" s="26" t="e">
        <f>#REF!+#REF!+'Scotland - Qtr'!AP20+#REF!</f>
        <v>#REF!</v>
      </c>
      <c r="AQ19" s="26" t="e">
        <f>#REF!+#REF!+'Scotland - Qtr'!AQ20+#REF!</f>
        <v>#REF!</v>
      </c>
      <c r="AR19" s="26" t="e">
        <f>#REF!+#REF!+'Scotland - Qtr'!AR20+#REF!</f>
        <v>#REF!</v>
      </c>
      <c r="AS19" s="26" t="e">
        <f>#REF!+#REF!+'Scotland - Qtr'!AS20+#REF!</f>
        <v>#REF!</v>
      </c>
      <c r="AT19" s="26" t="e">
        <f>#REF!+#REF!+'Scotland - Qtr'!AT20+#REF!</f>
        <v>#REF!</v>
      </c>
      <c r="AU19" s="26" t="e">
        <f>#REF!+#REF!+'Scotland - Qtr'!AU20+#REF!</f>
        <v>#REF!</v>
      </c>
      <c r="AV19" s="26" t="e">
        <f>#REF!+#REF!+'Scotland - Qtr'!AV20+#REF!</f>
        <v>#REF!</v>
      </c>
      <c r="AW19" s="26" t="e">
        <f>#REF!+#REF!+'Scotland - Qtr'!AW20+#REF!</f>
        <v>#REF!</v>
      </c>
      <c r="AX19" s="26" t="e">
        <f>#REF!+#REF!+'Scotland - Qtr'!AX20+#REF!</f>
        <v>#REF!</v>
      </c>
      <c r="AY19" s="26" t="e">
        <f>#REF!+#REF!+'Scotland - Qtr'!AY20+#REF!</f>
        <v>#REF!</v>
      </c>
      <c r="AZ19" s="26" t="e">
        <f>#REF!+#REF!+'Scotland - Qtr'!AZ20+#REF!</f>
        <v>#REF!</v>
      </c>
      <c r="BA19" s="26"/>
      <c r="BB19" s="26"/>
      <c r="BC19" s="25" t="e">
        <f>B19-Quarter!E20</f>
        <v>#REF!</v>
      </c>
      <c r="BD19" s="25" t="e">
        <f>C19-Quarter!F20</f>
        <v>#REF!</v>
      </c>
      <c r="BE19" s="25" t="e">
        <f>D19-Quarter!G20</f>
        <v>#REF!</v>
      </c>
      <c r="BF19" s="25" t="e">
        <f>E19-Quarter!H20</f>
        <v>#REF!</v>
      </c>
      <c r="BG19" s="25" t="e">
        <f>F19-Quarter!I20</f>
        <v>#REF!</v>
      </c>
      <c r="BH19" s="25" t="e">
        <f>G19-Quarter!J20</f>
        <v>#REF!</v>
      </c>
      <c r="BI19" s="25" t="e">
        <f>H19-Quarter!K20</f>
        <v>#REF!</v>
      </c>
      <c r="BJ19" s="25" t="e">
        <f>I19-Quarter!L20</f>
        <v>#REF!</v>
      </c>
      <c r="BK19" s="25" t="e">
        <f>J19-Quarter!M20</f>
        <v>#REF!</v>
      </c>
      <c r="BL19" s="25" t="e">
        <f>K19-Quarter!N20</f>
        <v>#REF!</v>
      </c>
      <c r="BM19" s="25" t="e">
        <f>L19-Quarter!O20</f>
        <v>#REF!</v>
      </c>
      <c r="BN19" s="25" t="e">
        <f>M19-Quarter!P20</f>
        <v>#REF!</v>
      </c>
      <c r="BO19" s="25" t="e">
        <f>N19-Quarter!Q20</f>
        <v>#REF!</v>
      </c>
      <c r="BP19" s="25" t="e">
        <f>O19-Quarter!R20</f>
        <v>#REF!</v>
      </c>
      <c r="BQ19" s="25" t="e">
        <f>P19-Quarter!S20</f>
        <v>#REF!</v>
      </c>
      <c r="BR19" s="25" t="e">
        <f>Q19-Quarter!T20</f>
        <v>#REF!</v>
      </c>
      <c r="BS19" s="25" t="e">
        <f>R19-Quarter!U20</f>
        <v>#REF!</v>
      </c>
      <c r="BT19" s="25" t="e">
        <f>S19-Quarter!V20</f>
        <v>#REF!</v>
      </c>
      <c r="BU19" s="25" t="e">
        <f>T19-Quarter!W20</f>
        <v>#REF!</v>
      </c>
      <c r="BV19" s="25" t="e">
        <f>U19-Quarter!X20</f>
        <v>#REF!</v>
      </c>
      <c r="BW19" s="25" t="e">
        <f>V19-Quarter!Y20</f>
        <v>#REF!</v>
      </c>
      <c r="BX19" s="25" t="e">
        <f>W19-Quarter!Z20</f>
        <v>#REF!</v>
      </c>
      <c r="BY19" s="25" t="e">
        <f>X19-Quarter!AA20</f>
        <v>#REF!</v>
      </c>
      <c r="BZ19" s="25" t="e">
        <f>Y19-Quarter!AB20</f>
        <v>#REF!</v>
      </c>
      <c r="CA19" s="25" t="e">
        <f>Z19-Quarter!AC20</f>
        <v>#REF!</v>
      </c>
      <c r="CB19" s="25" t="e">
        <f>AA19-Quarter!AD20</f>
        <v>#REF!</v>
      </c>
      <c r="CC19" s="25" t="e">
        <f>AB19-Quarter!AE20</f>
        <v>#REF!</v>
      </c>
      <c r="CD19" s="25" t="e">
        <f>AC19-Quarter!AF20</f>
        <v>#REF!</v>
      </c>
      <c r="CE19" s="25" t="e">
        <f>AD19-Quarter!AG20</f>
        <v>#REF!</v>
      </c>
      <c r="CF19" s="25" t="e">
        <f>AE19-Quarter!AH20</f>
        <v>#REF!</v>
      </c>
      <c r="CG19" s="25" t="e">
        <f>AF19-Quarter!AI20</f>
        <v>#REF!</v>
      </c>
      <c r="CH19" s="25" t="e">
        <f>AG19-Quarter!AJ20</f>
        <v>#REF!</v>
      </c>
      <c r="CI19" s="25" t="e">
        <f>AH19-Quarter!AK20</f>
        <v>#REF!</v>
      </c>
      <c r="CJ19" s="218" t="e">
        <f>AI19-Quarter!AL20</f>
        <v>#REF!</v>
      </c>
      <c r="CK19" s="218" t="e">
        <f>AJ19-Quarter!AM20</f>
        <v>#REF!</v>
      </c>
      <c r="CL19" s="218" t="e">
        <f>AK19-Quarter!AN20</f>
        <v>#REF!</v>
      </c>
      <c r="CM19" s="218" t="e">
        <f>AL19-Quarter!AO20</f>
        <v>#REF!</v>
      </c>
      <c r="CN19" s="218" t="e">
        <f>AM19-Quarter!AP20</f>
        <v>#REF!</v>
      </c>
      <c r="CO19" s="218" t="e">
        <f>AN19-Quarter!AQ20</f>
        <v>#REF!</v>
      </c>
      <c r="CP19" s="218" t="e">
        <f>AO19-Quarter!AR20</f>
        <v>#REF!</v>
      </c>
      <c r="CQ19" s="218" t="e">
        <f>AP19-Quarter!AS20</f>
        <v>#REF!</v>
      </c>
      <c r="CR19" s="218" t="e">
        <f>AQ19-Quarter!AT20</f>
        <v>#REF!</v>
      </c>
      <c r="CS19" s="218" t="e">
        <f>AR19-Quarter!AU20</f>
        <v>#REF!</v>
      </c>
      <c r="CT19" s="218" t="e">
        <f>AS19-Quarter!AV20</f>
        <v>#REF!</v>
      </c>
      <c r="CU19" s="218" t="e">
        <f>AT19-Quarter!AW20</f>
        <v>#REF!</v>
      </c>
      <c r="CV19" s="218" t="e">
        <f>AU19-Quarter!AX20</f>
        <v>#REF!</v>
      </c>
      <c r="CW19" s="218" t="e">
        <f>AV19-Quarter!AY20</f>
        <v>#REF!</v>
      </c>
      <c r="CX19" s="218" t="e">
        <f>AW19-Quarter!AZ20</f>
        <v>#REF!</v>
      </c>
      <c r="CY19" s="218" t="e">
        <f>AX19-Quarter!BA20</f>
        <v>#REF!</v>
      </c>
      <c r="CZ19" s="218" t="e">
        <f>AY19-Quarter!BB20</f>
        <v>#REF!</v>
      </c>
      <c r="DA19" s="218" t="e">
        <f>AZ19-Quarter!BC20</f>
        <v>#REF!</v>
      </c>
    </row>
    <row r="20" spans="1:105" x14ac:dyDescent="0.2">
      <c r="A20" s="5" t="s">
        <v>0</v>
      </c>
      <c r="B20" s="26" t="e">
        <f>#REF!+#REF!+'Scotland - Qtr'!B22+#REF!</f>
        <v>#REF!</v>
      </c>
      <c r="C20" s="26" t="e">
        <f>#REF!+#REF!+'Scotland - Qtr'!C22+#REF!</f>
        <v>#REF!</v>
      </c>
      <c r="D20" s="26" t="e">
        <f>#REF!+#REF!+'Scotland - Qtr'!D22+#REF!</f>
        <v>#REF!</v>
      </c>
      <c r="E20" s="26" t="e">
        <f>#REF!+#REF!+'Scotland - Qtr'!E22+#REF!</f>
        <v>#REF!</v>
      </c>
      <c r="F20" s="26" t="e">
        <f>#REF!+#REF!+'Scotland - Qtr'!F22+#REF!</f>
        <v>#REF!</v>
      </c>
      <c r="G20" s="26" t="e">
        <f>#REF!+#REF!+'Scotland - Qtr'!G22+#REF!</f>
        <v>#REF!</v>
      </c>
      <c r="H20" s="26" t="e">
        <f>#REF!+#REF!+'Scotland - Qtr'!H22+#REF!</f>
        <v>#REF!</v>
      </c>
      <c r="I20" s="26" t="e">
        <f>#REF!+#REF!+'Scotland - Qtr'!I22+#REF!</f>
        <v>#REF!</v>
      </c>
      <c r="J20" s="26" t="e">
        <f>#REF!+#REF!+'Scotland - Qtr'!J22+#REF!</f>
        <v>#REF!</v>
      </c>
      <c r="K20" s="26" t="e">
        <f>#REF!+#REF!+'Scotland - Qtr'!K22+#REF!</f>
        <v>#REF!</v>
      </c>
      <c r="L20" s="26" t="e">
        <f>#REF!+#REF!+'Scotland - Qtr'!L22+#REF!</f>
        <v>#REF!</v>
      </c>
      <c r="M20" s="26" t="e">
        <f>#REF!+#REF!+'Scotland - Qtr'!M22+#REF!</f>
        <v>#REF!</v>
      </c>
      <c r="N20" s="26" t="e">
        <f>#REF!+#REF!+'Scotland - Qtr'!N22+#REF!</f>
        <v>#REF!</v>
      </c>
      <c r="O20" s="26" t="e">
        <f>#REF!+#REF!+'Scotland - Qtr'!O22+#REF!</f>
        <v>#REF!</v>
      </c>
      <c r="P20" s="26" t="e">
        <f>#REF!+#REF!+'Scotland - Qtr'!P22+#REF!</f>
        <v>#REF!</v>
      </c>
      <c r="Q20" s="26" t="e">
        <f>#REF!+#REF!+'Scotland - Qtr'!Q22+#REF!</f>
        <v>#REF!</v>
      </c>
      <c r="R20" s="26" t="e">
        <f>#REF!+#REF!+'Scotland - Qtr'!R22+#REF!</f>
        <v>#REF!</v>
      </c>
      <c r="S20" s="26" t="e">
        <f>#REF!+#REF!+'Scotland - Qtr'!S22+#REF!</f>
        <v>#REF!</v>
      </c>
      <c r="T20" s="26" t="e">
        <f>#REF!+#REF!+'Scotland - Qtr'!T22+#REF!</f>
        <v>#REF!</v>
      </c>
      <c r="U20" s="26" t="e">
        <f>#REF!+#REF!+'Scotland - Qtr'!U22+#REF!</f>
        <v>#REF!</v>
      </c>
      <c r="V20" s="26" t="e">
        <f>#REF!+#REF!+'Scotland - Qtr'!V22+#REF!</f>
        <v>#REF!</v>
      </c>
      <c r="W20" s="26" t="e">
        <f>#REF!+#REF!+'Scotland - Qtr'!W22+#REF!</f>
        <v>#REF!</v>
      </c>
      <c r="X20" s="26" t="e">
        <f>#REF!+#REF!+'Scotland - Qtr'!X22+#REF!</f>
        <v>#REF!</v>
      </c>
      <c r="Y20" s="26" t="e">
        <f>#REF!+#REF!+'Scotland - Qtr'!Y22+#REF!</f>
        <v>#REF!</v>
      </c>
      <c r="Z20" s="26" t="e">
        <f>#REF!+#REF!+'Scotland - Qtr'!Z22+#REF!</f>
        <v>#REF!</v>
      </c>
      <c r="AA20" s="26" t="e">
        <f>#REF!+#REF!+'Scotland - Qtr'!AA22+#REF!</f>
        <v>#REF!</v>
      </c>
      <c r="AB20" s="26" t="e">
        <f>#REF!+#REF!+'Scotland - Qtr'!AB22+#REF!</f>
        <v>#REF!</v>
      </c>
      <c r="AC20" s="26" t="e">
        <f>#REF!+#REF!+'Scotland - Qtr'!AC22+#REF!</f>
        <v>#REF!</v>
      </c>
      <c r="AD20" s="26" t="e">
        <f>#REF!+#REF!+'Scotland - Qtr'!AD22+#REF!</f>
        <v>#REF!</v>
      </c>
      <c r="AE20" s="26" t="e">
        <f>#REF!+#REF!+'Scotland - Qtr'!AE22+#REF!</f>
        <v>#REF!</v>
      </c>
      <c r="AF20" s="26" t="e">
        <f>#REF!+#REF!+'Scotland - Qtr'!AF22+#REF!</f>
        <v>#REF!</v>
      </c>
      <c r="AG20" s="26" t="e">
        <f>#REF!+#REF!+'Scotland - Qtr'!AG22+#REF!</f>
        <v>#REF!</v>
      </c>
      <c r="AH20" s="26" t="e">
        <f>#REF!+#REF!+'Scotland - Qtr'!AH22+#REF!</f>
        <v>#REF!</v>
      </c>
      <c r="AI20" s="26" t="e">
        <f>#REF!+#REF!+'Scotland - Qtr'!AI22+#REF!</f>
        <v>#REF!</v>
      </c>
      <c r="AJ20" s="26" t="e">
        <f>#REF!+#REF!+'Scotland - Qtr'!AJ22+#REF!</f>
        <v>#REF!</v>
      </c>
      <c r="AK20" s="26" t="e">
        <f>#REF!+#REF!+'Scotland - Qtr'!AK22+#REF!</f>
        <v>#REF!</v>
      </c>
      <c r="AL20" s="26" t="e">
        <f>#REF!+#REF!+'Scotland - Qtr'!AL22+#REF!</f>
        <v>#REF!</v>
      </c>
      <c r="AM20" s="26" t="e">
        <f>#REF!+#REF!+'Scotland - Qtr'!AM22+#REF!</f>
        <v>#REF!</v>
      </c>
      <c r="AN20" s="26" t="e">
        <f>#REF!+#REF!+'Scotland - Qtr'!AN22+#REF!</f>
        <v>#REF!</v>
      </c>
      <c r="AO20" s="26" t="e">
        <f>#REF!+#REF!+'Scotland - Qtr'!AO22+#REF!</f>
        <v>#REF!</v>
      </c>
      <c r="AP20" s="26" t="e">
        <f>#REF!+#REF!+'Scotland - Qtr'!AP22+#REF!</f>
        <v>#REF!</v>
      </c>
      <c r="AQ20" s="26" t="e">
        <f>#REF!+#REF!+'Scotland - Qtr'!AQ22+#REF!</f>
        <v>#REF!</v>
      </c>
      <c r="AR20" s="26" t="e">
        <f>#REF!+#REF!+'Scotland - Qtr'!AR22+#REF!</f>
        <v>#REF!</v>
      </c>
      <c r="AS20" s="26" t="e">
        <f>#REF!+#REF!+'Scotland - Qtr'!AS22+#REF!</f>
        <v>#REF!</v>
      </c>
      <c r="AT20" s="26" t="e">
        <f>#REF!+#REF!+'Scotland - Qtr'!AT22+#REF!</f>
        <v>#REF!</v>
      </c>
      <c r="AU20" s="26" t="e">
        <f>#REF!+#REF!+'Scotland - Qtr'!AU22+#REF!</f>
        <v>#REF!</v>
      </c>
      <c r="AV20" s="26" t="e">
        <f>#REF!+#REF!+'Scotland - Qtr'!AV22+#REF!</f>
        <v>#REF!</v>
      </c>
      <c r="AW20" s="26" t="e">
        <f>#REF!+#REF!+'Scotland - Qtr'!AW22+#REF!</f>
        <v>#REF!</v>
      </c>
      <c r="AX20" s="26" t="e">
        <f>#REF!+#REF!+'Scotland - Qtr'!AX22+#REF!</f>
        <v>#REF!</v>
      </c>
      <c r="AY20" s="26" t="e">
        <f>#REF!+#REF!+'Scotland - Qtr'!AY22+#REF!</f>
        <v>#REF!</v>
      </c>
      <c r="AZ20" s="26" t="e">
        <f>#REF!+#REF!+'Scotland - Qtr'!AZ22+#REF!</f>
        <v>#REF!</v>
      </c>
      <c r="BA20" s="26"/>
      <c r="BB20" s="26"/>
      <c r="BC20" s="25" t="e">
        <f>B20-Quarter!E22</f>
        <v>#REF!</v>
      </c>
      <c r="BD20" s="25" t="e">
        <f>C20-Quarter!F22</f>
        <v>#REF!</v>
      </c>
      <c r="BE20" s="25" t="e">
        <f>D20-Quarter!G22</f>
        <v>#REF!</v>
      </c>
      <c r="BF20" s="25" t="e">
        <f>E20-Quarter!H22</f>
        <v>#REF!</v>
      </c>
      <c r="BG20" s="25" t="e">
        <f>F20-Quarter!I22</f>
        <v>#REF!</v>
      </c>
      <c r="BH20" s="25" t="e">
        <f>G20-Quarter!J22</f>
        <v>#REF!</v>
      </c>
      <c r="BI20" s="25" t="e">
        <f>H20-Quarter!K22</f>
        <v>#REF!</v>
      </c>
      <c r="BJ20" s="25" t="e">
        <f>I20-Quarter!L22</f>
        <v>#REF!</v>
      </c>
      <c r="BK20" s="25" t="e">
        <f>J20-Quarter!M22</f>
        <v>#REF!</v>
      </c>
      <c r="BL20" s="25" t="e">
        <f>K20-Quarter!N22</f>
        <v>#REF!</v>
      </c>
      <c r="BM20" s="25" t="e">
        <f>L20-Quarter!O22</f>
        <v>#REF!</v>
      </c>
      <c r="BN20" s="25" t="e">
        <f>M20-Quarter!P22</f>
        <v>#REF!</v>
      </c>
      <c r="BO20" s="25" t="e">
        <f>N20-Quarter!Q22</f>
        <v>#REF!</v>
      </c>
      <c r="BP20" s="25" t="e">
        <f>O20-Quarter!R22</f>
        <v>#REF!</v>
      </c>
      <c r="BQ20" s="25" t="e">
        <f>P20-Quarter!S22</f>
        <v>#REF!</v>
      </c>
      <c r="BR20" s="25" t="e">
        <f>Q20-Quarter!T22</f>
        <v>#REF!</v>
      </c>
      <c r="BS20" s="25" t="e">
        <f>R20-Quarter!U22</f>
        <v>#REF!</v>
      </c>
      <c r="BT20" s="25" t="e">
        <f>S20-Quarter!V22</f>
        <v>#REF!</v>
      </c>
      <c r="BU20" s="25" t="e">
        <f>T20-Quarter!W22</f>
        <v>#REF!</v>
      </c>
      <c r="BV20" s="25" t="e">
        <f>U20-Quarter!X22</f>
        <v>#REF!</v>
      </c>
      <c r="BW20" s="25" t="e">
        <f>V20-Quarter!Y22</f>
        <v>#REF!</v>
      </c>
      <c r="BX20" s="25" t="e">
        <f>W20-Quarter!Z22</f>
        <v>#REF!</v>
      </c>
      <c r="BY20" s="25" t="e">
        <f>X20-Quarter!AA22</f>
        <v>#REF!</v>
      </c>
      <c r="BZ20" s="25" t="e">
        <f>Y20-Quarter!AB22</f>
        <v>#REF!</v>
      </c>
      <c r="CA20" s="25" t="e">
        <f>Z20-Quarter!AC22</f>
        <v>#REF!</v>
      </c>
      <c r="CB20" s="25" t="e">
        <f>AA20-Quarter!AD22</f>
        <v>#REF!</v>
      </c>
      <c r="CC20" s="25" t="e">
        <f>AB20-Quarter!AE22</f>
        <v>#REF!</v>
      </c>
      <c r="CD20" s="25" t="e">
        <f>AC20-Quarter!AF22</f>
        <v>#REF!</v>
      </c>
      <c r="CE20" s="25" t="e">
        <f>AD20-Quarter!AG22</f>
        <v>#REF!</v>
      </c>
      <c r="CF20" s="25" t="e">
        <f>AE20-Quarter!AH22</f>
        <v>#REF!</v>
      </c>
      <c r="CG20" s="25" t="e">
        <f>AF20-Quarter!AI22</f>
        <v>#REF!</v>
      </c>
      <c r="CH20" s="25" t="e">
        <f>AG20-Quarter!AJ22</f>
        <v>#REF!</v>
      </c>
      <c r="CI20" s="25" t="e">
        <f>AH20-Quarter!AK22</f>
        <v>#REF!</v>
      </c>
      <c r="CJ20" s="218" t="e">
        <f>AI20-Quarter!AL22</f>
        <v>#REF!</v>
      </c>
      <c r="CK20" s="218" t="e">
        <f>AJ20-Quarter!AM22</f>
        <v>#REF!</v>
      </c>
      <c r="CL20" s="218" t="e">
        <f>AK20-Quarter!AN22</f>
        <v>#REF!</v>
      </c>
      <c r="CM20" s="218" t="e">
        <f>AL20-Quarter!AO22</f>
        <v>#REF!</v>
      </c>
      <c r="CN20" s="218" t="e">
        <f>AM20-Quarter!AP22</f>
        <v>#REF!</v>
      </c>
      <c r="CO20" s="218" t="e">
        <f>AN20-Quarter!AQ22</f>
        <v>#REF!</v>
      </c>
      <c r="CP20" s="218" t="e">
        <f>AO20-Quarter!AR22</f>
        <v>#REF!</v>
      </c>
      <c r="CQ20" s="218" t="e">
        <f>AP20-Quarter!AS22</f>
        <v>#REF!</v>
      </c>
      <c r="CR20" s="218" t="e">
        <f>AQ20-Quarter!AT22</f>
        <v>#REF!</v>
      </c>
      <c r="CS20" s="218" t="e">
        <f>AR20-Quarter!AU22</f>
        <v>#REF!</v>
      </c>
      <c r="CT20" s="218" t="e">
        <f>AS20-Quarter!AV22</f>
        <v>#REF!</v>
      </c>
      <c r="CU20" s="218" t="e">
        <f>AT20-Quarter!AW22</f>
        <v>#REF!</v>
      </c>
      <c r="CV20" s="218" t="e">
        <f>AU20-Quarter!AX22</f>
        <v>#REF!</v>
      </c>
      <c r="CW20" s="218" t="e">
        <f>AV20-Quarter!AY22</f>
        <v>#REF!</v>
      </c>
      <c r="CX20" s="218" t="e">
        <f>AW20-Quarter!AZ22</f>
        <v>#REF!</v>
      </c>
      <c r="CY20" s="218" t="e">
        <f>AX20-Quarter!BA22</f>
        <v>#REF!</v>
      </c>
      <c r="CZ20" s="218" t="e">
        <f>AY20-Quarter!BB22</f>
        <v>#REF!</v>
      </c>
      <c r="DA20" s="218" t="e">
        <f>AZ20-Quarter!BC22</f>
        <v>#REF!</v>
      </c>
    </row>
    <row r="21" spans="1:105" x14ac:dyDescent="0.2">
      <c r="A21" s="22"/>
      <c r="B21" s="22"/>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18"/>
      <c r="CK21" s="218"/>
      <c r="CL21" s="218"/>
      <c r="CM21" s="218"/>
      <c r="CN21" s="218"/>
      <c r="CO21" s="218"/>
      <c r="CP21" s="218"/>
      <c r="CQ21" s="218"/>
      <c r="CR21" s="218"/>
      <c r="CS21" s="218"/>
      <c r="CT21" s="218"/>
      <c r="CU21" s="218"/>
      <c r="CV21" s="218"/>
      <c r="CW21" s="218"/>
      <c r="CX21" s="218"/>
      <c r="CY21" s="218"/>
      <c r="CZ21" s="218"/>
      <c r="DA21" s="218"/>
    </row>
    <row r="22" spans="1:105" x14ac:dyDescent="0.2">
      <c r="A22" s="23" t="s">
        <v>24</v>
      </c>
      <c r="B22" s="23"/>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18"/>
      <c r="CK22" s="218"/>
      <c r="CL22" s="218"/>
      <c r="CM22" s="218"/>
      <c r="CN22" s="218"/>
      <c r="CO22" s="218"/>
      <c r="CP22" s="218"/>
      <c r="CQ22" s="218"/>
      <c r="CR22" s="218"/>
      <c r="CS22" s="218"/>
      <c r="CT22" s="218"/>
      <c r="CU22" s="218"/>
      <c r="CV22" s="218"/>
      <c r="CW22" s="218"/>
      <c r="CX22" s="218"/>
      <c r="CY22" s="218"/>
      <c r="CZ22" s="218"/>
      <c r="DA22" s="218"/>
    </row>
    <row r="23" spans="1:105" x14ac:dyDescent="0.2">
      <c r="A23" s="4" t="s">
        <v>75</v>
      </c>
      <c r="B23" s="24"/>
      <c r="C23" s="26" t="e">
        <f>#REF!+#REF!+'Scotland - Qtr'!C25+#REF!</f>
        <v>#REF!</v>
      </c>
      <c r="D23" s="26" t="e">
        <f>#REF!+#REF!+'Scotland - Qtr'!D25+#REF!</f>
        <v>#REF!</v>
      </c>
      <c r="E23" s="26" t="e">
        <f>#REF!+#REF!+'Scotland - Qtr'!E25+#REF!</f>
        <v>#REF!</v>
      </c>
      <c r="F23" s="26" t="e">
        <f>#REF!+#REF!+'Scotland - Qtr'!F25+#REF!</f>
        <v>#REF!</v>
      </c>
      <c r="G23" s="26" t="e">
        <f>#REF!+#REF!+'Scotland - Qtr'!G25+#REF!</f>
        <v>#REF!</v>
      </c>
      <c r="H23" s="26" t="e">
        <f>#REF!+#REF!+'Scotland - Qtr'!H25+#REF!</f>
        <v>#REF!</v>
      </c>
      <c r="I23" s="26" t="e">
        <f>#REF!+#REF!+'Scotland - Qtr'!I25+#REF!</f>
        <v>#REF!</v>
      </c>
      <c r="J23" s="26" t="e">
        <f>#REF!+#REF!+'Scotland - Qtr'!J25+#REF!</f>
        <v>#REF!</v>
      </c>
      <c r="K23" s="26" t="e">
        <f>#REF!+#REF!+'Scotland - Qtr'!K25+#REF!</f>
        <v>#REF!</v>
      </c>
      <c r="L23" s="26" t="e">
        <f>#REF!+#REF!+'Scotland - Qtr'!L25+#REF!</f>
        <v>#REF!</v>
      </c>
      <c r="M23" s="26" t="e">
        <f>#REF!+#REF!+'Scotland - Qtr'!M25+#REF!</f>
        <v>#REF!</v>
      </c>
      <c r="N23" s="26" t="e">
        <f>#REF!+#REF!+'Scotland - Qtr'!N25+#REF!</f>
        <v>#REF!</v>
      </c>
      <c r="O23" s="26" t="e">
        <f>#REF!+#REF!+'Scotland - Qtr'!O25+#REF!</f>
        <v>#REF!</v>
      </c>
      <c r="P23" s="26" t="e">
        <f>#REF!+#REF!+'Scotland - Qtr'!P25+#REF!</f>
        <v>#REF!</v>
      </c>
      <c r="Q23" s="26" t="e">
        <f>#REF!+#REF!+'Scotland - Qtr'!Q25+#REF!</f>
        <v>#REF!</v>
      </c>
      <c r="R23" s="26" t="e">
        <f>#REF!+#REF!+'Scotland - Qtr'!R25+#REF!</f>
        <v>#REF!</v>
      </c>
      <c r="S23" s="26" t="e">
        <f>#REF!+#REF!+'Scotland - Qtr'!S25+#REF!</f>
        <v>#REF!</v>
      </c>
      <c r="T23" s="26" t="e">
        <f>#REF!+#REF!+'Scotland - Qtr'!T25+#REF!</f>
        <v>#REF!</v>
      </c>
      <c r="U23" s="26" t="e">
        <f>#REF!+#REF!+'Scotland - Qtr'!U25+#REF!</f>
        <v>#REF!</v>
      </c>
      <c r="V23" s="26" t="e">
        <f>#REF!+#REF!+'Scotland - Qtr'!V25+#REF!</f>
        <v>#REF!</v>
      </c>
      <c r="W23" s="26" t="e">
        <f>#REF!+#REF!+'Scotland - Qtr'!W25+#REF!</f>
        <v>#REF!</v>
      </c>
      <c r="X23" s="26" t="e">
        <f>#REF!+#REF!+'Scotland - Qtr'!X25+#REF!</f>
        <v>#REF!</v>
      </c>
      <c r="Y23" s="26" t="e">
        <f>#REF!+#REF!+'Scotland - Qtr'!Y25+#REF!</f>
        <v>#REF!</v>
      </c>
      <c r="Z23" s="26" t="e">
        <f>#REF!+#REF!+'Scotland - Qtr'!Z25+#REF!</f>
        <v>#REF!</v>
      </c>
      <c r="AA23" s="26" t="e">
        <f>#REF!+#REF!+'Scotland - Qtr'!AA25+#REF!</f>
        <v>#REF!</v>
      </c>
      <c r="AB23" s="26" t="e">
        <f>#REF!+#REF!+'Scotland - Qtr'!AB25+#REF!</f>
        <v>#REF!</v>
      </c>
      <c r="AC23" s="26" t="e">
        <f>#REF!+#REF!+'Scotland - Qtr'!AC25+#REF!</f>
        <v>#REF!</v>
      </c>
      <c r="AD23" s="26" t="e">
        <f>#REF!+#REF!+'Scotland - Qtr'!AD25+#REF!</f>
        <v>#REF!</v>
      </c>
      <c r="AE23" s="26" t="e">
        <f>#REF!+#REF!+'Scotland - Qtr'!AE25+#REF!</f>
        <v>#REF!</v>
      </c>
      <c r="AF23" s="26" t="e">
        <f>#REF!+#REF!+'Scotland - Qtr'!AF25+#REF!</f>
        <v>#REF!</v>
      </c>
      <c r="AG23" s="26" t="e">
        <f>#REF!+#REF!+'Scotland - Qtr'!AG25+#REF!</f>
        <v>#REF!</v>
      </c>
      <c r="AH23" s="26" t="e">
        <f>#REF!+#REF!+'Scotland - Qtr'!AH25+#REF!</f>
        <v>#REF!</v>
      </c>
      <c r="AI23" s="26" t="e">
        <f>#REF!+#REF!+'Scotland - Qtr'!AI25+#REF!</f>
        <v>#REF!</v>
      </c>
      <c r="AJ23" s="26" t="e">
        <f>#REF!+#REF!+'Scotland - Qtr'!AJ25+#REF!</f>
        <v>#REF!</v>
      </c>
      <c r="AK23" s="26" t="e">
        <f>#REF!+#REF!+'Scotland - Qtr'!AK25+#REF!</f>
        <v>#REF!</v>
      </c>
      <c r="AL23" s="26" t="e">
        <f>#REF!+#REF!+'Scotland - Qtr'!AL25+#REF!</f>
        <v>#REF!</v>
      </c>
      <c r="AM23" s="26" t="e">
        <f>#REF!+#REF!+'Scotland - Qtr'!AM25+#REF!</f>
        <v>#REF!</v>
      </c>
      <c r="AN23" s="26" t="e">
        <f>#REF!+#REF!+'Scotland - Qtr'!AN25+#REF!</f>
        <v>#REF!</v>
      </c>
      <c r="AO23" s="26" t="e">
        <f>#REF!+#REF!+'Scotland - Qtr'!AO25+#REF!</f>
        <v>#REF!</v>
      </c>
      <c r="AP23" s="26" t="e">
        <f>#REF!+#REF!+'Scotland - Qtr'!AP25+#REF!</f>
        <v>#REF!</v>
      </c>
      <c r="AQ23" s="26" t="e">
        <f>#REF!+#REF!+'Scotland - Qtr'!AQ25+#REF!</f>
        <v>#REF!</v>
      </c>
      <c r="AR23" s="26" t="e">
        <f>#REF!+#REF!+'Scotland - Qtr'!AR25+#REF!</f>
        <v>#REF!</v>
      </c>
      <c r="AS23" s="26" t="e">
        <f>#REF!+#REF!+'Scotland - Qtr'!AS25+#REF!</f>
        <v>#REF!</v>
      </c>
      <c r="AT23" s="26" t="e">
        <f>#REF!+#REF!+'Scotland - Qtr'!AT25+#REF!</f>
        <v>#REF!</v>
      </c>
      <c r="AU23" s="26" t="e">
        <f>#REF!+#REF!+'Scotland - Qtr'!AU25+#REF!</f>
        <v>#REF!</v>
      </c>
      <c r="AV23" s="26" t="e">
        <f>#REF!+#REF!+'Scotland - Qtr'!AV25+#REF!</f>
        <v>#REF!</v>
      </c>
      <c r="AW23" s="26" t="e">
        <f>#REF!+#REF!+'Scotland - Qtr'!AW25+#REF!</f>
        <v>#REF!</v>
      </c>
      <c r="AX23" s="26" t="e">
        <f>#REF!+#REF!+'Scotland - Qtr'!AX25+#REF!</f>
        <v>#REF!</v>
      </c>
      <c r="AY23" s="26" t="e">
        <f>#REF!+#REF!+'Scotland - Qtr'!AY25+#REF!</f>
        <v>#REF!</v>
      </c>
      <c r="AZ23" s="26" t="e">
        <f>#REF!+#REF!+'Scotland - Qtr'!AZ25+#REF!</f>
        <v>#REF!</v>
      </c>
      <c r="BA23" s="26"/>
      <c r="BB23" s="26"/>
      <c r="BC23" s="25"/>
      <c r="BD23" s="25" t="e">
        <f>C23-SUM(Quarter!F26)</f>
        <v>#REF!</v>
      </c>
      <c r="BE23" s="25" t="e">
        <f>D23-SUM(Quarter!G26)</f>
        <v>#REF!</v>
      </c>
      <c r="BF23" s="25" t="e">
        <f>E23-SUM(Quarter!H26)</f>
        <v>#REF!</v>
      </c>
      <c r="BG23" s="25" t="e">
        <f>F23-SUM(Quarter!I26)</f>
        <v>#REF!</v>
      </c>
      <c r="BH23" s="25" t="e">
        <f>G23-SUM(Quarter!J26)</f>
        <v>#REF!</v>
      </c>
      <c r="BI23" s="25" t="e">
        <f>H23-SUM(Quarter!K26)</f>
        <v>#REF!</v>
      </c>
      <c r="BJ23" s="25" t="e">
        <f>I23-SUM(Quarter!L26)</f>
        <v>#REF!</v>
      </c>
      <c r="BK23" s="25" t="e">
        <f>J23-SUM(Quarter!M26)</f>
        <v>#REF!</v>
      </c>
      <c r="BL23" s="25" t="e">
        <f>K23-SUM(Quarter!N26)</f>
        <v>#REF!</v>
      </c>
      <c r="BM23" s="25" t="e">
        <f>L23-SUM(Quarter!O26)</f>
        <v>#REF!</v>
      </c>
      <c r="BN23" s="25" t="e">
        <f>M23-SUM(Quarter!P26)</f>
        <v>#REF!</v>
      </c>
      <c r="BO23" s="25" t="e">
        <f>N23-SUM(Quarter!Q26)</f>
        <v>#REF!</v>
      </c>
      <c r="BP23" s="25" t="e">
        <f>O23-SUM(Quarter!R26)</f>
        <v>#REF!</v>
      </c>
      <c r="BQ23" s="25" t="e">
        <f>P23-SUM(Quarter!S26)</f>
        <v>#REF!</v>
      </c>
      <c r="BR23" s="25" t="e">
        <f>Q23-SUM(Quarter!T26)</f>
        <v>#REF!</v>
      </c>
      <c r="BS23" s="25" t="e">
        <f>R23-SUM(Quarter!U26)</f>
        <v>#REF!</v>
      </c>
      <c r="BT23" s="25" t="e">
        <f>S23-SUM(Quarter!V26)</f>
        <v>#REF!</v>
      </c>
      <c r="BU23" s="25" t="e">
        <f>T23-SUM(Quarter!W26)</f>
        <v>#REF!</v>
      </c>
      <c r="BV23" s="25" t="e">
        <f>U23-SUM(Quarter!X26)</f>
        <v>#REF!</v>
      </c>
      <c r="BW23" s="25" t="e">
        <f>V23-SUM(Quarter!Y26)</f>
        <v>#REF!</v>
      </c>
      <c r="BX23" s="25" t="e">
        <f>W23-SUM(Quarter!Z26)</f>
        <v>#REF!</v>
      </c>
      <c r="BY23" s="25" t="e">
        <f>X23-SUM(Quarter!AA26)</f>
        <v>#REF!</v>
      </c>
      <c r="BZ23" s="25" t="e">
        <f>Y23-SUM(Quarter!AB26)</f>
        <v>#REF!</v>
      </c>
      <c r="CA23" s="25" t="e">
        <f>Z23-SUM(Quarter!AC26)</f>
        <v>#REF!</v>
      </c>
      <c r="CB23" s="25" t="e">
        <f>AA23-SUM(Quarter!AD26)</f>
        <v>#REF!</v>
      </c>
      <c r="CC23" s="25" t="e">
        <f>AB23-SUM(Quarter!AE26)</f>
        <v>#REF!</v>
      </c>
      <c r="CD23" s="25" t="e">
        <f>AC23-SUM(Quarter!AF26)</f>
        <v>#REF!</v>
      </c>
      <c r="CE23" s="25" t="e">
        <f>AD23-SUM(Quarter!AG26)</f>
        <v>#REF!</v>
      </c>
      <c r="CF23" s="25" t="e">
        <f>AE23-SUM(Quarter!AH26)</f>
        <v>#REF!</v>
      </c>
      <c r="CG23" s="25" t="e">
        <f>AF23-SUM(Quarter!AI26)</f>
        <v>#REF!</v>
      </c>
      <c r="CH23" s="25" t="e">
        <f>AG23-SUM(Quarter!AJ26)</f>
        <v>#REF!</v>
      </c>
      <c r="CI23" s="25" t="e">
        <f>AH23-SUM(Quarter!AK26)</f>
        <v>#REF!</v>
      </c>
      <c r="CJ23" s="218" t="e">
        <f>AI23-SUM(Quarter!AL26)</f>
        <v>#REF!</v>
      </c>
      <c r="CK23" s="218" t="e">
        <f>AJ23-SUM(Quarter!AM26)</f>
        <v>#REF!</v>
      </c>
      <c r="CL23" s="218" t="e">
        <f>AK23-SUM(Quarter!AN26)</f>
        <v>#REF!</v>
      </c>
      <c r="CM23" s="218" t="e">
        <f>AL23-SUM(Quarter!AO26)</f>
        <v>#REF!</v>
      </c>
      <c r="CN23" s="218" t="e">
        <f>AM23-SUM(Quarter!AP26)</f>
        <v>#REF!</v>
      </c>
      <c r="CO23" s="218" t="e">
        <f>AN23-SUM(Quarter!AQ26)</f>
        <v>#REF!</v>
      </c>
      <c r="CP23" s="218" t="e">
        <f>AO23-SUM(Quarter!AR26)</f>
        <v>#REF!</v>
      </c>
      <c r="CQ23" s="218" t="e">
        <f>AP23-SUM(Quarter!AS26)</f>
        <v>#REF!</v>
      </c>
      <c r="CR23" s="218" t="e">
        <f>AQ23-SUM(Quarter!AT26)</f>
        <v>#REF!</v>
      </c>
      <c r="CS23" s="218" t="e">
        <f>AR23-SUM(Quarter!AU26)</f>
        <v>#REF!</v>
      </c>
      <c r="CT23" s="218" t="e">
        <f>AS23-SUM(Quarter!AV26)</f>
        <v>#REF!</v>
      </c>
      <c r="CU23" s="218" t="e">
        <f>AT23-SUM(Quarter!AW26)</f>
        <v>#REF!</v>
      </c>
      <c r="CV23" s="218" t="e">
        <f>AU23-SUM(Quarter!AX26)</f>
        <v>#REF!</v>
      </c>
      <c r="CW23" s="218" t="e">
        <f>AV23-SUM(Quarter!AY26)</f>
        <v>#REF!</v>
      </c>
      <c r="CX23" s="218" t="e">
        <f>AW23-SUM(Quarter!AZ26)</f>
        <v>#REF!</v>
      </c>
      <c r="CY23" s="218" t="e">
        <f>AX23-SUM(Quarter!BA26)</f>
        <v>#REF!</v>
      </c>
      <c r="CZ23" s="218" t="e">
        <f>AY23-SUM(Quarter!BB26)</f>
        <v>#REF!</v>
      </c>
      <c r="DA23" s="218" t="e">
        <f>AZ23-SUM(Quarter!BC26)</f>
        <v>#REF!</v>
      </c>
    </row>
    <row r="24" spans="1:105" x14ac:dyDescent="0.2">
      <c r="A24" s="4" t="s">
        <v>76</v>
      </c>
      <c r="B24" s="24"/>
      <c r="C24" s="26" t="e">
        <f>#REF!+#REF!+'Scotland - Qtr'!C26+#REF!</f>
        <v>#REF!</v>
      </c>
      <c r="D24" s="26" t="e">
        <f>#REF!+#REF!+'Scotland - Qtr'!D26+#REF!</f>
        <v>#REF!</v>
      </c>
      <c r="E24" s="26" t="e">
        <f>#REF!+#REF!+'Scotland - Qtr'!E26+#REF!</f>
        <v>#REF!</v>
      </c>
      <c r="F24" s="26" t="e">
        <f>#REF!+#REF!+'Scotland - Qtr'!F26+#REF!</f>
        <v>#REF!</v>
      </c>
      <c r="G24" s="26" t="e">
        <f>#REF!+#REF!+'Scotland - Qtr'!G26+#REF!</f>
        <v>#REF!</v>
      </c>
      <c r="H24" s="26" t="e">
        <f>#REF!+#REF!+'Scotland - Qtr'!H26+#REF!</f>
        <v>#REF!</v>
      </c>
      <c r="I24" s="26" t="e">
        <f>#REF!+#REF!+'Scotland - Qtr'!I26+#REF!</f>
        <v>#REF!</v>
      </c>
      <c r="J24" s="26" t="e">
        <f>#REF!+#REF!+'Scotland - Qtr'!J26+#REF!</f>
        <v>#REF!</v>
      </c>
      <c r="K24" s="26" t="e">
        <f>#REF!+#REF!+'Scotland - Qtr'!K26+#REF!</f>
        <v>#REF!</v>
      </c>
      <c r="L24" s="26" t="e">
        <f>#REF!+#REF!+'Scotland - Qtr'!L26+#REF!</f>
        <v>#REF!</v>
      </c>
      <c r="M24" s="26" t="e">
        <f>#REF!+#REF!+'Scotland - Qtr'!M26+#REF!</f>
        <v>#REF!</v>
      </c>
      <c r="N24" s="26" t="e">
        <f>#REF!+#REF!+'Scotland - Qtr'!N26+#REF!</f>
        <v>#REF!</v>
      </c>
      <c r="O24" s="26" t="e">
        <f>#REF!+#REF!+'Scotland - Qtr'!O26+#REF!</f>
        <v>#REF!</v>
      </c>
      <c r="P24" s="26" t="e">
        <f>#REF!+#REF!+'Scotland - Qtr'!P26+#REF!</f>
        <v>#REF!</v>
      </c>
      <c r="Q24" s="26" t="e">
        <f>#REF!+#REF!+'Scotland - Qtr'!Q26+#REF!</f>
        <v>#REF!</v>
      </c>
      <c r="R24" s="26" t="e">
        <f>#REF!+#REF!+'Scotland - Qtr'!R26+#REF!</f>
        <v>#REF!</v>
      </c>
      <c r="S24" s="26" t="e">
        <f>#REF!+#REF!+'Scotland - Qtr'!S26+#REF!</f>
        <v>#REF!</v>
      </c>
      <c r="T24" s="26" t="e">
        <f>#REF!+#REF!+'Scotland - Qtr'!T26+#REF!</f>
        <v>#REF!</v>
      </c>
      <c r="U24" s="26" t="e">
        <f>#REF!+#REF!+'Scotland - Qtr'!U26+#REF!</f>
        <v>#REF!</v>
      </c>
      <c r="V24" s="26" t="e">
        <f>#REF!+#REF!+'Scotland - Qtr'!V26+#REF!</f>
        <v>#REF!</v>
      </c>
      <c r="W24" s="26" t="e">
        <f>#REF!+#REF!+'Scotland - Qtr'!W26+#REF!</f>
        <v>#REF!</v>
      </c>
      <c r="X24" s="26" t="e">
        <f>#REF!+#REF!+'Scotland - Qtr'!X26+#REF!</f>
        <v>#REF!</v>
      </c>
      <c r="Y24" s="26" t="e">
        <f>#REF!+#REF!+'Scotland - Qtr'!Y26+#REF!</f>
        <v>#REF!</v>
      </c>
      <c r="Z24" s="26" t="e">
        <f>#REF!+#REF!+'Scotland - Qtr'!Z26+#REF!</f>
        <v>#REF!</v>
      </c>
      <c r="AA24" s="26" t="e">
        <f>#REF!+#REF!+'Scotland - Qtr'!AA26+#REF!</f>
        <v>#REF!</v>
      </c>
      <c r="AB24" s="26" t="e">
        <f>#REF!+#REF!+'Scotland - Qtr'!AB26+#REF!</f>
        <v>#REF!</v>
      </c>
      <c r="AC24" s="26" t="e">
        <f>#REF!+#REF!+'Scotland - Qtr'!AC26+#REF!</f>
        <v>#REF!</v>
      </c>
      <c r="AD24" s="26" t="e">
        <f>#REF!+#REF!+'Scotland - Qtr'!AD26+#REF!</f>
        <v>#REF!</v>
      </c>
      <c r="AE24" s="26" t="e">
        <f>#REF!+#REF!+'Scotland - Qtr'!AE26+#REF!</f>
        <v>#REF!</v>
      </c>
      <c r="AF24" s="26" t="e">
        <f>#REF!+#REF!+'Scotland - Qtr'!AF26+#REF!</f>
        <v>#REF!</v>
      </c>
      <c r="AG24" s="26" t="e">
        <f>#REF!+#REF!+'Scotland - Qtr'!AG26+#REF!</f>
        <v>#REF!</v>
      </c>
      <c r="AH24" s="26" t="e">
        <f>#REF!+#REF!+'Scotland - Qtr'!AH26+#REF!</f>
        <v>#REF!</v>
      </c>
      <c r="AI24" s="26" t="e">
        <f>#REF!+#REF!+'Scotland - Qtr'!AI26+#REF!</f>
        <v>#REF!</v>
      </c>
      <c r="AJ24" s="26" t="e">
        <f>#REF!+#REF!+'Scotland - Qtr'!AJ26+#REF!</f>
        <v>#REF!</v>
      </c>
      <c r="AK24" s="26" t="e">
        <f>#REF!+#REF!+'Scotland - Qtr'!AK26+#REF!</f>
        <v>#REF!</v>
      </c>
      <c r="AL24" s="26" t="e">
        <f>#REF!+#REF!+'Scotland - Qtr'!AL26+#REF!</f>
        <v>#REF!</v>
      </c>
      <c r="AM24" s="26" t="e">
        <f>#REF!+#REF!+'Scotland - Qtr'!AM26+#REF!</f>
        <v>#REF!</v>
      </c>
      <c r="AN24" s="26" t="e">
        <f>#REF!+#REF!+'Scotland - Qtr'!AN26+#REF!</f>
        <v>#REF!</v>
      </c>
      <c r="AO24" s="26" t="e">
        <f>#REF!+#REF!+'Scotland - Qtr'!AO26+#REF!</f>
        <v>#REF!</v>
      </c>
      <c r="AP24" s="26" t="e">
        <f>#REF!+#REF!+'Scotland - Qtr'!AP26+#REF!</f>
        <v>#REF!</v>
      </c>
      <c r="AQ24" s="26" t="e">
        <f>#REF!+#REF!+'Scotland - Qtr'!AQ26+#REF!</f>
        <v>#REF!</v>
      </c>
      <c r="AR24" s="26" t="e">
        <f>#REF!+#REF!+'Scotland - Qtr'!AR26+#REF!</f>
        <v>#REF!</v>
      </c>
      <c r="AS24" s="26" t="e">
        <f>#REF!+#REF!+'Scotland - Qtr'!AS26+#REF!</f>
        <v>#REF!</v>
      </c>
      <c r="AT24" s="26" t="e">
        <f>#REF!+#REF!+'Scotland - Qtr'!AT26+#REF!</f>
        <v>#REF!</v>
      </c>
      <c r="AU24" s="26" t="e">
        <f>#REF!+#REF!+'Scotland - Qtr'!AU26+#REF!</f>
        <v>#REF!</v>
      </c>
      <c r="AV24" s="26" t="e">
        <f>#REF!+#REF!+'Scotland - Qtr'!AV26+#REF!</f>
        <v>#REF!</v>
      </c>
      <c r="AW24" s="26" t="e">
        <f>#REF!+#REF!+'Scotland - Qtr'!AW26+#REF!</f>
        <v>#REF!</v>
      </c>
      <c r="AX24" s="26" t="e">
        <f>#REF!+#REF!+'Scotland - Qtr'!AX26+#REF!</f>
        <v>#REF!</v>
      </c>
      <c r="AY24" s="26" t="e">
        <f>#REF!+#REF!+'Scotland - Qtr'!AY26+#REF!</f>
        <v>#REF!</v>
      </c>
      <c r="AZ24" s="26" t="e">
        <f>#REF!+#REF!+'Scotland - Qtr'!AZ26+#REF!</f>
        <v>#REF!</v>
      </c>
      <c r="BA24" s="26"/>
      <c r="BB24" s="26"/>
      <c r="BC24" s="25"/>
      <c r="BD24" s="25" t="e">
        <f>C24-SUM(Quarter!F27)</f>
        <v>#REF!</v>
      </c>
      <c r="BE24" s="25" t="e">
        <f>D24-SUM(Quarter!G27)</f>
        <v>#REF!</v>
      </c>
      <c r="BF24" s="25" t="e">
        <f>E24-SUM(Quarter!H27)</f>
        <v>#REF!</v>
      </c>
      <c r="BG24" s="25" t="e">
        <f>F24-SUM(Quarter!I27)</f>
        <v>#REF!</v>
      </c>
      <c r="BH24" s="25" t="e">
        <f>G24-SUM(Quarter!J27)</f>
        <v>#REF!</v>
      </c>
      <c r="BI24" s="25" t="e">
        <f>H24-SUM(Quarter!K27)</f>
        <v>#REF!</v>
      </c>
      <c r="BJ24" s="25" t="e">
        <f>I24-SUM(Quarter!L27)</f>
        <v>#REF!</v>
      </c>
      <c r="BK24" s="25" t="e">
        <f>J24-SUM(Quarter!M27)</f>
        <v>#REF!</v>
      </c>
      <c r="BL24" s="25" t="e">
        <f>K24-SUM(Quarter!N27)</f>
        <v>#REF!</v>
      </c>
      <c r="BM24" s="25" t="e">
        <f>L24-SUM(Quarter!O27)</f>
        <v>#REF!</v>
      </c>
      <c r="BN24" s="25" t="e">
        <f>M24-SUM(Quarter!P27)</f>
        <v>#REF!</v>
      </c>
      <c r="BO24" s="25" t="e">
        <f>N24-SUM(Quarter!Q27)</f>
        <v>#REF!</v>
      </c>
      <c r="BP24" s="25" t="e">
        <f>O24-SUM(Quarter!R27)</f>
        <v>#REF!</v>
      </c>
      <c r="BQ24" s="25" t="e">
        <f>P24-SUM(Quarter!S27)</f>
        <v>#REF!</v>
      </c>
      <c r="BR24" s="25" t="e">
        <f>Q24-SUM(Quarter!T27)</f>
        <v>#REF!</v>
      </c>
      <c r="BS24" s="25" t="e">
        <f>R24-SUM(Quarter!U27)</f>
        <v>#REF!</v>
      </c>
      <c r="BT24" s="25" t="e">
        <f>S24-SUM(Quarter!V27)</f>
        <v>#REF!</v>
      </c>
      <c r="BU24" s="25" t="e">
        <f>T24-SUM(Quarter!W27)</f>
        <v>#REF!</v>
      </c>
      <c r="BV24" s="25" t="e">
        <f>U24-SUM(Quarter!X27)</f>
        <v>#REF!</v>
      </c>
      <c r="BW24" s="25" t="e">
        <f>V24-SUM(Quarter!Y27)</f>
        <v>#REF!</v>
      </c>
      <c r="BX24" s="25" t="e">
        <f>W24-SUM(Quarter!Z27)</f>
        <v>#REF!</v>
      </c>
      <c r="BY24" s="25" t="e">
        <f>X24-SUM(Quarter!AA27)</f>
        <v>#REF!</v>
      </c>
      <c r="BZ24" s="25" t="e">
        <f>Y24-SUM(Quarter!AB27)</f>
        <v>#REF!</v>
      </c>
      <c r="CA24" s="25" t="e">
        <f>Z24-SUM(Quarter!AC27)</f>
        <v>#REF!</v>
      </c>
      <c r="CB24" s="25" t="e">
        <f>AA24-SUM(Quarter!AD27)</f>
        <v>#REF!</v>
      </c>
      <c r="CC24" s="25" t="e">
        <f>AB24-SUM(Quarter!AE27)</f>
        <v>#REF!</v>
      </c>
      <c r="CD24" s="25" t="e">
        <f>AC24-SUM(Quarter!AF27)</f>
        <v>#REF!</v>
      </c>
      <c r="CE24" s="25" t="e">
        <f>AD24-SUM(Quarter!AG27)</f>
        <v>#REF!</v>
      </c>
      <c r="CF24" s="25" t="e">
        <f>AE24-SUM(Quarter!AH27)</f>
        <v>#REF!</v>
      </c>
      <c r="CG24" s="25" t="e">
        <f>AF24-SUM(Quarter!AI27)</f>
        <v>#REF!</v>
      </c>
      <c r="CH24" s="25" t="e">
        <f>AG24-SUM(Quarter!AJ27)</f>
        <v>#REF!</v>
      </c>
      <c r="CI24" s="25" t="e">
        <f>AH24-SUM(Quarter!AK27)</f>
        <v>#REF!</v>
      </c>
      <c r="CJ24" s="218" t="e">
        <f>AI24-SUM(Quarter!AL27)</f>
        <v>#REF!</v>
      </c>
      <c r="CK24" s="218" t="e">
        <f>AJ24-SUM(Quarter!AM27)</f>
        <v>#REF!</v>
      </c>
      <c r="CL24" s="218" t="e">
        <f>AK24-SUM(Quarter!AN27)</f>
        <v>#REF!</v>
      </c>
      <c r="CM24" s="218" t="e">
        <f>AL24-SUM(Quarter!AO27)</f>
        <v>#REF!</v>
      </c>
      <c r="CN24" s="218" t="e">
        <f>AM24-SUM(Quarter!AP27)</f>
        <v>#REF!</v>
      </c>
      <c r="CO24" s="218" t="e">
        <f>AN24-SUM(Quarter!AQ27)</f>
        <v>#REF!</v>
      </c>
      <c r="CP24" s="218" t="e">
        <f>AO24-SUM(Quarter!AR27)</f>
        <v>#REF!</v>
      </c>
      <c r="CQ24" s="218" t="e">
        <f>AP24-SUM(Quarter!AS27)</f>
        <v>#REF!</v>
      </c>
      <c r="CR24" s="218" t="e">
        <f>AQ24-SUM(Quarter!AT27)</f>
        <v>#REF!</v>
      </c>
      <c r="CS24" s="218" t="e">
        <f>AR24-SUM(Quarter!AU27)</f>
        <v>#REF!</v>
      </c>
      <c r="CT24" s="218" t="e">
        <f>AS24-SUM(Quarter!AV27)</f>
        <v>#REF!</v>
      </c>
      <c r="CU24" s="218" t="e">
        <f>AT24-SUM(Quarter!AW27)</f>
        <v>#REF!</v>
      </c>
      <c r="CV24" s="218" t="e">
        <f>AU24-SUM(Quarter!AX27)</f>
        <v>#REF!</v>
      </c>
      <c r="CW24" s="218" t="e">
        <f>AV24-SUM(Quarter!AY27)</f>
        <v>#REF!</v>
      </c>
      <c r="CX24" s="218" t="e">
        <f>AW24-SUM(Quarter!AZ27)</f>
        <v>#REF!</v>
      </c>
      <c r="CY24" s="218" t="e">
        <f>AX24-SUM(Quarter!BA27)</f>
        <v>#REF!</v>
      </c>
      <c r="CZ24" s="218" t="e">
        <f>AY24-SUM(Quarter!BB27)</f>
        <v>#REF!</v>
      </c>
      <c r="DA24" s="218" t="e">
        <f>AZ24-SUM(Quarter!BC27)</f>
        <v>#REF!</v>
      </c>
    </row>
    <row r="25" spans="1:105" x14ac:dyDescent="0.2">
      <c r="A25" s="16" t="s">
        <v>4</v>
      </c>
      <c r="B25" s="24"/>
      <c r="C25" s="26" t="e">
        <f>#REF!+#REF!+'Scotland - Qtr'!C27+#REF!</f>
        <v>#REF!</v>
      </c>
      <c r="D25" s="26" t="e">
        <f>#REF!+#REF!+'Scotland - Qtr'!D27+#REF!</f>
        <v>#REF!</v>
      </c>
      <c r="E25" s="26" t="e">
        <f>#REF!+#REF!+'Scotland - Qtr'!E27+#REF!</f>
        <v>#REF!</v>
      </c>
      <c r="F25" s="26" t="e">
        <f>#REF!+#REF!+'Scotland - Qtr'!F27+#REF!</f>
        <v>#REF!</v>
      </c>
      <c r="G25" s="26" t="e">
        <f>#REF!+#REF!+'Scotland - Qtr'!G27+#REF!</f>
        <v>#REF!</v>
      </c>
      <c r="H25" s="26" t="e">
        <f>#REF!+#REF!+'Scotland - Qtr'!H27+#REF!</f>
        <v>#REF!</v>
      </c>
      <c r="I25" s="26" t="e">
        <f>#REF!+#REF!+'Scotland - Qtr'!I27+#REF!</f>
        <v>#REF!</v>
      </c>
      <c r="J25" s="26" t="e">
        <f>#REF!+#REF!+'Scotland - Qtr'!J27+#REF!</f>
        <v>#REF!</v>
      </c>
      <c r="K25" s="26" t="e">
        <f>#REF!+#REF!+'Scotland - Qtr'!K27+#REF!</f>
        <v>#REF!</v>
      </c>
      <c r="L25" s="26" t="e">
        <f>#REF!+#REF!+'Scotland - Qtr'!L27+#REF!</f>
        <v>#REF!</v>
      </c>
      <c r="M25" s="26" t="e">
        <f>#REF!+#REF!+'Scotland - Qtr'!M27+#REF!</f>
        <v>#REF!</v>
      </c>
      <c r="N25" s="26" t="e">
        <f>#REF!+#REF!+'Scotland - Qtr'!N27+#REF!</f>
        <v>#REF!</v>
      </c>
      <c r="O25" s="26" t="e">
        <f>#REF!+#REF!+'Scotland - Qtr'!O27+#REF!</f>
        <v>#REF!</v>
      </c>
      <c r="P25" s="26" t="e">
        <f>#REF!+#REF!+'Scotland - Qtr'!P27+#REF!</f>
        <v>#REF!</v>
      </c>
      <c r="Q25" s="26" t="e">
        <f>#REF!+#REF!+'Scotland - Qtr'!Q27+#REF!</f>
        <v>#REF!</v>
      </c>
      <c r="R25" s="26" t="e">
        <f>#REF!+#REF!+'Scotland - Qtr'!R27+#REF!</f>
        <v>#REF!</v>
      </c>
      <c r="S25" s="26" t="e">
        <f>#REF!+#REF!+'Scotland - Qtr'!S27+#REF!</f>
        <v>#REF!</v>
      </c>
      <c r="T25" s="25" t="e">
        <f>#REF!+#REF!+'Scotland - Qtr'!T27+#REF!</f>
        <v>#REF!</v>
      </c>
      <c r="U25" s="25" t="e">
        <f>#REF!+#REF!+'Scotland - Qtr'!U27+#REF!</f>
        <v>#REF!</v>
      </c>
      <c r="V25" s="25" t="e">
        <f>#REF!+#REF!+'Scotland - Qtr'!V27+#REF!</f>
        <v>#REF!</v>
      </c>
      <c r="W25" s="25" t="e">
        <f>#REF!+#REF!+'Scotland - Qtr'!W27+#REF!</f>
        <v>#REF!</v>
      </c>
      <c r="X25" s="25" t="e">
        <f>#REF!+#REF!+'Scotland - Qtr'!X27+#REF!</f>
        <v>#REF!</v>
      </c>
      <c r="Y25" s="25" t="e">
        <f>#REF!+#REF!+'Scotland - Qtr'!Y27+#REF!</f>
        <v>#REF!</v>
      </c>
      <c r="Z25" s="25" t="e">
        <f>#REF!+#REF!+'Scotland - Qtr'!Z27+#REF!</f>
        <v>#REF!</v>
      </c>
      <c r="AA25" s="25" t="e">
        <f>#REF!+#REF!+'Scotland - Qtr'!AA27+#REF!</f>
        <v>#REF!</v>
      </c>
      <c r="AB25" s="25" t="e">
        <f>#REF!+#REF!+'Scotland - Qtr'!AB27+#REF!</f>
        <v>#REF!</v>
      </c>
      <c r="AC25" s="25" t="e">
        <f>#REF!+#REF!+'Scotland - Qtr'!AC27+#REF!</f>
        <v>#REF!</v>
      </c>
      <c r="AD25" s="25" t="e">
        <f>#REF!+#REF!+'Scotland - Qtr'!AD27+#REF!</f>
        <v>#REF!</v>
      </c>
      <c r="AE25" s="25" t="e">
        <f>#REF!+#REF!+'Scotland - Qtr'!AE27+#REF!</f>
        <v>#REF!</v>
      </c>
      <c r="AF25" s="25" t="e">
        <f>#REF!+#REF!+'Scotland - Qtr'!AF27+#REF!</f>
        <v>#REF!</v>
      </c>
      <c r="AG25" s="25" t="e">
        <f>#REF!+#REF!+'Scotland - Qtr'!AG27+#REF!</f>
        <v>#REF!</v>
      </c>
      <c r="AH25" s="25" t="e">
        <f>#REF!+#REF!+'Scotland - Qtr'!AH27+#REF!</f>
        <v>#REF!</v>
      </c>
      <c r="AI25" s="25" t="e">
        <f>#REF!+#REF!+'Scotland - Qtr'!AI27+#REF!</f>
        <v>#REF!</v>
      </c>
      <c r="AJ25" s="25" t="e">
        <f>#REF!+#REF!+'Scotland - Qtr'!AJ27+#REF!</f>
        <v>#REF!</v>
      </c>
      <c r="AK25" s="25" t="e">
        <f>#REF!+#REF!+'Scotland - Qtr'!AK27+#REF!</f>
        <v>#REF!</v>
      </c>
      <c r="AL25" s="25" t="e">
        <f>#REF!+#REF!+'Scotland - Qtr'!AL27+#REF!</f>
        <v>#REF!</v>
      </c>
      <c r="AM25" s="25" t="e">
        <f>#REF!+#REF!+'Scotland - Qtr'!AM27+#REF!</f>
        <v>#REF!</v>
      </c>
      <c r="AN25" s="25" t="e">
        <f>#REF!+#REF!+'Scotland - Qtr'!AN27+#REF!</f>
        <v>#REF!</v>
      </c>
      <c r="AO25" s="25" t="e">
        <f>#REF!+#REF!+'Scotland - Qtr'!AO27+#REF!</f>
        <v>#REF!</v>
      </c>
      <c r="AP25" s="25" t="e">
        <f>#REF!+#REF!+'Scotland - Qtr'!AP27+#REF!</f>
        <v>#REF!</v>
      </c>
      <c r="AQ25" s="25" t="e">
        <f>#REF!+#REF!+'Scotland - Qtr'!AQ27+#REF!</f>
        <v>#REF!</v>
      </c>
      <c r="AR25" s="25" t="e">
        <f>#REF!+#REF!+'Scotland - Qtr'!AR27+#REF!</f>
        <v>#REF!</v>
      </c>
      <c r="AS25" s="25" t="e">
        <f>#REF!+#REF!+'Scotland - Qtr'!AS27+#REF!</f>
        <v>#REF!</v>
      </c>
      <c r="AT25" s="25" t="e">
        <f>#REF!+#REF!+'Scotland - Qtr'!AT27+#REF!</f>
        <v>#REF!</v>
      </c>
      <c r="AU25" s="25" t="e">
        <f>#REF!+#REF!+'Scotland - Qtr'!AU27+#REF!</f>
        <v>#REF!</v>
      </c>
      <c r="AV25" s="25" t="e">
        <f>#REF!+#REF!+'Scotland - Qtr'!AV27+#REF!</f>
        <v>#REF!</v>
      </c>
      <c r="AW25" s="25" t="e">
        <f>#REF!+#REF!+'Scotland - Qtr'!AW27+#REF!</f>
        <v>#REF!</v>
      </c>
      <c r="AX25" s="25" t="e">
        <f>#REF!+#REF!+'Scotland - Qtr'!AX27+#REF!</f>
        <v>#REF!</v>
      </c>
      <c r="AY25" s="25" t="e">
        <f>#REF!+#REF!+'Scotland - Qtr'!AY27+#REF!</f>
        <v>#REF!</v>
      </c>
      <c r="AZ25" s="25" t="e">
        <f>#REF!+#REF!+'Scotland - Qtr'!AZ27+#REF!</f>
        <v>#REF!</v>
      </c>
      <c r="BA25" s="25"/>
      <c r="BB25" s="25"/>
      <c r="BC25" s="25"/>
      <c r="BD25" s="25" t="e">
        <f>C25-Quarter!F28</f>
        <v>#REF!</v>
      </c>
      <c r="BE25" s="25" t="e">
        <f>D25-Quarter!G28</f>
        <v>#REF!</v>
      </c>
      <c r="BF25" s="25" t="e">
        <f>E25-Quarter!H28</f>
        <v>#REF!</v>
      </c>
      <c r="BG25" s="25" t="e">
        <f>F25-Quarter!I28</f>
        <v>#REF!</v>
      </c>
      <c r="BH25" s="25" t="e">
        <f>G25-Quarter!J28</f>
        <v>#REF!</v>
      </c>
      <c r="BI25" s="25" t="e">
        <f>H25-Quarter!K28</f>
        <v>#REF!</v>
      </c>
      <c r="BJ25" s="25" t="e">
        <f>I25-Quarter!L28</f>
        <v>#REF!</v>
      </c>
      <c r="BK25" s="25" t="e">
        <f>J25-Quarter!M28</f>
        <v>#REF!</v>
      </c>
      <c r="BL25" s="25" t="e">
        <f>K25-Quarter!N28</f>
        <v>#REF!</v>
      </c>
      <c r="BM25" s="25" t="e">
        <f>L25-Quarter!O28</f>
        <v>#REF!</v>
      </c>
      <c r="BN25" s="25" t="e">
        <f>M25-Quarter!P28</f>
        <v>#REF!</v>
      </c>
      <c r="BO25" s="25" t="e">
        <f>N25-Quarter!Q28</f>
        <v>#REF!</v>
      </c>
      <c r="BP25" s="25" t="e">
        <f>O25-Quarter!R28</f>
        <v>#REF!</v>
      </c>
      <c r="BQ25" s="25" t="e">
        <f>P25-Quarter!S28</f>
        <v>#REF!</v>
      </c>
      <c r="BR25" s="25" t="e">
        <f>Q25-Quarter!T28</f>
        <v>#REF!</v>
      </c>
      <c r="BS25" s="25" t="e">
        <f>R25-Quarter!U28</f>
        <v>#REF!</v>
      </c>
      <c r="BT25" s="25" t="e">
        <f>S25-Quarter!V28</f>
        <v>#REF!</v>
      </c>
      <c r="BU25" s="25" t="e">
        <f>T25-Quarter!W28</f>
        <v>#REF!</v>
      </c>
      <c r="BV25" s="25" t="e">
        <f>U25-Quarter!X28</f>
        <v>#REF!</v>
      </c>
      <c r="BW25" s="25" t="e">
        <f>V25-Quarter!Y28</f>
        <v>#REF!</v>
      </c>
      <c r="BX25" s="25" t="e">
        <f>W25-Quarter!Z28</f>
        <v>#REF!</v>
      </c>
      <c r="BY25" s="25" t="e">
        <f>X25-Quarter!AA28</f>
        <v>#REF!</v>
      </c>
      <c r="BZ25" s="25" t="e">
        <f>Y25-Quarter!AB28</f>
        <v>#REF!</v>
      </c>
      <c r="CA25" s="25" t="e">
        <f>Z25-Quarter!AC28</f>
        <v>#REF!</v>
      </c>
      <c r="CB25" s="25" t="e">
        <f>AA25-Quarter!AD28</f>
        <v>#REF!</v>
      </c>
      <c r="CC25" s="25" t="e">
        <f>AB25-Quarter!AE28</f>
        <v>#REF!</v>
      </c>
      <c r="CD25" s="25" t="e">
        <f>AC25-Quarter!AF28</f>
        <v>#REF!</v>
      </c>
      <c r="CE25" s="25" t="e">
        <f>AD25-Quarter!AG28</f>
        <v>#REF!</v>
      </c>
      <c r="CF25" s="25" t="e">
        <f>AE25-Quarter!AH28</f>
        <v>#REF!</v>
      </c>
      <c r="CG25" s="25" t="e">
        <f>AF25-Quarter!AI28</f>
        <v>#REF!</v>
      </c>
      <c r="CH25" s="25" t="e">
        <f>AG25-Quarter!AJ28</f>
        <v>#REF!</v>
      </c>
      <c r="CI25" s="25" t="e">
        <f>AH25-Quarter!AK28</f>
        <v>#REF!</v>
      </c>
      <c r="CJ25" s="218" t="e">
        <f>AI25-Quarter!AL28</f>
        <v>#REF!</v>
      </c>
      <c r="CK25" s="218" t="e">
        <f>AJ25-Quarter!AM28</f>
        <v>#REF!</v>
      </c>
      <c r="CL25" s="218" t="e">
        <f>AK25-Quarter!AN28</f>
        <v>#REF!</v>
      </c>
      <c r="CM25" s="218" t="e">
        <f>AL25-Quarter!AO28</f>
        <v>#REF!</v>
      </c>
      <c r="CN25" s="218" t="e">
        <f>AM25-Quarter!AP28</f>
        <v>#REF!</v>
      </c>
      <c r="CO25" s="218" t="e">
        <f>AN25-Quarter!AQ28</f>
        <v>#REF!</v>
      </c>
      <c r="CP25" s="218" t="e">
        <f>AO25-Quarter!AR28</f>
        <v>#REF!</v>
      </c>
      <c r="CQ25" s="218" t="e">
        <f>AP25-Quarter!AS28</f>
        <v>#REF!</v>
      </c>
      <c r="CR25" s="218" t="e">
        <f>AQ25-Quarter!AT28</f>
        <v>#REF!</v>
      </c>
      <c r="CS25" s="218" t="e">
        <f>AR25-Quarter!AU28</f>
        <v>#REF!</v>
      </c>
      <c r="CT25" s="218" t="e">
        <f>AS25-Quarter!AV28</f>
        <v>#REF!</v>
      </c>
      <c r="CU25" s="218" t="e">
        <f>AT25-Quarter!AW28</f>
        <v>#REF!</v>
      </c>
      <c r="CV25" s="218" t="e">
        <f>AU25-Quarter!AX28</f>
        <v>#REF!</v>
      </c>
      <c r="CW25" s="218" t="e">
        <f>AV25-Quarter!AY28</f>
        <v>#REF!</v>
      </c>
      <c r="CX25" s="218" t="e">
        <f>AW25-Quarter!AZ28</f>
        <v>#REF!</v>
      </c>
      <c r="CY25" s="218" t="e">
        <f>AX25-Quarter!BA28</f>
        <v>#REF!</v>
      </c>
      <c r="CZ25" s="218" t="e">
        <f>AY25-Quarter!BB28</f>
        <v>#REF!</v>
      </c>
      <c r="DA25" s="218" t="e">
        <f>AZ25-Quarter!BC28</f>
        <v>#REF!</v>
      </c>
    </row>
    <row r="26" spans="1:105" x14ac:dyDescent="0.2">
      <c r="A26" s="16" t="s">
        <v>52</v>
      </c>
      <c r="B26" s="16"/>
      <c r="C26" s="26" t="e">
        <f>#REF!+#REF!+'Scotland - Qtr'!C28+#REF!</f>
        <v>#REF!</v>
      </c>
      <c r="D26" s="26" t="e">
        <f>#REF!+#REF!+'Scotland - Qtr'!D28+#REF!</f>
        <v>#REF!</v>
      </c>
      <c r="E26" s="26" t="e">
        <f>#REF!+#REF!+'Scotland - Qtr'!E28+#REF!</f>
        <v>#REF!</v>
      </c>
      <c r="F26" s="26" t="e">
        <f>#REF!+#REF!+'Scotland - Qtr'!F28+#REF!</f>
        <v>#REF!</v>
      </c>
      <c r="G26" s="26" t="e">
        <f>#REF!+#REF!+'Scotland - Qtr'!G28+#REF!</f>
        <v>#REF!</v>
      </c>
      <c r="H26" s="26" t="e">
        <f>#REF!+#REF!+'Scotland - Qtr'!H28+#REF!</f>
        <v>#REF!</v>
      </c>
      <c r="I26" s="26" t="e">
        <f>#REF!+#REF!+'Scotland - Qtr'!I28+#REF!</f>
        <v>#REF!</v>
      </c>
      <c r="J26" s="26" t="e">
        <f>#REF!+#REF!+'Scotland - Qtr'!J28+#REF!</f>
        <v>#REF!</v>
      </c>
      <c r="K26" s="26" t="e">
        <f>#REF!+#REF!+'Scotland - Qtr'!K28+#REF!</f>
        <v>#REF!</v>
      </c>
      <c r="L26" s="26" t="e">
        <f>#REF!+#REF!+'Scotland - Qtr'!L28+#REF!</f>
        <v>#REF!</v>
      </c>
      <c r="M26" s="26" t="e">
        <f>#REF!+#REF!+'Scotland - Qtr'!M28+#REF!</f>
        <v>#REF!</v>
      </c>
      <c r="N26" s="26" t="e">
        <f>#REF!+#REF!+'Scotland - Qtr'!N28+#REF!</f>
        <v>#REF!</v>
      </c>
      <c r="O26" s="26" t="e">
        <f>#REF!+#REF!+'Scotland - Qtr'!O28+#REF!</f>
        <v>#REF!</v>
      </c>
      <c r="P26" s="26" t="e">
        <f>#REF!+#REF!+'Scotland - Qtr'!P28+#REF!</f>
        <v>#REF!</v>
      </c>
      <c r="Q26" s="26" t="e">
        <f>#REF!+#REF!+'Scotland - Qtr'!Q28+#REF!</f>
        <v>#REF!</v>
      </c>
      <c r="R26" s="26" t="e">
        <f>#REF!+#REF!+'Scotland - Qtr'!R28+#REF!</f>
        <v>#REF!</v>
      </c>
      <c r="S26" s="26" t="e">
        <f>#REF!+#REF!+'Scotland - Qtr'!S28+#REF!</f>
        <v>#REF!</v>
      </c>
      <c r="T26" s="26" t="e">
        <f>#REF!+#REF!+'Scotland - Qtr'!T28+#REF!</f>
        <v>#REF!</v>
      </c>
      <c r="U26" s="26" t="e">
        <f>#REF!+#REF!+'Scotland - Qtr'!U28+#REF!</f>
        <v>#REF!</v>
      </c>
      <c r="V26" s="26" t="e">
        <f>#REF!+#REF!+'Scotland - Qtr'!V28+#REF!</f>
        <v>#REF!</v>
      </c>
      <c r="W26" s="26" t="e">
        <f>#REF!+#REF!+'Scotland - Qtr'!W28+#REF!</f>
        <v>#REF!</v>
      </c>
      <c r="X26" s="26" t="e">
        <f>#REF!+#REF!+'Scotland - Qtr'!X28+#REF!</f>
        <v>#REF!</v>
      </c>
      <c r="Y26" s="26" t="e">
        <f>#REF!+#REF!+'Scotland - Qtr'!Y28+#REF!</f>
        <v>#REF!</v>
      </c>
      <c r="Z26" s="26" t="e">
        <f>#REF!+#REF!+'Scotland - Qtr'!Z28+#REF!</f>
        <v>#REF!</v>
      </c>
      <c r="AA26" s="26" t="e">
        <f>#REF!+#REF!+'Scotland - Qtr'!AA28+#REF!</f>
        <v>#REF!</v>
      </c>
      <c r="AB26" s="26" t="e">
        <f>#REF!+#REF!+'Scotland - Qtr'!AB28+#REF!</f>
        <v>#REF!</v>
      </c>
      <c r="AC26" s="26" t="e">
        <f>#REF!+#REF!+'Scotland - Qtr'!AC28+#REF!</f>
        <v>#REF!</v>
      </c>
      <c r="AD26" s="26" t="e">
        <f>#REF!+#REF!+'Scotland - Qtr'!AD28+#REF!</f>
        <v>#REF!</v>
      </c>
      <c r="AE26" s="26" t="e">
        <f>#REF!+#REF!+'Scotland - Qtr'!AE28+#REF!</f>
        <v>#REF!</v>
      </c>
      <c r="AF26" s="26" t="e">
        <f>#REF!+#REF!+'Scotland - Qtr'!AF28+#REF!</f>
        <v>#REF!</v>
      </c>
      <c r="AG26" s="26" t="e">
        <f>#REF!+#REF!+'Scotland - Qtr'!AG28+#REF!</f>
        <v>#REF!</v>
      </c>
      <c r="AH26" s="26" t="e">
        <f>#REF!+#REF!+'Scotland - Qtr'!AH28+#REF!</f>
        <v>#REF!</v>
      </c>
      <c r="AI26" s="26" t="e">
        <f>#REF!+#REF!+'Scotland - Qtr'!AI28+#REF!</f>
        <v>#REF!</v>
      </c>
      <c r="AJ26" s="26" t="e">
        <f>#REF!+#REF!+'Scotland - Qtr'!AJ28+#REF!</f>
        <v>#REF!</v>
      </c>
      <c r="AK26" s="26" t="e">
        <f>#REF!+#REF!+'Scotland - Qtr'!AK28+#REF!</f>
        <v>#REF!</v>
      </c>
      <c r="AL26" s="26" t="e">
        <f>#REF!+#REF!+'Scotland - Qtr'!AL28+#REF!</f>
        <v>#REF!</v>
      </c>
      <c r="AM26" s="26" t="e">
        <f>#REF!+#REF!+'Scotland - Qtr'!AM28+#REF!</f>
        <v>#REF!</v>
      </c>
      <c r="AN26" s="26" t="e">
        <f>#REF!+#REF!+'Scotland - Qtr'!AN28+#REF!</f>
        <v>#REF!</v>
      </c>
      <c r="AO26" s="26" t="e">
        <f>#REF!+#REF!+'Scotland - Qtr'!AO28+#REF!</f>
        <v>#REF!</v>
      </c>
      <c r="AP26" s="26" t="e">
        <f>#REF!+#REF!+'Scotland - Qtr'!AP28+#REF!</f>
        <v>#REF!</v>
      </c>
      <c r="AQ26" s="26" t="e">
        <f>#REF!+#REF!+'Scotland - Qtr'!AQ28+#REF!</f>
        <v>#REF!</v>
      </c>
      <c r="AR26" s="26" t="e">
        <f>#REF!+#REF!+'Scotland - Qtr'!AR28+#REF!</f>
        <v>#REF!</v>
      </c>
      <c r="AS26" s="26" t="e">
        <f>#REF!+#REF!+'Scotland - Qtr'!AS28+#REF!</f>
        <v>#REF!</v>
      </c>
      <c r="AT26" s="26" t="e">
        <f>#REF!+#REF!+'Scotland - Qtr'!AT28+#REF!</f>
        <v>#REF!</v>
      </c>
      <c r="AU26" s="26" t="e">
        <f>#REF!+#REF!+'Scotland - Qtr'!AU28+#REF!</f>
        <v>#REF!</v>
      </c>
      <c r="AV26" s="26" t="e">
        <f>#REF!+#REF!+'Scotland - Qtr'!AV28+#REF!</f>
        <v>#REF!</v>
      </c>
      <c r="AW26" s="26" t="e">
        <f>#REF!+#REF!+'Scotland - Qtr'!AW28+#REF!</f>
        <v>#REF!</v>
      </c>
      <c r="AX26" s="26" t="e">
        <f>#REF!+#REF!+'Scotland - Qtr'!AX28+#REF!</f>
        <v>#REF!</v>
      </c>
      <c r="AY26" s="26" t="e">
        <f>#REF!+#REF!+'Scotland - Qtr'!AY28+#REF!</f>
        <v>#REF!</v>
      </c>
      <c r="AZ26" s="26" t="e">
        <f>#REF!+#REF!+'Scotland - Qtr'!AZ28+#REF!</f>
        <v>#REF!</v>
      </c>
      <c r="BA26" s="26"/>
      <c r="BB26" s="26"/>
      <c r="BC26" s="25"/>
      <c r="BD26" s="25" t="e">
        <f>C26-Quarter!F29</f>
        <v>#REF!</v>
      </c>
      <c r="BE26" s="25" t="e">
        <f>D26-Quarter!G29</f>
        <v>#REF!</v>
      </c>
      <c r="BF26" s="25" t="e">
        <f>E26-Quarter!H29</f>
        <v>#REF!</v>
      </c>
      <c r="BG26" s="25" t="e">
        <f>F26-Quarter!I29</f>
        <v>#REF!</v>
      </c>
      <c r="BH26" s="25" t="e">
        <f>G26-Quarter!J29</f>
        <v>#REF!</v>
      </c>
      <c r="BI26" s="25" t="e">
        <f>H26-Quarter!K29</f>
        <v>#REF!</v>
      </c>
      <c r="BJ26" s="25" t="e">
        <f>I26-Quarter!L29</f>
        <v>#REF!</v>
      </c>
      <c r="BK26" s="25" t="e">
        <f>J26-Quarter!M29</f>
        <v>#REF!</v>
      </c>
      <c r="BL26" s="25" t="e">
        <f>K26-Quarter!N29</f>
        <v>#REF!</v>
      </c>
      <c r="BM26" s="25" t="e">
        <f>L26-Quarter!O29</f>
        <v>#REF!</v>
      </c>
      <c r="BN26" s="25" t="e">
        <f>M26-Quarter!P29</f>
        <v>#REF!</v>
      </c>
      <c r="BO26" s="25" t="e">
        <f>N26-Quarter!Q29</f>
        <v>#REF!</v>
      </c>
      <c r="BP26" s="25" t="e">
        <f>O26-Quarter!R29</f>
        <v>#REF!</v>
      </c>
      <c r="BQ26" s="25" t="e">
        <f>P26-Quarter!S29</f>
        <v>#REF!</v>
      </c>
      <c r="BR26" s="25" t="e">
        <f>Q26-Quarter!T29</f>
        <v>#REF!</v>
      </c>
      <c r="BS26" s="25" t="e">
        <f>R26-Quarter!U29</f>
        <v>#REF!</v>
      </c>
      <c r="BT26" s="25" t="e">
        <f>S26-Quarter!V29</f>
        <v>#REF!</v>
      </c>
      <c r="BU26" s="25" t="e">
        <f>T26-Quarter!W29</f>
        <v>#REF!</v>
      </c>
      <c r="BV26" s="25" t="e">
        <f>U26-Quarter!X29</f>
        <v>#REF!</v>
      </c>
      <c r="BW26" s="25" t="e">
        <f>V26-Quarter!Y29</f>
        <v>#REF!</v>
      </c>
      <c r="BX26" s="25" t="e">
        <f>W26-Quarter!Z29</f>
        <v>#REF!</v>
      </c>
      <c r="BY26" s="25" t="e">
        <f>X26-Quarter!AA29</f>
        <v>#REF!</v>
      </c>
      <c r="BZ26" s="25" t="e">
        <f>Y26-Quarter!AB29</f>
        <v>#REF!</v>
      </c>
      <c r="CA26" s="25" t="e">
        <f>Z26-Quarter!AC29</f>
        <v>#REF!</v>
      </c>
      <c r="CB26" s="25" t="e">
        <f>AA26-Quarter!AD29</f>
        <v>#REF!</v>
      </c>
      <c r="CC26" s="25" t="e">
        <f>AB26-Quarter!AE29</f>
        <v>#REF!</v>
      </c>
      <c r="CD26" s="25" t="e">
        <f>AC26-Quarter!AF29</f>
        <v>#REF!</v>
      </c>
      <c r="CE26" s="25" t="e">
        <f>AD26-Quarter!AG29</f>
        <v>#REF!</v>
      </c>
      <c r="CF26" s="25" t="e">
        <f>AE26-Quarter!AH29</f>
        <v>#REF!</v>
      </c>
      <c r="CG26" s="25" t="e">
        <f>AF26-Quarter!AI29</f>
        <v>#REF!</v>
      </c>
      <c r="CH26" s="25" t="e">
        <f>AG26-Quarter!AJ29</f>
        <v>#REF!</v>
      </c>
      <c r="CI26" s="25" t="e">
        <f>AH26-Quarter!AK29</f>
        <v>#REF!</v>
      </c>
      <c r="CJ26" s="218" t="e">
        <f>AI26-Quarter!AL29</f>
        <v>#REF!</v>
      </c>
      <c r="CK26" s="218" t="e">
        <f>AJ26-Quarter!AM29</f>
        <v>#REF!</v>
      </c>
      <c r="CL26" s="218" t="e">
        <f>AK26-Quarter!AN29</f>
        <v>#REF!</v>
      </c>
      <c r="CM26" s="218" t="e">
        <f>AL26-Quarter!AO29</f>
        <v>#REF!</v>
      </c>
      <c r="CN26" s="218" t="e">
        <f>AM26-Quarter!AP29</f>
        <v>#REF!</v>
      </c>
      <c r="CO26" s="218" t="e">
        <f>AN26-Quarter!AQ29</f>
        <v>#REF!</v>
      </c>
      <c r="CP26" s="218" t="e">
        <f>AO26-Quarter!AR29</f>
        <v>#REF!</v>
      </c>
      <c r="CQ26" s="218" t="e">
        <f>AP26-Quarter!AS29</f>
        <v>#REF!</v>
      </c>
      <c r="CR26" s="218" t="e">
        <f>AQ26-Quarter!AT29</f>
        <v>#REF!</v>
      </c>
      <c r="CS26" s="218" t="e">
        <f>AR26-Quarter!AU29</f>
        <v>#REF!</v>
      </c>
      <c r="CT26" s="218" t="e">
        <f>AS26-Quarter!AV29</f>
        <v>#REF!</v>
      </c>
      <c r="CU26" s="218" t="e">
        <f>AT26-Quarter!AW29</f>
        <v>#REF!</v>
      </c>
      <c r="CV26" s="218" t="e">
        <f>AU26-Quarter!AX29</f>
        <v>#REF!</v>
      </c>
      <c r="CW26" s="218" t="e">
        <f>AV26-Quarter!AY29</f>
        <v>#REF!</v>
      </c>
      <c r="CX26" s="218" t="e">
        <f>AW26-Quarter!AZ29</f>
        <v>#REF!</v>
      </c>
      <c r="CY26" s="218" t="e">
        <f>AX26-Quarter!BA29</f>
        <v>#REF!</v>
      </c>
      <c r="CZ26" s="218" t="e">
        <f>AY26-Quarter!BB29</f>
        <v>#REF!</v>
      </c>
      <c r="DA26" s="218" t="e">
        <f>AZ26-Quarter!BC29</f>
        <v>#REF!</v>
      </c>
    </row>
    <row r="27" spans="1:105" x14ac:dyDescent="0.2">
      <c r="A27" s="16" t="s">
        <v>25</v>
      </c>
      <c r="B27" s="16"/>
      <c r="C27" s="26" t="e">
        <f>#REF!+#REF!+'Scotland - Qtr'!C29+#REF!</f>
        <v>#REF!</v>
      </c>
      <c r="D27" s="26" t="e">
        <f>#REF!+#REF!+'Scotland - Qtr'!D29+#REF!</f>
        <v>#REF!</v>
      </c>
      <c r="E27" s="26" t="e">
        <f>#REF!+#REF!+'Scotland - Qtr'!E29+#REF!</f>
        <v>#REF!</v>
      </c>
      <c r="F27" s="26" t="e">
        <f>#REF!+#REF!+'Scotland - Qtr'!F29+#REF!</f>
        <v>#REF!</v>
      </c>
      <c r="G27" s="26" t="e">
        <f>#REF!+#REF!+'Scotland - Qtr'!G29+#REF!</f>
        <v>#REF!</v>
      </c>
      <c r="H27" s="26" t="e">
        <f>#REF!+#REF!+'Scotland - Qtr'!H29+#REF!</f>
        <v>#REF!</v>
      </c>
      <c r="I27" s="26" t="e">
        <f>#REF!+#REF!+'Scotland - Qtr'!I29+#REF!</f>
        <v>#REF!</v>
      </c>
      <c r="J27" s="26" t="e">
        <f>#REF!+#REF!+'Scotland - Qtr'!J29+#REF!</f>
        <v>#REF!</v>
      </c>
      <c r="K27" s="26" t="e">
        <f>#REF!+#REF!+'Scotland - Qtr'!K29+#REF!</f>
        <v>#REF!</v>
      </c>
      <c r="L27" s="26" t="e">
        <f>#REF!+#REF!+'Scotland - Qtr'!L29+#REF!</f>
        <v>#REF!</v>
      </c>
      <c r="M27" s="26" t="e">
        <f>#REF!+#REF!+'Scotland - Qtr'!M29+#REF!</f>
        <v>#REF!</v>
      </c>
      <c r="N27" s="26" t="e">
        <f>#REF!+#REF!+'Scotland - Qtr'!N29+#REF!</f>
        <v>#REF!</v>
      </c>
      <c r="O27" s="26" t="e">
        <f>#REF!+#REF!+'Scotland - Qtr'!O29+#REF!</f>
        <v>#REF!</v>
      </c>
      <c r="P27" s="26" t="e">
        <f>#REF!+#REF!+'Scotland - Qtr'!P29+#REF!</f>
        <v>#REF!</v>
      </c>
      <c r="Q27" s="26" t="e">
        <f>#REF!+#REF!+'Scotland - Qtr'!Q29+#REF!</f>
        <v>#REF!</v>
      </c>
      <c r="R27" s="26" t="e">
        <f>#REF!+#REF!+'Scotland - Qtr'!R29+#REF!</f>
        <v>#REF!</v>
      </c>
      <c r="S27" s="26" t="e">
        <f>#REF!+#REF!+'Scotland - Qtr'!S29+#REF!</f>
        <v>#REF!</v>
      </c>
      <c r="T27" s="26" t="e">
        <f>#REF!+#REF!+'Scotland - Qtr'!T29+#REF!</f>
        <v>#REF!</v>
      </c>
      <c r="U27" s="26" t="e">
        <f>#REF!+#REF!+'Scotland - Qtr'!U29+#REF!</f>
        <v>#REF!</v>
      </c>
      <c r="V27" s="26" t="e">
        <f>#REF!+#REF!+'Scotland - Qtr'!V29+#REF!</f>
        <v>#REF!</v>
      </c>
      <c r="W27" s="26" t="e">
        <f>#REF!+#REF!+'Scotland - Qtr'!W29+#REF!</f>
        <v>#REF!</v>
      </c>
      <c r="X27" s="26" t="e">
        <f>#REF!+#REF!+'Scotland - Qtr'!X29+#REF!</f>
        <v>#REF!</v>
      </c>
      <c r="Y27" s="26" t="e">
        <f>#REF!+#REF!+'Scotland - Qtr'!Y29+#REF!</f>
        <v>#REF!</v>
      </c>
      <c r="Z27" s="26" t="e">
        <f>#REF!+#REF!+'Scotland - Qtr'!Z29+#REF!</f>
        <v>#REF!</v>
      </c>
      <c r="AA27" s="26" t="e">
        <f>#REF!+#REF!+'Scotland - Qtr'!AA29+#REF!</f>
        <v>#REF!</v>
      </c>
      <c r="AB27" s="26" t="e">
        <f>#REF!+#REF!+'Scotland - Qtr'!AB29+#REF!</f>
        <v>#REF!</v>
      </c>
      <c r="AC27" s="26" t="e">
        <f>#REF!+#REF!+'Scotland - Qtr'!AC29+#REF!</f>
        <v>#REF!</v>
      </c>
      <c r="AD27" s="26" t="e">
        <f>#REF!+#REF!+'Scotland - Qtr'!AD29+#REF!</f>
        <v>#REF!</v>
      </c>
      <c r="AE27" s="26" t="e">
        <f>#REF!+#REF!+'Scotland - Qtr'!AE29+#REF!</f>
        <v>#REF!</v>
      </c>
      <c r="AF27" s="26" t="e">
        <f>#REF!+#REF!+'Scotland - Qtr'!AF29+#REF!</f>
        <v>#REF!</v>
      </c>
      <c r="AG27" s="26" t="e">
        <f>#REF!+#REF!+'Scotland - Qtr'!AG29+#REF!</f>
        <v>#REF!</v>
      </c>
      <c r="AH27" s="26" t="e">
        <f>#REF!+#REF!+'Scotland - Qtr'!AH29+#REF!</f>
        <v>#REF!</v>
      </c>
      <c r="AI27" s="26" t="e">
        <f>#REF!+#REF!+'Scotland - Qtr'!AI29+#REF!</f>
        <v>#REF!</v>
      </c>
      <c r="AJ27" s="26" t="e">
        <f>#REF!+#REF!+'Scotland - Qtr'!AJ29+#REF!</f>
        <v>#REF!</v>
      </c>
      <c r="AK27" s="26" t="e">
        <f>#REF!+#REF!+'Scotland - Qtr'!AK29+#REF!</f>
        <v>#REF!</v>
      </c>
      <c r="AL27" s="26" t="e">
        <f>#REF!+#REF!+'Scotland - Qtr'!AL29+#REF!</f>
        <v>#REF!</v>
      </c>
      <c r="AM27" s="26" t="e">
        <f>#REF!+#REF!+'Scotland - Qtr'!AM29+#REF!</f>
        <v>#REF!</v>
      </c>
      <c r="AN27" s="26" t="e">
        <f>#REF!+#REF!+'Scotland - Qtr'!AN29+#REF!</f>
        <v>#REF!</v>
      </c>
      <c r="AO27" s="26" t="e">
        <f>#REF!+#REF!+'Scotland - Qtr'!AO29+#REF!</f>
        <v>#REF!</v>
      </c>
      <c r="AP27" s="26" t="e">
        <f>#REF!+#REF!+'Scotland - Qtr'!AP29+#REF!</f>
        <v>#REF!</v>
      </c>
      <c r="AQ27" s="26" t="e">
        <f>#REF!+#REF!+'Scotland - Qtr'!AQ29+#REF!</f>
        <v>#REF!</v>
      </c>
      <c r="AR27" s="26" t="e">
        <f>#REF!+#REF!+'Scotland - Qtr'!AR29+#REF!</f>
        <v>#REF!</v>
      </c>
      <c r="AS27" s="26" t="e">
        <f>#REF!+#REF!+'Scotland - Qtr'!AS29+#REF!</f>
        <v>#REF!</v>
      </c>
      <c r="AT27" s="26" t="e">
        <f>#REF!+#REF!+'Scotland - Qtr'!AT29+#REF!</f>
        <v>#REF!</v>
      </c>
      <c r="AU27" s="26" t="e">
        <f>#REF!+#REF!+'Scotland - Qtr'!AU29+#REF!</f>
        <v>#REF!</v>
      </c>
      <c r="AV27" s="26" t="e">
        <f>#REF!+#REF!+'Scotland - Qtr'!AV29+#REF!</f>
        <v>#REF!</v>
      </c>
      <c r="AW27" s="26" t="e">
        <f>#REF!+#REF!+'Scotland - Qtr'!AW29+#REF!</f>
        <v>#REF!</v>
      </c>
      <c r="AX27" s="26" t="e">
        <f>#REF!+#REF!+'Scotland - Qtr'!AX29+#REF!</f>
        <v>#REF!</v>
      </c>
      <c r="AY27" s="26" t="e">
        <f>#REF!+#REF!+'Scotland - Qtr'!AY29+#REF!</f>
        <v>#REF!</v>
      </c>
      <c r="AZ27" s="26" t="e">
        <f>#REF!+#REF!+'Scotland - Qtr'!AZ29+#REF!</f>
        <v>#REF!</v>
      </c>
      <c r="BA27" s="26"/>
      <c r="BB27" s="26"/>
      <c r="BC27" s="25"/>
      <c r="BD27" s="25" t="e">
        <f>C27-Quarter!F30</f>
        <v>#REF!</v>
      </c>
      <c r="BE27" s="25" t="e">
        <f>D27-Quarter!G30</f>
        <v>#REF!</v>
      </c>
      <c r="BF27" s="25" t="e">
        <f>E27-Quarter!H30</f>
        <v>#REF!</v>
      </c>
      <c r="BG27" s="25" t="e">
        <f>F27-Quarter!I30</f>
        <v>#REF!</v>
      </c>
      <c r="BH27" s="25" t="e">
        <f>G27-Quarter!J30</f>
        <v>#REF!</v>
      </c>
      <c r="BI27" s="25" t="e">
        <f>H27-Quarter!K30</f>
        <v>#REF!</v>
      </c>
      <c r="BJ27" s="25" t="e">
        <f>I27-Quarter!L30</f>
        <v>#REF!</v>
      </c>
      <c r="BK27" s="25" t="e">
        <f>J27-Quarter!M30</f>
        <v>#REF!</v>
      </c>
      <c r="BL27" s="25" t="e">
        <f>K27-Quarter!N30</f>
        <v>#REF!</v>
      </c>
      <c r="BM27" s="25" t="e">
        <f>L27-Quarter!O30</f>
        <v>#REF!</v>
      </c>
      <c r="BN27" s="25" t="e">
        <f>M27-Quarter!P30</f>
        <v>#REF!</v>
      </c>
      <c r="BO27" s="25" t="e">
        <f>N27-Quarter!Q30</f>
        <v>#REF!</v>
      </c>
      <c r="BP27" s="25" t="e">
        <f>O27-Quarter!R30</f>
        <v>#REF!</v>
      </c>
      <c r="BQ27" s="25" t="e">
        <f>P27-Quarter!S30</f>
        <v>#REF!</v>
      </c>
      <c r="BR27" s="25" t="e">
        <f>Q27-Quarter!T30</f>
        <v>#REF!</v>
      </c>
      <c r="BS27" s="25" t="e">
        <f>R27-Quarter!U30</f>
        <v>#REF!</v>
      </c>
      <c r="BT27" s="25" t="e">
        <f>S27-Quarter!V30</f>
        <v>#REF!</v>
      </c>
      <c r="BU27" s="25" t="e">
        <f>T27-Quarter!W30</f>
        <v>#REF!</v>
      </c>
      <c r="BV27" s="25" t="e">
        <f>U27-Quarter!X30</f>
        <v>#REF!</v>
      </c>
      <c r="BW27" s="25" t="e">
        <f>V27-Quarter!Y30</f>
        <v>#REF!</v>
      </c>
      <c r="BX27" s="25" t="e">
        <f>W27-Quarter!Z30</f>
        <v>#REF!</v>
      </c>
      <c r="BY27" s="25" t="e">
        <f>X27-Quarter!AA30</f>
        <v>#REF!</v>
      </c>
      <c r="BZ27" s="25" t="e">
        <f>Y27-Quarter!AB30</f>
        <v>#REF!</v>
      </c>
      <c r="CA27" s="25" t="e">
        <f>Z27-Quarter!AC30</f>
        <v>#REF!</v>
      </c>
      <c r="CB27" s="25" t="e">
        <f>AA27-Quarter!AD30</f>
        <v>#REF!</v>
      </c>
      <c r="CC27" s="25" t="e">
        <f>AB27-Quarter!AE30</f>
        <v>#REF!</v>
      </c>
      <c r="CD27" s="25" t="e">
        <f>AC27-Quarter!AF30</f>
        <v>#REF!</v>
      </c>
      <c r="CE27" s="25" t="e">
        <f>AD27-Quarter!AG30</f>
        <v>#REF!</v>
      </c>
      <c r="CF27" s="25" t="e">
        <f>AE27-Quarter!AH30</f>
        <v>#REF!</v>
      </c>
      <c r="CG27" s="25" t="e">
        <f>AF27-Quarter!AI30</f>
        <v>#REF!</v>
      </c>
      <c r="CH27" s="25" t="e">
        <f>AG27-Quarter!AJ30</f>
        <v>#REF!</v>
      </c>
      <c r="CI27" s="25" t="e">
        <f>AH27-Quarter!AK30</f>
        <v>#REF!</v>
      </c>
      <c r="CJ27" s="218" t="e">
        <f>AI27-Quarter!AL30</f>
        <v>#REF!</v>
      </c>
      <c r="CK27" s="218" t="e">
        <f>AJ27-Quarter!AM30</f>
        <v>#REF!</v>
      </c>
      <c r="CL27" s="218" t="e">
        <f>AK27-Quarter!AN30</f>
        <v>#REF!</v>
      </c>
      <c r="CM27" s="218" t="e">
        <f>AL27-Quarter!AO30</f>
        <v>#REF!</v>
      </c>
      <c r="CN27" s="218" t="e">
        <f>AM27-Quarter!AP30</f>
        <v>#REF!</v>
      </c>
      <c r="CO27" s="218" t="e">
        <f>AN27-Quarter!AQ30</f>
        <v>#REF!</v>
      </c>
      <c r="CP27" s="218" t="e">
        <f>AO27-Quarter!AR30</f>
        <v>#REF!</v>
      </c>
      <c r="CQ27" s="218" t="e">
        <f>AP27-Quarter!AS30</f>
        <v>#REF!</v>
      </c>
      <c r="CR27" s="218" t="e">
        <f>AQ27-Quarter!AT30</f>
        <v>#REF!</v>
      </c>
      <c r="CS27" s="218" t="e">
        <f>AR27-Quarter!AU30</f>
        <v>#REF!</v>
      </c>
      <c r="CT27" s="218" t="e">
        <f>AS27-Quarter!AV30</f>
        <v>#REF!</v>
      </c>
      <c r="CU27" s="218" t="e">
        <f>AT27-Quarter!AW30</f>
        <v>#REF!</v>
      </c>
      <c r="CV27" s="218" t="e">
        <f>AU27-Quarter!AX30</f>
        <v>#REF!</v>
      </c>
      <c r="CW27" s="218" t="e">
        <f>AV27-Quarter!AY30</f>
        <v>#REF!</v>
      </c>
      <c r="CX27" s="218" t="e">
        <f>AW27-Quarter!AZ30</f>
        <v>#REF!</v>
      </c>
      <c r="CY27" s="218" t="e">
        <f>AX27-Quarter!BA30</f>
        <v>#REF!</v>
      </c>
      <c r="CZ27" s="218" t="e">
        <f>AY27-Quarter!BB30</f>
        <v>#REF!</v>
      </c>
      <c r="DA27" s="218" t="e">
        <f>AZ27-Quarter!BC30</f>
        <v>#REF!</v>
      </c>
    </row>
    <row r="28" spans="1:105" x14ac:dyDescent="0.2">
      <c r="A28" s="16" t="s">
        <v>26</v>
      </c>
      <c r="B28" s="16"/>
      <c r="C28" s="26" t="e">
        <f>#REF!+#REF!+'Scotland - Qtr'!C30+#REF!</f>
        <v>#REF!</v>
      </c>
      <c r="D28" s="26" t="e">
        <f>#REF!+#REF!+'Scotland - Qtr'!D30+#REF!</f>
        <v>#REF!</v>
      </c>
      <c r="E28" s="26" t="e">
        <f>#REF!+#REF!+'Scotland - Qtr'!E30+#REF!</f>
        <v>#REF!</v>
      </c>
      <c r="F28" s="26" t="e">
        <f>#REF!+#REF!+'Scotland - Qtr'!F30+#REF!</f>
        <v>#REF!</v>
      </c>
      <c r="G28" s="26" t="e">
        <f>#REF!+#REF!+'Scotland - Qtr'!G30+#REF!</f>
        <v>#REF!</v>
      </c>
      <c r="H28" s="26" t="e">
        <f>#REF!+#REF!+'Scotland - Qtr'!H30+#REF!</f>
        <v>#REF!</v>
      </c>
      <c r="I28" s="26" t="e">
        <f>#REF!+#REF!+'Scotland - Qtr'!I30+#REF!</f>
        <v>#REF!</v>
      </c>
      <c r="J28" s="26" t="e">
        <f>#REF!+#REF!+'Scotland - Qtr'!J30+#REF!</f>
        <v>#REF!</v>
      </c>
      <c r="K28" s="26" t="e">
        <f>#REF!+#REF!+'Scotland - Qtr'!K30+#REF!</f>
        <v>#REF!</v>
      </c>
      <c r="L28" s="26" t="e">
        <f>#REF!+#REF!+'Scotland - Qtr'!L30+#REF!</f>
        <v>#REF!</v>
      </c>
      <c r="M28" s="26" t="e">
        <f>#REF!+#REF!+'Scotland - Qtr'!M30+#REF!</f>
        <v>#REF!</v>
      </c>
      <c r="N28" s="26" t="e">
        <f>#REF!+#REF!+'Scotland - Qtr'!N30+#REF!</f>
        <v>#REF!</v>
      </c>
      <c r="O28" s="26" t="e">
        <f>#REF!+#REF!+'Scotland - Qtr'!O30+#REF!</f>
        <v>#REF!</v>
      </c>
      <c r="P28" s="26" t="e">
        <f>#REF!+#REF!+'Scotland - Qtr'!P30+#REF!</f>
        <v>#REF!</v>
      </c>
      <c r="Q28" s="26" t="e">
        <f>#REF!+#REF!+'Scotland - Qtr'!Q30+#REF!</f>
        <v>#REF!</v>
      </c>
      <c r="R28" s="26" t="e">
        <f>#REF!+#REF!+'Scotland - Qtr'!R30+#REF!</f>
        <v>#REF!</v>
      </c>
      <c r="S28" s="26" t="e">
        <f>#REF!+#REF!+'Scotland - Qtr'!S30+#REF!</f>
        <v>#REF!</v>
      </c>
      <c r="T28" s="26" t="e">
        <f>#REF!+#REF!+'Scotland - Qtr'!T30+#REF!</f>
        <v>#REF!</v>
      </c>
      <c r="U28" s="26" t="e">
        <f>#REF!+#REF!+'Scotland - Qtr'!U30+#REF!</f>
        <v>#REF!</v>
      </c>
      <c r="V28" s="26" t="e">
        <f>#REF!+#REF!+'Scotland - Qtr'!V30+#REF!</f>
        <v>#REF!</v>
      </c>
      <c r="W28" s="26" t="e">
        <f>#REF!+#REF!+'Scotland - Qtr'!W30+#REF!</f>
        <v>#REF!</v>
      </c>
      <c r="X28" s="26" t="e">
        <f>#REF!+#REF!+'Scotland - Qtr'!X30+#REF!</f>
        <v>#REF!</v>
      </c>
      <c r="Y28" s="26" t="e">
        <f>#REF!+#REF!+'Scotland - Qtr'!Y30+#REF!</f>
        <v>#REF!</v>
      </c>
      <c r="Z28" s="26" t="e">
        <f>#REF!+#REF!+'Scotland - Qtr'!Z30+#REF!</f>
        <v>#REF!</v>
      </c>
      <c r="AA28" s="26" t="e">
        <f>#REF!+#REF!+'Scotland - Qtr'!AA30+#REF!</f>
        <v>#REF!</v>
      </c>
      <c r="AB28" s="26" t="e">
        <f>#REF!+#REF!+'Scotland - Qtr'!AB30+#REF!</f>
        <v>#REF!</v>
      </c>
      <c r="AC28" s="26" t="e">
        <f>#REF!+#REF!+'Scotland - Qtr'!AC30+#REF!</f>
        <v>#REF!</v>
      </c>
      <c r="AD28" s="26" t="e">
        <f>#REF!+#REF!+'Scotland - Qtr'!AD30+#REF!</f>
        <v>#REF!</v>
      </c>
      <c r="AE28" s="26" t="e">
        <f>#REF!+#REF!+'Scotland - Qtr'!AE30+#REF!</f>
        <v>#REF!</v>
      </c>
      <c r="AF28" s="26" t="e">
        <f>#REF!+#REF!+'Scotland - Qtr'!AF30+#REF!</f>
        <v>#REF!</v>
      </c>
      <c r="AG28" s="26" t="e">
        <f>#REF!+#REF!+'Scotland - Qtr'!AG30+#REF!</f>
        <v>#REF!</v>
      </c>
      <c r="AH28" s="26" t="e">
        <f>#REF!+#REF!+'Scotland - Qtr'!AH30+#REF!</f>
        <v>#REF!</v>
      </c>
      <c r="AI28" s="26" t="e">
        <f>#REF!+#REF!+'Scotland - Qtr'!AI30+#REF!</f>
        <v>#REF!</v>
      </c>
      <c r="AJ28" s="26" t="e">
        <f>#REF!+#REF!+'Scotland - Qtr'!AJ30+#REF!</f>
        <v>#REF!</v>
      </c>
      <c r="AK28" s="26" t="e">
        <f>#REF!+#REF!+'Scotland - Qtr'!AK30+#REF!</f>
        <v>#REF!</v>
      </c>
      <c r="AL28" s="26" t="e">
        <f>#REF!+#REF!+'Scotland - Qtr'!AL30+#REF!</f>
        <v>#REF!</v>
      </c>
      <c r="AM28" s="26" t="e">
        <f>#REF!+#REF!+'Scotland - Qtr'!AM30+#REF!</f>
        <v>#REF!</v>
      </c>
      <c r="AN28" s="26" t="e">
        <f>#REF!+#REF!+'Scotland - Qtr'!AN30+#REF!</f>
        <v>#REF!</v>
      </c>
      <c r="AO28" s="26" t="e">
        <f>#REF!+#REF!+'Scotland - Qtr'!AO30+#REF!</f>
        <v>#REF!</v>
      </c>
      <c r="AP28" s="26" t="e">
        <f>#REF!+#REF!+'Scotland - Qtr'!AP30+#REF!</f>
        <v>#REF!</v>
      </c>
      <c r="AQ28" s="26" t="e">
        <f>#REF!+#REF!+'Scotland - Qtr'!AQ30+#REF!</f>
        <v>#REF!</v>
      </c>
      <c r="AR28" s="26" t="e">
        <f>#REF!+#REF!+'Scotland - Qtr'!AR30+#REF!</f>
        <v>#REF!</v>
      </c>
      <c r="AS28" s="26" t="e">
        <f>#REF!+#REF!+'Scotland - Qtr'!AS30+#REF!</f>
        <v>#REF!</v>
      </c>
      <c r="AT28" s="26" t="e">
        <f>#REF!+#REF!+'Scotland - Qtr'!AT30+#REF!</f>
        <v>#REF!</v>
      </c>
      <c r="AU28" s="26" t="e">
        <f>#REF!+#REF!+'Scotland - Qtr'!AU30+#REF!</f>
        <v>#REF!</v>
      </c>
      <c r="AV28" s="26" t="e">
        <f>#REF!+#REF!+'Scotland - Qtr'!AV30+#REF!</f>
        <v>#REF!</v>
      </c>
      <c r="AW28" s="26" t="e">
        <f>#REF!+#REF!+'Scotland - Qtr'!AW30+#REF!</f>
        <v>#REF!</v>
      </c>
      <c r="AX28" s="26" t="e">
        <f>#REF!+#REF!+'Scotland - Qtr'!AX30+#REF!</f>
        <v>#REF!</v>
      </c>
      <c r="AY28" s="26" t="e">
        <f>#REF!+#REF!+'Scotland - Qtr'!AY30+#REF!</f>
        <v>#REF!</v>
      </c>
      <c r="AZ28" s="26" t="e">
        <f>#REF!+#REF!+'Scotland - Qtr'!AZ30+#REF!</f>
        <v>#REF!</v>
      </c>
      <c r="BA28" s="26"/>
      <c r="BB28" s="26"/>
      <c r="BC28" s="25"/>
      <c r="BD28" s="25" t="e">
        <f>C28-Quarter!F31</f>
        <v>#REF!</v>
      </c>
      <c r="BE28" s="25" t="e">
        <f>D28-Quarter!G31</f>
        <v>#REF!</v>
      </c>
      <c r="BF28" s="25" t="e">
        <f>E28-Quarter!H31</f>
        <v>#REF!</v>
      </c>
      <c r="BG28" s="25" t="e">
        <f>F28-Quarter!I31</f>
        <v>#REF!</v>
      </c>
      <c r="BH28" s="25" t="e">
        <f>G28-Quarter!J31</f>
        <v>#REF!</v>
      </c>
      <c r="BI28" s="25" t="e">
        <f>H28-Quarter!K31</f>
        <v>#REF!</v>
      </c>
      <c r="BJ28" s="25" t="e">
        <f>I28-Quarter!L31</f>
        <v>#REF!</v>
      </c>
      <c r="BK28" s="25" t="e">
        <f>J28-Quarter!M31</f>
        <v>#REF!</v>
      </c>
      <c r="BL28" s="25" t="e">
        <f>K28-Quarter!N31</f>
        <v>#REF!</v>
      </c>
      <c r="BM28" s="25" t="e">
        <f>L28-Quarter!O31</f>
        <v>#REF!</v>
      </c>
      <c r="BN28" s="25" t="e">
        <f>M28-Quarter!P31</f>
        <v>#REF!</v>
      </c>
      <c r="BO28" s="25" t="e">
        <f>N28-Quarter!Q31</f>
        <v>#REF!</v>
      </c>
      <c r="BP28" s="25" t="e">
        <f>O28-Quarter!R31</f>
        <v>#REF!</v>
      </c>
      <c r="BQ28" s="25" t="e">
        <f>P28-Quarter!S31</f>
        <v>#REF!</v>
      </c>
      <c r="BR28" s="25" t="e">
        <f>Q28-Quarter!T31</f>
        <v>#REF!</v>
      </c>
      <c r="BS28" s="25" t="e">
        <f>R28-Quarter!U31</f>
        <v>#REF!</v>
      </c>
      <c r="BT28" s="25" t="e">
        <f>S28-Quarter!V31</f>
        <v>#REF!</v>
      </c>
      <c r="BU28" s="25" t="e">
        <f>T28-Quarter!W31</f>
        <v>#REF!</v>
      </c>
      <c r="BV28" s="25" t="e">
        <f>U28-Quarter!X31</f>
        <v>#REF!</v>
      </c>
      <c r="BW28" s="25" t="e">
        <f>V28-Quarter!Y31</f>
        <v>#REF!</v>
      </c>
      <c r="BX28" s="25" t="e">
        <f>W28-Quarter!Z31</f>
        <v>#REF!</v>
      </c>
      <c r="BY28" s="25" t="e">
        <f>X28-Quarter!AA31</f>
        <v>#REF!</v>
      </c>
      <c r="BZ28" s="25" t="e">
        <f>Y28-Quarter!AB31</f>
        <v>#REF!</v>
      </c>
      <c r="CA28" s="25" t="e">
        <f>Z28-Quarter!AC31</f>
        <v>#REF!</v>
      </c>
      <c r="CB28" s="25" t="e">
        <f>AA28-Quarter!AD31</f>
        <v>#REF!</v>
      </c>
      <c r="CC28" s="25" t="e">
        <f>AB28-Quarter!AE31</f>
        <v>#REF!</v>
      </c>
      <c r="CD28" s="25" t="e">
        <f>AC28-Quarter!AF31</f>
        <v>#REF!</v>
      </c>
      <c r="CE28" s="25" t="e">
        <f>AD28-Quarter!AG31</f>
        <v>#REF!</v>
      </c>
      <c r="CF28" s="25" t="e">
        <f>AE28-Quarter!AH31</f>
        <v>#REF!</v>
      </c>
      <c r="CG28" s="25" t="e">
        <f>AF28-Quarter!AI31</f>
        <v>#REF!</v>
      </c>
      <c r="CH28" s="25" t="e">
        <f>AG28-Quarter!AJ31</f>
        <v>#REF!</v>
      </c>
      <c r="CI28" s="25" t="e">
        <f>AH28-Quarter!AK31</f>
        <v>#REF!</v>
      </c>
      <c r="CJ28" s="218" t="e">
        <f>AI28-Quarter!AL31</f>
        <v>#REF!</v>
      </c>
      <c r="CK28" s="218" t="e">
        <f>AJ28-Quarter!AM31</f>
        <v>#REF!</v>
      </c>
      <c r="CL28" s="218" t="e">
        <f>AK28-Quarter!AN31</f>
        <v>#REF!</v>
      </c>
      <c r="CM28" s="218" t="e">
        <f>AL28-Quarter!AO31</f>
        <v>#REF!</v>
      </c>
      <c r="CN28" s="218" t="e">
        <f>AM28-Quarter!AP31</f>
        <v>#REF!</v>
      </c>
      <c r="CO28" s="218" t="e">
        <f>AN28-Quarter!AQ31</f>
        <v>#REF!</v>
      </c>
      <c r="CP28" s="218" t="e">
        <f>AO28-Quarter!AR31</f>
        <v>#REF!</v>
      </c>
      <c r="CQ28" s="218" t="e">
        <f>AP28-Quarter!AS31</f>
        <v>#REF!</v>
      </c>
      <c r="CR28" s="218" t="e">
        <f>AQ28-Quarter!AT31</f>
        <v>#REF!</v>
      </c>
      <c r="CS28" s="218" t="e">
        <f>AR28-Quarter!AU31</f>
        <v>#REF!</v>
      </c>
      <c r="CT28" s="218" t="e">
        <f>AS28-Quarter!AV31</f>
        <v>#REF!</v>
      </c>
      <c r="CU28" s="218" t="e">
        <f>AT28-Quarter!AW31</f>
        <v>#REF!</v>
      </c>
      <c r="CV28" s="218" t="e">
        <f>AU28-Quarter!AX31</f>
        <v>#REF!</v>
      </c>
      <c r="CW28" s="218" t="e">
        <f>AV28-Quarter!AY31</f>
        <v>#REF!</v>
      </c>
      <c r="CX28" s="218" t="e">
        <f>AW28-Quarter!AZ31</f>
        <v>#REF!</v>
      </c>
      <c r="CY28" s="218" t="e">
        <f>AX28-Quarter!BA31</f>
        <v>#REF!</v>
      </c>
      <c r="CZ28" s="218" t="e">
        <f>AY28-Quarter!BB31</f>
        <v>#REF!</v>
      </c>
      <c r="DA28" s="218" t="e">
        <f>AZ28-Quarter!BC31</f>
        <v>#REF!</v>
      </c>
    </row>
    <row r="29" spans="1:105" x14ac:dyDescent="0.2">
      <c r="A29" s="16" t="s">
        <v>27</v>
      </c>
      <c r="B29" s="16"/>
      <c r="C29" s="26" t="e">
        <f>#REF!+#REF!+'Scotland - Qtr'!C31+#REF!</f>
        <v>#REF!</v>
      </c>
      <c r="D29" s="26" t="e">
        <f>#REF!+#REF!+'Scotland - Qtr'!D31+#REF!</f>
        <v>#REF!</v>
      </c>
      <c r="E29" s="26" t="e">
        <f>#REF!+#REF!+'Scotland - Qtr'!E31+#REF!</f>
        <v>#REF!</v>
      </c>
      <c r="F29" s="26" t="e">
        <f>#REF!+#REF!+'Scotland - Qtr'!F31+#REF!</f>
        <v>#REF!</v>
      </c>
      <c r="G29" s="26" t="e">
        <f>#REF!+#REF!+'Scotland - Qtr'!G31+#REF!</f>
        <v>#REF!</v>
      </c>
      <c r="H29" s="26" t="e">
        <f>#REF!+#REF!+'Scotland - Qtr'!H31+#REF!</f>
        <v>#REF!</v>
      </c>
      <c r="I29" s="26" t="e">
        <f>#REF!+#REF!+'Scotland - Qtr'!I31+#REF!</f>
        <v>#REF!</v>
      </c>
      <c r="J29" s="26" t="e">
        <f>#REF!+#REF!+'Scotland - Qtr'!J31+#REF!</f>
        <v>#REF!</v>
      </c>
      <c r="K29" s="26" t="e">
        <f>#REF!+#REF!+'Scotland - Qtr'!K31+#REF!</f>
        <v>#REF!</v>
      </c>
      <c r="L29" s="26" t="e">
        <f>#REF!+#REF!+'Scotland - Qtr'!L31+#REF!</f>
        <v>#REF!</v>
      </c>
      <c r="M29" s="26" t="e">
        <f>#REF!+#REF!+'Scotland - Qtr'!M31+#REF!</f>
        <v>#REF!</v>
      </c>
      <c r="N29" s="26" t="e">
        <f>#REF!+#REF!+'Scotland - Qtr'!N31+#REF!</f>
        <v>#REF!</v>
      </c>
      <c r="O29" s="26" t="e">
        <f>#REF!+#REF!+'Scotland - Qtr'!O31+#REF!</f>
        <v>#REF!</v>
      </c>
      <c r="P29" s="26" t="e">
        <f>#REF!+#REF!+'Scotland - Qtr'!P31+#REF!</f>
        <v>#REF!</v>
      </c>
      <c r="Q29" s="26" t="e">
        <f>#REF!+#REF!+'Scotland - Qtr'!Q31+#REF!</f>
        <v>#REF!</v>
      </c>
      <c r="R29" s="26" t="e">
        <f>#REF!+#REF!+'Scotland - Qtr'!R31+#REF!</f>
        <v>#REF!</v>
      </c>
      <c r="S29" s="26" t="e">
        <f>#REF!+#REF!+'Scotland - Qtr'!S31+#REF!</f>
        <v>#REF!</v>
      </c>
      <c r="T29" s="26" t="e">
        <f>#REF!+#REF!+'Scotland - Qtr'!T31+#REF!</f>
        <v>#REF!</v>
      </c>
      <c r="U29" s="26" t="e">
        <f>#REF!+#REF!+'Scotland - Qtr'!U31+#REF!</f>
        <v>#REF!</v>
      </c>
      <c r="V29" s="26" t="e">
        <f>#REF!+#REF!+'Scotland - Qtr'!V31+#REF!</f>
        <v>#REF!</v>
      </c>
      <c r="W29" s="26" t="e">
        <f>#REF!+#REF!+'Scotland - Qtr'!W31+#REF!</f>
        <v>#REF!</v>
      </c>
      <c r="X29" s="26" t="e">
        <f>#REF!+#REF!+'Scotland - Qtr'!X31+#REF!</f>
        <v>#REF!</v>
      </c>
      <c r="Y29" s="26" t="e">
        <f>#REF!+#REF!+'Scotland - Qtr'!Y31+#REF!</f>
        <v>#REF!</v>
      </c>
      <c r="Z29" s="26" t="e">
        <f>#REF!+#REF!+'Scotland - Qtr'!Z31+#REF!</f>
        <v>#REF!</v>
      </c>
      <c r="AA29" s="26" t="e">
        <f>#REF!+#REF!+'Scotland - Qtr'!AA31+#REF!</f>
        <v>#REF!</v>
      </c>
      <c r="AB29" s="26" t="e">
        <f>#REF!+#REF!+'Scotland - Qtr'!AB31+#REF!</f>
        <v>#REF!</v>
      </c>
      <c r="AC29" s="26" t="e">
        <f>#REF!+#REF!+'Scotland - Qtr'!AC31+#REF!</f>
        <v>#REF!</v>
      </c>
      <c r="AD29" s="26" t="e">
        <f>#REF!+#REF!+'Scotland - Qtr'!AD31+#REF!</f>
        <v>#REF!</v>
      </c>
      <c r="AE29" s="26" t="e">
        <f>#REF!+#REF!+'Scotland - Qtr'!AE31+#REF!</f>
        <v>#REF!</v>
      </c>
      <c r="AF29" s="26" t="e">
        <f>#REF!+#REF!+'Scotland - Qtr'!AF31+#REF!</f>
        <v>#REF!</v>
      </c>
      <c r="AG29" s="26" t="e">
        <f>#REF!+#REF!+'Scotland - Qtr'!AG31+#REF!</f>
        <v>#REF!</v>
      </c>
      <c r="AH29" s="26" t="e">
        <f>#REF!+#REF!+'Scotland - Qtr'!AH31+#REF!</f>
        <v>#REF!</v>
      </c>
      <c r="AI29" s="26" t="e">
        <f>#REF!+#REF!+'Scotland - Qtr'!AI31+#REF!</f>
        <v>#REF!</v>
      </c>
      <c r="AJ29" s="26" t="e">
        <f>#REF!+#REF!+'Scotland - Qtr'!AJ31+#REF!</f>
        <v>#REF!</v>
      </c>
      <c r="AK29" s="26" t="e">
        <f>#REF!+#REF!+'Scotland - Qtr'!AK31+#REF!</f>
        <v>#REF!</v>
      </c>
      <c r="AL29" s="26" t="e">
        <f>#REF!+#REF!+'Scotland - Qtr'!AL31+#REF!</f>
        <v>#REF!</v>
      </c>
      <c r="AM29" s="26" t="e">
        <f>#REF!+#REF!+'Scotland - Qtr'!AM31+#REF!</f>
        <v>#REF!</v>
      </c>
      <c r="AN29" s="26" t="e">
        <f>#REF!+#REF!+'Scotland - Qtr'!AN31+#REF!</f>
        <v>#REF!</v>
      </c>
      <c r="AO29" s="26" t="e">
        <f>#REF!+#REF!+'Scotland - Qtr'!AO31+#REF!</f>
        <v>#REF!</v>
      </c>
      <c r="AP29" s="26" t="e">
        <f>#REF!+#REF!+'Scotland - Qtr'!AP31+#REF!</f>
        <v>#REF!</v>
      </c>
      <c r="AQ29" s="26" t="e">
        <f>#REF!+#REF!+'Scotland - Qtr'!AQ31+#REF!</f>
        <v>#REF!</v>
      </c>
      <c r="AR29" s="26" t="e">
        <f>#REF!+#REF!+'Scotland - Qtr'!AR31+#REF!</f>
        <v>#REF!</v>
      </c>
      <c r="AS29" s="26" t="e">
        <f>#REF!+#REF!+'Scotland - Qtr'!AS31+#REF!</f>
        <v>#REF!</v>
      </c>
      <c r="AT29" s="26" t="e">
        <f>#REF!+#REF!+'Scotland - Qtr'!AT31+#REF!</f>
        <v>#REF!</v>
      </c>
      <c r="AU29" s="26" t="e">
        <f>#REF!+#REF!+'Scotland - Qtr'!AU31+#REF!</f>
        <v>#REF!</v>
      </c>
      <c r="AV29" s="26" t="e">
        <f>#REF!+#REF!+'Scotland - Qtr'!AV31+#REF!</f>
        <v>#REF!</v>
      </c>
      <c r="AW29" s="26" t="e">
        <f>#REF!+#REF!+'Scotland - Qtr'!AW31+#REF!</f>
        <v>#REF!</v>
      </c>
      <c r="AX29" s="26" t="e">
        <f>#REF!+#REF!+'Scotland - Qtr'!AX31+#REF!</f>
        <v>#REF!</v>
      </c>
      <c r="AY29" s="26" t="e">
        <f>#REF!+#REF!+'Scotland - Qtr'!AY31+#REF!</f>
        <v>#REF!</v>
      </c>
      <c r="AZ29" s="26" t="e">
        <f>#REF!+#REF!+'Scotland - Qtr'!AZ31+#REF!</f>
        <v>#REF!</v>
      </c>
      <c r="BA29" s="26"/>
      <c r="BB29" s="26"/>
      <c r="BC29" s="25"/>
      <c r="BD29" s="25" t="e">
        <f>C29-Quarter!F32</f>
        <v>#REF!</v>
      </c>
      <c r="BE29" s="25" t="e">
        <f>D29-Quarter!G32</f>
        <v>#REF!</v>
      </c>
      <c r="BF29" s="25" t="e">
        <f>E29-Quarter!H32</f>
        <v>#REF!</v>
      </c>
      <c r="BG29" s="25" t="e">
        <f>F29-Quarter!I32</f>
        <v>#REF!</v>
      </c>
      <c r="BH29" s="25" t="e">
        <f>G29-Quarter!J32</f>
        <v>#REF!</v>
      </c>
      <c r="BI29" s="25" t="e">
        <f>H29-Quarter!K32</f>
        <v>#REF!</v>
      </c>
      <c r="BJ29" s="25" t="e">
        <f>I29-Quarter!L32</f>
        <v>#REF!</v>
      </c>
      <c r="BK29" s="25" t="e">
        <f>J29-Quarter!M32</f>
        <v>#REF!</v>
      </c>
      <c r="BL29" s="25" t="e">
        <f>K29-Quarter!N32</f>
        <v>#REF!</v>
      </c>
      <c r="BM29" s="25" t="e">
        <f>L29-Quarter!O32</f>
        <v>#REF!</v>
      </c>
      <c r="BN29" s="25" t="e">
        <f>M29-Quarter!P32</f>
        <v>#REF!</v>
      </c>
      <c r="BO29" s="25" t="e">
        <f>N29-Quarter!Q32</f>
        <v>#REF!</v>
      </c>
      <c r="BP29" s="25" t="e">
        <f>O29-Quarter!R32</f>
        <v>#REF!</v>
      </c>
      <c r="BQ29" s="25" t="e">
        <f>P29-Quarter!S32</f>
        <v>#REF!</v>
      </c>
      <c r="BR29" s="25" t="e">
        <f>Q29-Quarter!T32</f>
        <v>#REF!</v>
      </c>
      <c r="BS29" s="25" t="e">
        <f>R29-Quarter!U32</f>
        <v>#REF!</v>
      </c>
      <c r="BT29" s="25" t="e">
        <f>S29-Quarter!V32</f>
        <v>#REF!</v>
      </c>
      <c r="BU29" s="25" t="e">
        <f>T29-Quarter!W32</f>
        <v>#REF!</v>
      </c>
      <c r="BV29" s="25" t="e">
        <f>U29-Quarter!X32</f>
        <v>#REF!</v>
      </c>
      <c r="BW29" s="25" t="e">
        <f>V29-Quarter!Y32</f>
        <v>#REF!</v>
      </c>
      <c r="BX29" s="25" t="e">
        <f>W29-Quarter!Z32</f>
        <v>#REF!</v>
      </c>
      <c r="BY29" s="25" t="e">
        <f>X29-Quarter!AA32</f>
        <v>#REF!</v>
      </c>
      <c r="BZ29" s="25" t="e">
        <f>Y29-Quarter!AB32</f>
        <v>#REF!</v>
      </c>
      <c r="CA29" s="25" t="e">
        <f>Z29-Quarter!AC32</f>
        <v>#REF!</v>
      </c>
      <c r="CB29" s="25" t="e">
        <f>AA29-Quarter!AD32</f>
        <v>#REF!</v>
      </c>
      <c r="CC29" s="25" t="e">
        <f>AB29-Quarter!AE32</f>
        <v>#REF!</v>
      </c>
      <c r="CD29" s="25" t="e">
        <f>AC29-Quarter!AF32</f>
        <v>#REF!</v>
      </c>
      <c r="CE29" s="25" t="e">
        <f>AD29-Quarter!AG32</f>
        <v>#REF!</v>
      </c>
      <c r="CF29" s="25" t="e">
        <f>AE29-Quarter!AH32</f>
        <v>#REF!</v>
      </c>
      <c r="CG29" s="25" t="e">
        <f>AF29-Quarter!AI32</f>
        <v>#REF!</v>
      </c>
      <c r="CH29" s="25" t="e">
        <f>AG29-Quarter!AJ32</f>
        <v>#REF!</v>
      </c>
      <c r="CI29" s="25" t="e">
        <f>AH29-Quarter!AK32</f>
        <v>#REF!</v>
      </c>
      <c r="CJ29" s="218" t="e">
        <f>AI29-Quarter!AL32</f>
        <v>#REF!</v>
      </c>
      <c r="CK29" s="218" t="e">
        <f>AJ29-Quarter!AM32</f>
        <v>#REF!</v>
      </c>
      <c r="CL29" s="218" t="e">
        <f>AK29-Quarter!AN32</f>
        <v>#REF!</v>
      </c>
      <c r="CM29" s="218" t="e">
        <f>AL29-Quarter!AO32</f>
        <v>#REF!</v>
      </c>
      <c r="CN29" s="218" t="e">
        <f>AM29-Quarter!AP32</f>
        <v>#REF!</v>
      </c>
      <c r="CO29" s="218" t="e">
        <f>AN29-Quarter!AQ32</f>
        <v>#REF!</v>
      </c>
      <c r="CP29" s="218" t="e">
        <f>AO29-Quarter!AR32</f>
        <v>#REF!</v>
      </c>
      <c r="CQ29" s="218" t="e">
        <f>AP29-Quarter!AS32</f>
        <v>#REF!</v>
      </c>
      <c r="CR29" s="218" t="e">
        <f>AQ29-Quarter!AT32</f>
        <v>#REF!</v>
      </c>
      <c r="CS29" s="218" t="e">
        <f>AR29-Quarter!AU32</f>
        <v>#REF!</v>
      </c>
      <c r="CT29" s="218" t="e">
        <f>AS29-Quarter!AV32</f>
        <v>#REF!</v>
      </c>
      <c r="CU29" s="218" t="e">
        <f>AT29-Quarter!AW32</f>
        <v>#REF!</v>
      </c>
      <c r="CV29" s="218" t="e">
        <f>AU29-Quarter!AX32</f>
        <v>#REF!</v>
      </c>
      <c r="CW29" s="218" t="e">
        <f>AV29-Quarter!AY32</f>
        <v>#REF!</v>
      </c>
      <c r="CX29" s="218" t="e">
        <f>AW29-Quarter!AZ32</f>
        <v>#REF!</v>
      </c>
      <c r="CY29" s="218" t="e">
        <f>AX29-Quarter!BA32</f>
        <v>#REF!</v>
      </c>
      <c r="CZ29" s="218" t="e">
        <f>AY29-Quarter!BB32</f>
        <v>#REF!</v>
      </c>
      <c r="DA29" s="218" t="e">
        <f>AZ29-Quarter!BC32</f>
        <v>#REF!</v>
      </c>
    </row>
    <row r="30" spans="1:105" x14ac:dyDescent="0.2">
      <c r="A30" s="16" t="s">
        <v>28</v>
      </c>
      <c r="B30" s="16"/>
      <c r="C30" s="26" t="e">
        <f>#REF!+#REF!+'Scotland - Qtr'!C32+#REF!</f>
        <v>#REF!</v>
      </c>
      <c r="D30" s="26" t="e">
        <f>#REF!+#REF!+'Scotland - Qtr'!D32+#REF!</f>
        <v>#REF!</v>
      </c>
      <c r="E30" s="26" t="e">
        <f>#REF!+#REF!+'Scotland - Qtr'!E32+#REF!</f>
        <v>#REF!</v>
      </c>
      <c r="F30" s="26" t="e">
        <f>#REF!+#REF!+'Scotland - Qtr'!F32+#REF!</f>
        <v>#REF!</v>
      </c>
      <c r="G30" s="26" t="e">
        <f>#REF!+#REF!+'Scotland - Qtr'!G32+#REF!</f>
        <v>#REF!</v>
      </c>
      <c r="H30" s="26" t="e">
        <f>#REF!+#REF!+'Scotland - Qtr'!H32+#REF!</f>
        <v>#REF!</v>
      </c>
      <c r="I30" s="26" t="e">
        <f>#REF!+#REF!+'Scotland - Qtr'!I32+#REF!</f>
        <v>#REF!</v>
      </c>
      <c r="J30" s="26" t="e">
        <f>#REF!+#REF!+'Scotland - Qtr'!J32+#REF!</f>
        <v>#REF!</v>
      </c>
      <c r="K30" s="26" t="e">
        <f>#REF!+#REF!+'Scotland - Qtr'!K32+#REF!</f>
        <v>#REF!</v>
      </c>
      <c r="L30" s="26" t="e">
        <f>#REF!+#REF!+'Scotland - Qtr'!L32+#REF!</f>
        <v>#REF!</v>
      </c>
      <c r="M30" s="26" t="e">
        <f>#REF!+#REF!+'Scotland - Qtr'!M32+#REF!</f>
        <v>#REF!</v>
      </c>
      <c r="N30" s="26" t="e">
        <f>#REF!+#REF!+'Scotland - Qtr'!N32+#REF!</f>
        <v>#REF!</v>
      </c>
      <c r="O30" s="26" t="e">
        <f>#REF!+#REF!+'Scotland - Qtr'!O32+#REF!</f>
        <v>#REF!</v>
      </c>
      <c r="P30" s="26" t="e">
        <f>#REF!+#REF!+'Scotland - Qtr'!P32+#REF!</f>
        <v>#REF!</v>
      </c>
      <c r="Q30" s="26" t="e">
        <f>#REF!+#REF!+'Scotland - Qtr'!Q32+#REF!</f>
        <v>#REF!</v>
      </c>
      <c r="R30" s="26" t="e">
        <f>#REF!+#REF!+'Scotland - Qtr'!R32+#REF!</f>
        <v>#REF!</v>
      </c>
      <c r="S30" s="26" t="e">
        <f>#REF!+#REF!+'Scotland - Qtr'!S32+#REF!</f>
        <v>#REF!</v>
      </c>
      <c r="T30" s="26" t="e">
        <f>#REF!+#REF!+'Scotland - Qtr'!T32+#REF!</f>
        <v>#REF!</v>
      </c>
      <c r="U30" s="26" t="e">
        <f>#REF!+#REF!+'Scotland - Qtr'!U32+#REF!</f>
        <v>#REF!</v>
      </c>
      <c r="V30" s="26" t="e">
        <f>#REF!+#REF!+'Scotland - Qtr'!V32+#REF!</f>
        <v>#REF!</v>
      </c>
      <c r="W30" s="26" t="e">
        <f>#REF!+#REF!+'Scotland - Qtr'!W32+#REF!</f>
        <v>#REF!</v>
      </c>
      <c r="X30" s="26" t="e">
        <f>#REF!+#REF!+'Scotland - Qtr'!X32+#REF!</f>
        <v>#REF!</v>
      </c>
      <c r="Y30" s="26" t="e">
        <f>#REF!+#REF!+'Scotland - Qtr'!Y32+#REF!</f>
        <v>#REF!</v>
      </c>
      <c r="Z30" s="26" t="e">
        <f>#REF!+#REF!+'Scotland - Qtr'!Z32+#REF!</f>
        <v>#REF!</v>
      </c>
      <c r="AA30" s="26" t="e">
        <f>#REF!+#REF!+'Scotland - Qtr'!AA32+#REF!</f>
        <v>#REF!</v>
      </c>
      <c r="AB30" s="26" t="e">
        <f>#REF!+#REF!+'Scotland - Qtr'!AB32+#REF!</f>
        <v>#REF!</v>
      </c>
      <c r="AC30" s="26" t="e">
        <f>#REF!+#REF!+'Scotland - Qtr'!AC32+#REF!</f>
        <v>#REF!</v>
      </c>
      <c r="AD30" s="26" t="e">
        <f>#REF!+#REF!+'Scotland - Qtr'!AD32+#REF!</f>
        <v>#REF!</v>
      </c>
      <c r="AE30" s="26" t="e">
        <f>#REF!+#REF!+'Scotland - Qtr'!AE32+#REF!</f>
        <v>#REF!</v>
      </c>
      <c r="AF30" s="26" t="e">
        <f>#REF!+#REF!+'Scotland - Qtr'!AF32+#REF!</f>
        <v>#REF!</v>
      </c>
      <c r="AG30" s="26" t="e">
        <f>#REF!+#REF!+'Scotland - Qtr'!AG32+#REF!</f>
        <v>#REF!</v>
      </c>
      <c r="AH30" s="26" t="e">
        <f>#REF!+#REF!+'Scotland - Qtr'!AH32+#REF!</f>
        <v>#REF!</v>
      </c>
      <c r="AI30" s="26" t="e">
        <f>#REF!+#REF!+'Scotland - Qtr'!AI32+#REF!</f>
        <v>#REF!</v>
      </c>
      <c r="AJ30" s="26" t="e">
        <f>#REF!+#REF!+'Scotland - Qtr'!AJ32+#REF!</f>
        <v>#REF!</v>
      </c>
      <c r="AK30" s="26" t="e">
        <f>#REF!+#REF!+'Scotland - Qtr'!AK32+#REF!</f>
        <v>#REF!</v>
      </c>
      <c r="AL30" s="26" t="e">
        <f>#REF!+#REF!+'Scotland - Qtr'!AL32+#REF!</f>
        <v>#REF!</v>
      </c>
      <c r="AM30" s="26" t="e">
        <f>#REF!+#REF!+'Scotland - Qtr'!AM32+#REF!</f>
        <v>#REF!</v>
      </c>
      <c r="AN30" s="26" t="e">
        <f>#REF!+#REF!+'Scotland - Qtr'!AN32+#REF!</f>
        <v>#REF!</v>
      </c>
      <c r="AO30" s="26" t="e">
        <f>#REF!+#REF!+'Scotland - Qtr'!AO32+#REF!</f>
        <v>#REF!</v>
      </c>
      <c r="AP30" s="26" t="e">
        <f>#REF!+#REF!+'Scotland - Qtr'!AP32+#REF!</f>
        <v>#REF!</v>
      </c>
      <c r="AQ30" s="26" t="e">
        <f>#REF!+#REF!+'Scotland - Qtr'!AQ32+#REF!</f>
        <v>#REF!</v>
      </c>
      <c r="AR30" s="26" t="e">
        <f>#REF!+#REF!+'Scotland - Qtr'!AR32+#REF!</f>
        <v>#REF!</v>
      </c>
      <c r="AS30" s="26" t="e">
        <f>#REF!+#REF!+'Scotland - Qtr'!AS32+#REF!</f>
        <v>#REF!</v>
      </c>
      <c r="AT30" s="26" t="e">
        <f>#REF!+#REF!+'Scotland - Qtr'!AT32+#REF!</f>
        <v>#REF!</v>
      </c>
      <c r="AU30" s="26" t="e">
        <f>#REF!+#REF!+'Scotland - Qtr'!AU32+#REF!</f>
        <v>#REF!</v>
      </c>
      <c r="AV30" s="26" t="e">
        <f>#REF!+#REF!+'Scotland - Qtr'!AV32+#REF!</f>
        <v>#REF!</v>
      </c>
      <c r="AW30" s="26" t="e">
        <f>#REF!+#REF!+'Scotland - Qtr'!AW32+#REF!</f>
        <v>#REF!</v>
      </c>
      <c r="AX30" s="26" t="e">
        <f>#REF!+#REF!+'Scotland - Qtr'!AX32+#REF!</f>
        <v>#REF!</v>
      </c>
      <c r="AY30" s="26" t="e">
        <f>#REF!+#REF!+'Scotland - Qtr'!AY32+#REF!</f>
        <v>#REF!</v>
      </c>
      <c r="AZ30" s="26" t="e">
        <f>#REF!+#REF!+'Scotland - Qtr'!AZ32+#REF!</f>
        <v>#REF!</v>
      </c>
      <c r="BA30" s="26"/>
      <c r="BB30" s="26"/>
      <c r="BC30" s="25"/>
      <c r="BD30" s="25" t="e">
        <f>C30-SUM(Quarter!F33:F37)</f>
        <v>#REF!</v>
      </c>
      <c r="BE30" s="25" t="e">
        <f>D30-SUM(Quarter!G33:G37)</f>
        <v>#REF!</v>
      </c>
      <c r="BF30" s="25" t="e">
        <f>E30-SUM(Quarter!H33:H37)</f>
        <v>#REF!</v>
      </c>
      <c r="BG30" s="25" t="e">
        <f>F30-SUM(Quarter!I33:I37)</f>
        <v>#REF!</v>
      </c>
      <c r="BH30" s="25" t="e">
        <f>G30-SUM(Quarter!J33:J37)</f>
        <v>#REF!</v>
      </c>
      <c r="BI30" s="25" t="e">
        <f>H30-SUM(Quarter!K33:K37)</f>
        <v>#REF!</v>
      </c>
      <c r="BJ30" s="25" t="e">
        <f>I30-SUM(Quarter!L33:L37)</f>
        <v>#REF!</v>
      </c>
      <c r="BK30" s="25" t="e">
        <f>J30-SUM(Quarter!M33:M37)</f>
        <v>#REF!</v>
      </c>
      <c r="BL30" s="25" t="e">
        <f>K30-SUM(Quarter!N33:N37)</f>
        <v>#REF!</v>
      </c>
      <c r="BM30" s="25" t="e">
        <f>L30-SUM(Quarter!O33:O37)</f>
        <v>#REF!</v>
      </c>
      <c r="BN30" s="25" t="e">
        <f>M30-SUM(Quarter!P33:P37)</f>
        <v>#REF!</v>
      </c>
      <c r="BO30" s="25" t="e">
        <f>N30-SUM(Quarter!Q33:Q37)</f>
        <v>#REF!</v>
      </c>
      <c r="BP30" s="25" t="e">
        <f>O30-SUM(Quarter!R33:R37)</f>
        <v>#REF!</v>
      </c>
      <c r="BQ30" s="25" t="e">
        <f>P30-SUM(Quarter!S33:S37)</f>
        <v>#REF!</v>
      </c>
      <c r="BR30" s="25" t="e">
        <f>Q30-SUM(Quarter!T33:T37)</f>
        <v>#REF!</v>
      </c>
      <c r="BS30" s="25" t="e">
        <f>R30-SUM(Quarter!U33:U37)</f>
        <v>#REF!</v>
      </c>
      <c r="BT30" s="25" t="e">
        <f>S30-SUM(Quarter!V33:V37)</f>
        <v>#REF!</v>
      </c>
      <c r="BU30" s="25" t="e">
        <f>T30-SUM(Quarter!W33:W37)</f>
        <v>#REF!</v>
      </c>
      <c r="BV30" s="25" t="e">
        <f>U30-SUM(Quarter!X33:X37)</f>
        <v>#REF!</v>
      </c>
      <c r="BW30" s="25" t="e">
        <f>V30-SUM(Quarter!Y33:Y37)</f>
        <v>#REF!</v>
      </c>
      <c r="BX30" s="25" t="e">
        <f>W30-SUM(Quarter!Z33:Z37)</f>
        <v>#REF!</v>
      </c>
      <c r="BY30" s="25" t="e">
        <f>X30-SUM(Quarter!AA33:AA37)</f>
        <v>#REF!</v>
      </c>
      <c r="BZ30" s="25" t="e">
        <f>Y30-SUM(Quarter!AB33:AB37)</f>
        <v>#REF!</v>
      </c>
      <c r="CA30" s="25" t="e">
        <f>Z30-SUM(Quarter!AC33:AC37)</f>
        <v>#REF!</v>
      </c>
      <c r="CB30" s="25" t="e">
        <f>AA30-SUM(Quarter!AD33:AD37)</f>
        <v>#REF!</v>
      </c>
      <c r="CC30" s="25" t="e">
        <f>AB30-SUM(Quarter!AE33:AE37)</f>
        <v>#REF!</v>
      </c>
      <c r="CD30" s="25" t="e">
        <f>AC30-SUM(Quarter!AF33:AF37)</f>
        <v>#REF!</v>
      </c>
      <c r="CE30" s="25" t="e">
        <f>AD30-SUM(Quarter!AG33:AG37)</f>
        <v>#REF!</v>
      </c>
      <c r="CF30" s="25" t="e">
        <f>AE30-SUM(Quarter!AH33:AH37)</f>
        <v>#REF!</v>
      </c>
      <c r="CG30" s="25" t="e">
        <f>AF30-SUM(Quarter!AI33:AI37)</f>
        <v>#REF!</v>
      </c>
      <c r="CH30" s="25" t="e">
        <f>AG30-SUM(Quarter!AJ33:AJ37)</f>
        <v>#REF!</v>
      </c>
      <c r="CI30" s="25" t="e">
        <f>AH30-SUM(Quarter!AK33:AK37)</f>
        <v>#REF!</v>
      </c>
      <c r="CJ30" s="218" t="e">
        <f>AI30-SUM(Quarter!AL33:AL37)</f>
        <v>#REF!</v>
      </c>
      <c r="CK30" s="218" t="e">
        <f>AJ30-SUM(Quarter!AM33:AM37)</f>
        <v>#REF!</v>
      </c>
      <c r="CL30" s="218" t="e">
        <f>AK30-SUM(Quarter!AN33:AN37)</f>
        <v>#REF!</v>
      </c>
      <c r="CM30" s="218" t="e">
        <f>AL30-SUM(Quarter!AO33:AO37)</f>
        <v>#REF!</v>
      </c>
      <c r="CN30" s="218" t="e">
        <f>AM30-SUM(Quarter!AP33:AP37)</f>
        <v>#REF!</v>
      </c>
      <c r="CO30" s="218" t="e">
        <f>AN30-SUM(Quarter!AQ33:AQ37)</f>
        <v>#REF!</v>
      </c>
      <c r="CP30" s="218" t="e">
        <f>AO30-SUM(Quarter!AR33:AR37)</f>
        <v>#REF!</v>
      </c>
      <c r="CQ30" s="218" t="e">
        <f>AP30-SUM(Quarter!AS33:AS37)</f>
        <v>#REF!</v>
      </c>
      <c r="CR30" s="218" t="e">
        <f>AQ30-SUM(Quarter!AT33:AT37)</f>
        <v>#REF!</v>
      </c>
      <c r="CS30" s="218" t="e">
        <f>AR30-SUM(Quarter!AU33:AU37)</f>
        <v>#REF!</v>
      </c>
      <c r="CT30" s="218" t="e">
        <f>AS30-SUM(Quarter!AV33:AV37)</f>
        <v>#REF!</v>
      </c>
      <c r="CU30" s="218" t="e">
        <f>AT30-SUM(Quarter!AW33:AW37)</f>
        <v>#REF!</v>
      </c>
      <c r="CV30" s="218" t="e">
        <f>AU30-SUM(Quarter!AX33:AX37)</f>
        <v>#REF!</v>
      </c>
      <c r="CW30" s="218" t="e">
        <f>AV30-SUM(Quarter!AY33:AY37)</f>
        <v>#REF!</v>
      </c>
      <c r="CX30" s="218" t="e">
        <f>AW30-SUM(Quarter!AZ33:AZ37)</f>
        <v>#REF!</v>
      </c>
      <c r="CY30" s="218" t="e">
        <f>AX30-SUM(Quarter!BA33:BA37)</f>
        <v>#REF!</v>
      </c>
      <c r="CZ30" s="218" t="e">
        <f>AY30-SUM(Quarter!BB33:BB37)</f>
        <v>#REF!</v>
      </c>
      <c r="DA30" s="218" t="e">
        <f>AZ30-SUM(Quarter!BC33:BC37)</f>
        <v>#REF!</v>
      </c>
    </row>
    <row r="31" spans="1:105" ht="13.5" thickBot="1" x14ac:dyDescent="0.25">
      <c r="A31" s="17" t="s">
        <v>0</v>
      </c>
      <c r="B31" s="27"/>
      <c r="C31" s="26" t="e">
        <f>#REF!+#REF!+'Scotland - Qtr'!C33+#REF!</f>
        <v>#REF!</v>
      </c>
      <c r="D31" s="26" t="e">
        <f>#REF!+#REF!+'Scotland - Qtr'!D33+#REF!</f>
        <v>#REF!</v>
      </c>
      <c r="E31" s="26" t="e">
        <f>#REF!+#REF!+'Scotland - Qtr'!E33+#REF!</f>
        <v>#REF!</v>
      </c>
      <c r="F31" s="26" t="e">
        <f>#REF!+#REF!+'Scotland - Qtr'!F33+#REF!</f>
        <v>#REF!</v>
      </c>
      <c r="G31" s="26" t="e">
        <f>#REF!+#REF!+'Scotland - Qtr'!G33+#REF!</f>
        <v>#REF!</v>
      </c>
      <c r="H31" s="26" t="e">
        <f>#REF!+#REF!+'Scotland - Qtr'!H33+#REF!</f>
        <v>#REF!</v>
      </c>
      <c r="I31" s="26" t="e">
        <f>#REF!+#REF!+'Scotland - Qtr'!I33+#REF!</f>
        <v>#REF!</v>
      </c>
      <c r="J31" s="26" t="e">
        <f>#REF!+#REF!+'Scotland - Qtr'!J33+#REF!</f>
        <v>#REF!</v>
      </c>
      <c r="K31" s="26" t="e">
        <f>#REF!+#REF!+'Scotland - Qtr'!K33+#REF!</f>
        <v>#REF!</v>
      </c>
      <c r="L31" s="26" t="e">
        <f>#REF!+#REF!+'Scotland - Qtr'!L33+#REF!</f>
        <v>#REF!</v>
      </c>
      <c r="M31" s="26" t="e">
        <f>#REF!+#REF!+'Scotland - Qtr'!M33+#REF!</f>
        <v>#REF!</v>
      </c>
      <c r="N31" s="26" t="e">
        <f>#REF!+#REF!+'Scotland - Qtr'!N33+#REF!</f>
        <v>#REF!</v>
      </c>
      <c r="O31" s="26" t="e">
        <f>#REF!+#REF!+'Scotland - Qtr'!O33+#REF!</f>
        <v>#REF!</v>
      </c>
      <c r="P31" s="26" t="e">
        <f>#REF!+#REF!+'Scotland - Qtr'!P33+#REF!</f>
        <v>#REF!</v>
      </c>
      <c r="Q31" s="26" t="e">
        <f>#REF!+#REF!+'Scotland - Qtr'!Q33+#REF!</f>
        <v>#REF!</v>
      </c>
      <c r="R31" s="26" t="e">
        <f>#REF!+#REF!+'Scotland - Qtr'!R33+#REF!</f>
        <v>#REF!</v>
      </c>
      <c r="S31" s="26" t="e">
        <f>#REF!+#REF!+'Scotland - Qtr'!S33+#REF!</f>
        <v>#REF!</v>
      </c>
      <c r="T31" s="26" t="e">
        <f>#REF!+#REF!+'Scotland - Qtr'!T33+#REF!</f>
        <v>#REF!</v>
      </c>
      <c r="U31" s="26" t="e">
        <f>#REF!+#REF!+'Scotland - Qtr'!U33+#REF!</f>
        <v>#REF!</v>
      </c>
      <c r="V31" s="26" t="e">
        <f>#REF!+#REF!+'Scotland - Qtr'!V33+#REF!</f>
        <v>#REF!</v>
      </c>
      <c r="W31" s="26" t="e">
        <f>#REF!+#REF!+'Scotland - Qtr'!W33+#REF!</f>
        <v>#REF!</v>
      </c>
      <c r="X31" s="26" t="e">
        <f>#REF!+#REF!+'Scotland - Qtr'!X33+#REF!</f>
        <v>#REF!</v>
      </c>
      <c r="Y31" s="26" t="e">
        <f>#REF!+#REF!+'Scotland - Qtr'!Y33+#REF!</f>
        <v>#REF!</v>
      </c>
      <c r="Z31" s="26" t="e">
        <f>#REF!+#REF!+'Scotland - Qtr'!Z33+#REF!</f>
        <v>#REF!</v>
      </c>
      <c r="AA31" s="26" t="e">
        <f>#REF!+#REF!+'Scotland - Qtr'!AA33+#REF!</f>
        <v>#REF!</v>
      </c>
      <c r="AB31" s="26" t="e">
        <f>#REF!+#REF!+'Scotland - Qtr'!AB33+#REF!</f>
        <v>#REF!</v>
      </c>
      <c r="AC31" s="26" t="e">
        <f>#REF!+#REF!+'Scotland - Qtr'!AC33+#REF!</f>
        <v>#REF!</v>
      </c>
      <c r="AD31" s="26" t="e">
        <f>#REF!+#REF!+'Scotland - Qtr'!AD33+#REF!</f>
        <v>#REF!</v>
      </c>
      <c r="AE31" s="26" t="e">
        <f>#REF!+#REF!+'Scotland - Qtr'!AE33+#REF!</f>
        <v>#REF!</v>
      </c>
      <c r="AF31" s="26" t="e">
        <f>#REF!+#REF!+'Scotland - Qtr'!AF33+#REF!</f>
        <v>#REF!</v>
      </c>
      <c r="AG31" s="26" t="e">
        <f>#REF!+#REF!+'Scotland - Qtr'!AG33+#REF!</f>
        <v>#REF!</v>
      </c>
      <c r="AH31" s="26" t="e">
        <f>#REF!+#REF!+'Scotland - Qtr'!AH33+#REF!</f>
        <v>#REF!</v>
      </c>
      <c r="AI31" s="26" t="e">
        <f>#REF!+#REF!+'Scotland - Qtr'!AI33+#REF!</f>
        <v>#REF!</v>
      </c>
      <c r="AJ31" s="26" t="e">
        <f>#REF!+#REF!+'Scotland - Qtr'!AJ33+#REF!</f>
        <v>#REF!</v>
      </c>
      <c r="AK31" s="26" t="e">
        <f>#REF!+#REF!+'Scotland - Qtr'!AK33+#REF!</f>
        <v>#REF!</v>
      </c>
      <c r="AL31" s="26" t="e">
        <f>#REF!+#REF!+'Scotland - Qtr'!AL33+#REF!</f>
        <v>#REF!</v>
      </c>
      <c r="AM31" s="26" t="e">
        <f>#REF!+#REF!+'Scotland - Qtr'!AM33+#REF!</f>
        <v>#REF!</v>
      </c>
      <c r="AN31" s="26" t="e">
        <f>#REF!+#REF!+'Scotland - Qtr'!AN33+#REF!</f>
        <v>#REF!</v>
      </c>
      <c r="AO31" s="26" t="e">
        <f>#REF!+#REF!+'Scotland - Qtr'!AO33+#REF!</f>
        <v>#REF!</v>
      </c>
      <c r="AP31" s="26" t="e">
        <f>#REF!+#REF!+'Scotland - Qtr'!AP33+#REF!</f>
        <v>#REF!</v>
      </c>
      <c r="AQ31" s="26" t="e">
        <f>#REF!+#REF!+'Scotland - Qtr'!AQ33+#REF!</f>
        <v>#REF!</v>
      </c>
      <c r="AR31" s="26" t="e">
        <f>#REF!+#REF!+'Scotland - Qtr'!AR33+#REF!</f>
        <v>#REF!</v>
      </c>
      <c r="AS31" s="26" t="e">
        <f>#REF!+#REF!+'Scotland - Qtr'!AS33+#REF!</f>
        <v>#REF!</v>
      </c>
      <c r="AT31" s="26" t="e">
        <f>#REF!+#REF!+'Scotland - Qtr'!AT33+#REF!</f>
        <v>#REF!</v>
      </c>
      <c r="AU31" s="26" t="e">
        <f>#REF!+#REF!+'Scotland - Qtr'!AU33+#REF!</f>
        <v>#REF!</v>
      </c>
      <c r="AV31" s="26" t="e">
        <f>#REF!+#REF!+'Scotland - Qtr'!AV33+#REF!</f>
        <v>#REF!</v>
      </c>
      <c r="AW31" s="26" t="e">
        <f>#REF!+#REF!+'Scotland - Qtr'!AW33+#REF!</f>
        <v>#REF!</v>
      </c>
      <c r="AX31" s="26" t="e">
        <f>#REF!+#REF!+'Scotland - Qtr'!AX33+#REF!</f>
        <v>#REF!</v>
      </c>
      <c r="AY31" s="26" t="e">
        <f>#REF!+#REF!+'Scotland - Qtr'!AY33+#REF!</f>
        <v>#REF!</v>
      </c>
      <c r="AZ31" s="26" t="e">
        <f>#REF!+#REF!+'Scotland - Qtr'!AZ33+#REF!</f>
        <v>#REF!</v>
      </c>
      <c r="BA31" s="26"/>
      <c r="BB31" s="26"/>
      <c r="BC31" s="25"/>
      <c r="BD31" s="25" t="e">
        <f>C31-Quarter!F39</f>
        <v>#REF!</v>
      </c>
      <c r="BE31" s="25" t="e">
        <f>D31-Quarter!G39</f>
        <v>#REF!</v>
      </c>
      <c r="BF31" s="25" t="e">
        <f>E31-Quarter!H39</f>
        <v>#REF!</v>
      </c>
      <c r="BG31" s="25" t="e">
        <f>F31-Quarter!I39</f>
        <v>#REF!</v>
      </c>
      <c r="BH31" s="25" t="e">
        <f>G31-Quarter!J39</f>
        <v>#REF!</v>
      </c>
      <c r="BI31" s="25" t="e">
        <f>H31-Quarter!K39</f>
        <v>#REF!</v>
      </c>
      <c r="BJ31" s="25" t="e">
        <f>I31-Quarter!L39</f>
        <v>#REF!</v>
      </c>
      <c r="BK31" s="25" t="e">
        <f>J31-Quarter!M39</f>
        <v>#REF!</v>
      </c>
      <c r="BL31" s="25" t="e">
        <f>K31-Quarter!N39</f>
        <v>#REF!</v>
      </c>
      <c r="BM31" s="25" t="e">
        <f>L31-Quarter!O39</f>
        <v>#REF!</v>
      </c>
      <c r="BN31" s="25" t="e">
        <f>M31-Quarter!P39</f>
        <v>#REF!</v>
      </c>
      <c r="BO31" s="25" t="e">
        <f>N31-Quarter!Q39</f>
        <v>#REF!</v>
      </c>
      <c r="BP31" s="25" t="e">
        <f>O31-Quarter!R39</f>
        <v>#REF!</v>
      </c>
      <c r="BQ31" s="25" t="e">
        <f>P31-Quarter!S39</f>
        <v>#REF!</v>
      </c>
      <c r="BR31" s="25" t="e">
        <f>Q31-Quarter!T39</f>
        <v>#REF!</v>
      </c>
      <c r="BS31" s="25" t="e">
        <f>R31-Quarter!U39</f>
        <v>#REF!</v>
      </c>
      <c r="BT31" s="25" t="e">
        <f>S31-Quarter!V39</f>
        <v>#REF!</v>
      </c>
      <c r="BU31" s="25" t="e">
        <f>T31-Quarter!W39</f>
        <v>#REF!</v>
      </c>
      <c r="BV31" s="25" t="e">
        <f>U31-Quarter!X39</f>
        <v>#REF!</v>
      </c>
      <c r="BW31" s="25" t="e">
        <f>V31-Quarter!Y39</f>
        <v>#REF!</v>
      </c>
      <c r="BX31" s="25" t="e">
        <f>W31-Quarter!Z39</f>
        <v>#REF!</v>
      </c>
      <c r="BY31" s="25" t="e">
        <f>X31-Quarter!AA39</f>
        <v>#REF!</v>
      </c>
      <c r="BZ31" s="25" t="e">
        <f>Y31-Quarter!AB39</f>
        <v>#REF!</v>
      </c>
      <c r="CA31" s="25" t="e">
        <f>Z31-Quarter!AC39</f>
        <v>#REF!</v>
      </c>
      <c r="CB31" s="25" t="e">
        <f>AA31-Quarter!AD39</f>
        <v>#REF!</v>
      </c>
      <c r="CC31" s="25" t="e">
        <f>AB31-Quarter!AE39</f>
        <v>#REF!</v>
      </c>
      <c r="CD31" s="25" t="e">
        <f>AC31-Quarter!AF39</f>
        <v>#REF!</v>
      </c>
      <c r="CE31" s="25" t="e">
        <f>AD31-Quarter!AG39</f>
        <v>#REF!</v>
      </c>
      <c r="CF31" s="25" t="e">
        <f>AE31-Quarter!AH39</f>
        <v>#REF!</v>
      </c>
      <c r="CG31" s="25" t="e">
        <f>AF31-Quarter!AI39</f>
        <v>#REF!</v>
      </c>
      <c r="CH31" s="25" t="e">
        <f>AG31-Quarter!AJ39</f>
        <v>#REF!</v>
      </c>
      <c r="CI31" s="25" t="e">
        <f>AH31-Quarter!AK39</f>
        <v>#REF!</v>
      </c>
      <c r="CJ31" s="218" t="e">
        <f>AI31-Quarter!AL39</f>
        <v>#REF!</v>
      </c>
      <c r="CK31" s="218" t="e">
        <f>AJ31-Quarter!AM39</f>
        <v>#REF!</v>
      </c>
      <c r="CL31" s="218" t="e">
        <f>AK31-Quarter!AN39</f>
        <v>#REF!</v>
      </c>
      <c r="CM31" s="218" t="e">
        <f>AL31-Quarter!AO39</f>
        <v>#REF!</v>
      </c>
      <c r="CN31" s="218" t="e">
        <f>AM31-Quarter!AP39</f>
        <v>#REF!</v>
      </c>
      <c r="CO31" s="218" t="e">
        <f>AN31-Quarter!AQ39</f>
        <v>#REF!</v>
      </c>
      <c r="CP31" s="218" t="e">
        <f>AO31-Quarter!AR39</f>
        <v>#REF!</v>
      </c>
      <c r="CQ31" s="218" t="e">
        <f>AP31-Quarter!AS39</f>
        <v>#REF!</v>
      </c>
      <c r="CR31" s="218" t="e">
        <f>AQ31-Quarter!AT39</f>
        <v>#REF!</v>
      </c>
      <c r="CS31" s="218" t="e">
        <f>AR31-Quarter!AU39</f>
        <v>#REF!</v>
      </c>
      <c r="CT31" s="218" t="e">
        <f>AS31-Quarter!AV39</f>
        <v>#REF!</v>
      </c>
      <c r="CU31" s="218" t="e">
        <f>AT31-Quarter!AW39</f>
        <v>#REF!</v>
      </c>
      <c r="CV31" s="218" t="e">
        <f>AU31-Quarter!AX39</f>
        <v>#REF!</v>
      </c>
      <c r="CW31" s="218" t="e">
        <f>AV31-Quarter!AY39</f>
        <v>#REF!</v>
      </c>
      <c r="CX31" s="218" t="e">
        <f>AW31-Quarter!AZ39</f>
        <v>#REF!</v>
      </c>
      <c r="CY31" s="218" t="e">
        <f>AX31-Quarter!BA39</f>
        <v>#REF!</v>
      </c>
      <c r="CZ31" s="218" t="e">
        <f>AY31-Quarter!BB39</f>
        <v>#REF!</v>
      </c>
      <c r="DA31" s="218" t="e">
        <f>AZ31-Quarter!BC39</f>
        <v>#REF!</v>
      </c>
    </row>
    <row r="32" spans="1:105" ht="13.5" thickTop="1" x14ac:dyDescent="0.2"/>
    <row r="34" spans="1:2" x14ac:dyDescent="0.2">
      <c r="A34" s="13"/>
      <c r="B34" s="13"/>
    </row>
    <row r="35" spans="1:2" x14ac:dyDescent="0.2">
      <c r="A35" s="14"/>
      <c r="B35" s="14"/>
    </row>
    <row r="36" spans="1:2" x14ac:dyDescent="0.2">
      <c r="A36" s="14"/>
      <c r="B36" s="14"/>
    </row>
    <row r="37" spans="1:2" x14ac:dyDescent="0.2">
      <c r="A37" s="14"/>
      <c r="B37" s="14"/>
    </row>
    <row r="38" spans="1:2" x14ac:dyDescent="0.2">
      <c r="A38" s="14"/>
      <c r="B38" s="14"/>
    </row>
    <row r="39" spans="1:2" x14ac:dyDescent="0.2">
      <c r="A39" s="14"/>
      <c r="B39" s="14"/>
    </row>
    <row r="40" spans="1:2" x14ac:dyDescent="0.2">
      <c r="A40" s="14"/>
      <c r="B40" s="14"/>
    </row>
    <row r="41" spans="1:2" x14ac:dyDescent="0.2">
      <c r="A41" s="14"/>
      <c r="B41" s="14"/>
    </row>
    <row r="43" spans="1:2" x14ac:dyDescent="0.2">
      <c r="A43" s="14"/>
      <c r="B43" s="14"/>
    </row>
  </sheetData>
  <phoneticPr fontId="7" type="noConversion"/>
  <conditionalFormatting sqref="CJ8:DA31">
    <cfRule type="cellIs" dxfId="2" priority="1" operator="lessThan">
      <formula>-0.01</formula>
    </cfRule>
    <cfRule type="cellIs" dxfId="1" priority="2" operator="greaterThan">
      <formula>0.01</formula>
    </cfRule>
  </conditionalFormatting>
  <conditionalFormatting sqref="CS8:DA20 BC8:CR31 CS23:DA31">
    <cfRule type="cellIs" dxfId="0" priority="3" stopIfTrue="1" operator="notBetween">
      <formula>-0.1</formula>
      <formula>0.1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pageSetUpPr fitToPage="1"/>
  </sheetPr>
  <dimension ref="A1:A24"/>
  <sheetViews>
    <sheetView showGridLines="0" zoomScaleNormal="100" workbookViewId="0"/>
  </sheetViews>
  <sheetFormatPr defaultColWidth="9.140625" defaultRowHeight="15.75" x14ac:dyDescent="0.2"/>
  <cols>
    <col min="1" max="1" width="150.5703125" style="55" customWidth="1"/>
    <col min="2" max="8" width="9.140625" style="55"/>
    <col min="9" max="9" width="12.42578125" style="55" bestFit="1" customWidth="1"/>
    <col min="10" max="16384" width="9.140625" style="55"/>
  </cols>
  <sheetData>
    <row r="1" spans="1:1" ht="42" customHeight="1" x14ac:dyDescent="0.2">
      <c r="A1" s="210" t="s">
        <v>167</v>
      </c>
    </row>
    <row r="2" spans="1:1" ht="30" customHeight="1" x14ac:dyDescent="0.35">
      <c r="A2" s="53" t="s">
        <v>168</v>
      </c>
    </row>
    <row r="3" spans="1:1" ht="25.5" customHeight="1" x14ac:dyDescent="0.3">
      <c r="A3" s="252" t="s">
        <v>302</v>
      </c>
    </row>
    <row r="4" spans="1:1" ht="87.6" customHeight="1" x14ac:dyDescent="0.2">
      <c r="A4" s="55" t="s">
        <v>303</v>
      </c>
    </row>
    <row r="5" spans="1:1" ht="30" customHeight="1" x14ac:dyDescent="0.3">
      <c r="A5" s="252" t="s">
        <v>304</v>
      </c>
    </row>
    <row r="6" spans="1:1" ht="78.75" x14ac:dyDescent="0.2">
      <c r="A6" s="55" t="s">
        <v>305</v>
      </c>
    </row>
    <row r="7" spans="1:1" ht="30" customHeight="1" x14ac:dyDescent="0.3">
      <c r="A7" s="252" t="s">
        <v>293</v>
      </c>
    </row>
    <row r="8" spans="1:1" ht="41.25" customHeight="1" x14ac:dyDescent="0.2">
      <c r="A8" s="55" t="s">
        <v>306</v>
      </c>
    </row>
    <row r="9" spans="1:1" ht="26.25" customHeight="1" x14ac:dyDescent="0.3">
      <c r="A9" s="276" t="s">
        <v>244</v>
      </c>
    </row>
    <row r="10" spans="1:1" ht="52.5" customHeight="1" x14ac:dyDescent="0.2">
      <c r="A10" s="56" t="s">
        <v>307</v>
      </c>
    </row>
    <row r="11" spans="1:1" ht="25.5" customHeight="1" x14ac:dyDescent="0.3">
      <c r="A11" s="276" t="s">
        <v>81</v>
      </c>
    </row>
    <row r="12" spans="1:1" ht="126.75" customHeight="1" x14ac:dyDescent="0.2">
      <c r="A12" s="55" t="s">
        <v>294</v>
      </c>
    </row>
    <row r="13" spans="1:1" x14ac:dyDescent="0.2">
      <c r="A13" s="57" t="s">
        <v>169</v>
      </c>
    </row>
    <row r="14" spans="1:1" ht="28.35" customHeight="1" x14ac:dyDescent="0.3">
      <c r="A14" s="252" t="s">
        <v>299</v>
      </c>
    </row>
    <row r="15" spans="1:1" ht="38.1" customHeight="1" x14ac:dyDescent="0.2">
      <c r="A15" s="55" t="s">
        <v>309</v>
      </c>
    </row>
    <row r="16" spans="1:1" ht="19.350000000000001" customHeight="1" x14ac:dyDescent="0.2">
      <c r="A16" s="57" t="s">
        <v>310</v>
      </c>
    </row>
    <row r="17" spans="1:1" ht="22.35" customHeight="1" x14ac:dyDescent="0.3">
      <c r="A17" s="252" t="s">
        <v>248</v>
      </c>
    </row>
    <row r="18" spans="1:1" ht="53.1" customHeight="1" x14ac:dyDescent="0.2">
      <c r="A18" s="55" t="s">
        <v>295</v>
      </c>
    </row>
    <row r="19" spans="1:1" ht="21" x14ac:dyDescent="0.35">
      <c r="A19" s="253" t="s">
        <v>84</v>
      </c>
    </row>
    <row r="20" spans="1:1" ht="94.5" x14ac:dyDescent="0.2">
      <c r="A20" s="55" t="s">
        <v>250</v>
      </c>
    </row>
    <row r="21" spans="1:1" x14ac:dyDescent="0.2">
      <c r="A21" s="57" t="s">
        <v>170</v>
      </c>
    </row>
    <row r="22" spans="1:1" ht="21" x14ac:dyDescent="0.35">
      <c r="A22" s="177" t="s">
        <v>153</v>
      </c>
    </row>
    <row r="23" spans="1:1" ht="31.5" x14ac:dyDescent="0.2">
      <c r="A23" s="56" t="s">
        <v>308</v>
      </c>
    </row>
    <row r="24" spans="1:1" x14ac:dyDescent="0.2">
      <c r="A24" s="57"/>
    </row>
  </sheetData>
  <hyperlinks>
    <hyperlink ref="A13" r:id="rId1" xr:uid="{00000000-0004-0000-0400-000000000000}"/>
    <hyperlink ref="A21" r:id="rId2" xr:uid="{00000000-0004-0000-0400-000001000000}"/>
    <hyperlink ref="A16" r:id="rId3" xr:uid="{D0CB1934-C90E-4DDE-8D23-CFB833589AE0}"/>
  </hyperlinks>
  <pageMargins left="0.25" right="0.25" top="0.75" bottom="0.75" header="0.3" footer="0.3"/>
  <pageSetup paperSize="9" scale="67"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BJ83"/>
  <sheetViews>
    <sheetView showGridLines="0" zoomScaleNormal="100" workbookViewId="0">
      <pane xSplit="1" ySplit="7" topLeftCell="B8" activePane="bottomRight" state="frozen"/>
      <selection activeCell="A57" sqref="A57"/>
      <selection pane="topRight" activeCell="A57" sqref="A57"/>
      <selection pane="bottomLeft" activeCell="A57" sqref="A57"/>
      <selection pane="bottomRight" activeCell="L3" sqref="L3"/>
    </sheetView>
  </sheetViews>
  <sheetFormatPr defaultColWidth="9.140625" defaultRowHeight="20.25" customHeight="1" x14ac:dyDescent="0.2"/>
  <cols>
    <col min="1" max="1" width="61.28515625" style="87" customWidth="1"/>
    <col min="2" max="3" width="13.5703125" style="87" customWidth="1"/>
    <col min="4" max="4" width="13.5703125" style="88" customWidth="1"/>
    <col min="5" max="13" width="13.5703125" style="87" customWidth="1"/>
    <col min="14" max="14" width="12.42578125" style="87" customWidth="1"/>
    <col min="15" max="15" width="10.7109375" style="87" bestFit="1" customWidth="1"/>
    <col min="16" max="16" width="13.140625" style="87" bestFit="1" customWidth="1"/>
    <col min="17" max="17" width="12.7109375" style="87" bestFit="1" customWidth="1"/>
    <col min="18" max="62" width="9.140625" style="87"/>
    <col min="63" max="16384" width="9.140625" style="89"/>
  </cols>
  <sheetData>
    <row r="1" spans="1:62" s="67" customFormat="1" ht="45" customHeight="1" x14ac:dyDescent="0.2">
      <c r="A1" s="37" t="s">
        <v>216</v>
      </c>
      <c r="B1" s="37"/>
      <c r="C1" s="37"/>
      <c r="D1" s="152"/>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row>
    <row r="2" spans="1:62" s="54" customFormat="1" ht="20.25" customHeight="1" x14ac:dyDescent="0.2">
      <c r="A2" s="54" t="s">
        <v>207</v>
      </c>
    </row>
    <row r="3" spans="1:62" s="54" customFormat="1" ht="20.25" customHeight="1" x14ac:dyDescent="0.2">
      <c r="A3" s="54" t="s">
        <v>220</v>
      </c>
      <c r="N3" s="275"/>
    </row>
    <row r="4" spans="1:62" s="54" customFormat="1" ht="20.25" customHeight="1" x14ac:dyDescent="0.2">
      <c r="A4" s="54" t="s">
        <v>218</v>
      </c>
      <c r="M4" s="274"/>
      <c r="N4" s="275"/>
    </row>
    <row r="5" spans="1:62" s="54" customFormat="1" ht="20.25" customHeight="1" x14ac:dyDescent="0.2">
      <c r="A5" s="54" t="s">
        <v>219</v>
      </c>
      <c r="M5" s="274"/>
    </row>
    <row r="6" spans="1:62" s="54" customFormat="1" ht="20.25" customHeight="1" x14ac:dyDescent="0.2">
      <c r="A6" s="54" t="s">
        <v>221</v>
      </c>
      <c r="J6" s="212"/>
      <c r="K6" s="212"/>
      <c r="L6" s="212"/>
      <c r="M6" s="212"/>
      <c r="N6" s="212"/>
    </row>
    <row r="7" spans="1:62" s="44" customFormat="1" ht="58.5" customHeight="1" x14ac:dyDescent="0.2">
      <c r="A7" s="227" t="s">
        <v>217</v>
      </c>
      <c r="B7" s="161" t="s">
        <v>229</v>
      </c>
      <c r="C7" s="161" t="s">
        <v>242</v>
      </c>
      <c r="D7" s="201" t="s">
        <v>90</v>
      </c>
      <c r="E7" s="174" t="s">
        <v>91</v>
      </c>
      <c r="F7" s="174" t="s">
        <v>226</v>
      </c>
      <c r="G7" s="174" t="s">
        <v>230</v>
      </c>
      <c r="H7" s="174" t="s">
        <v>233</v>
      </c>
      <c r="I7" s="174" t="s">
        <v>238</v>
      </c>
      <c r="J7" s="167" t="s">
        <v>239</v>
      </c>
      <c r="K7" s="167" t="s">
        <v>231</v>
      </c>
      <c r="L7" s="167" t="s">
        <v>289</v>
      </c>
      <c r="M7" s="167" t="s">
        <v>300</v>
      </c>
      <c r="N7" s="162" t="s">
        <v>277</v>
      </c>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row>
    <row r="8" spans="1:62" s="44" customFormat="1" ht="20.25" customHeight="1" x14ac:dyDescent="0.2">
      <c r="A8" s="228" t="s">
        <v>75</v>
      </c>
      <c r="B8" s="127">
        <f ca="1">INDIRECT(Calculation_HIDE!P8,FALSE)</f>
        <v>14492.42</v>
      </c>
      <c r="C8" s="127">
        <f ca="1">INDIRECT(Calculation_HIDE!Q8,FALSE)</f>
        <v>14834.650000000001</v>
      </c>
      <c r="D8" s="169">
        <f ca="1">ROUND(IF(((C8-B8)/B8)*100&gt;100,"(+)  ",IF(((C8-B8)/B8)*100&lt;-100,"(-)",((C8-B8)/B8)*100)),2)</f>
        <v>2.36</v>
      </c>
      <c r="E8" s="175">
        <f ca="1">INDIRECT(Calculation_HIDE!BL8,FALSE)</f>
        <v>14211.34</v>
      </c>
      <c r="F8" s="175">
        <f ca="1">INDIRECT(Calculation_HIDE!BM8,FALSE)</f>
        <v>14346.090000000002</v>
      </c>
      <c r="G8" s="175">
        <f ca="1">INDIRECT(Calculation_HIDE!BN8,FALSE)</f>
        <v>14492.42</v>
      </c>
      <c r="H8" s="175">
        <f ca="1">INDIRECT(Calculation_HIDE!BO8,FALSE)</f>
        <v>14648.18</v>
      </c>
      <c r="I8" s="175">
        <f ca="1">INDIRECT(Calculation_HIDE!BP8,FALSE)</f>
        <v>14648.18</v>
      </c>
      <c r="J8" s="175">
        <f ca="1">INDIRECT(Calculation_HIDE!BQ8,FALSE)</f>
        <v>14685.98</v>
      </c>
      <c r="K8" s="175">
        <f ca="1">INDIRECT(Calculation_HIDE!BR8,FALSE)</f>
        <v>14834.650000000001</v>
      </c>
      <c r="L8" s="175">
        <f ca="1">INDIRECT(Calculation_HIDE!BS8,FALSE)</f>
        <v>15278.65</v>
      </c>
      <c r="M8" s="175">
        <f ca="1">INDIRECT(Calculation_HIDE!BT8,FALSE)</f>
        <v>15282.859999999999</v>
      </c>
      <c r="N8" s="158">
        <f ca="1">ROUND((M8-I8)/I8*100,2)</f>
        <v>4.33</v>
      </c>
      <c r="O8" s="69"/>
      <c r="P8" s="69"/>
      <c r="Q8" s="73"/>
      <c r="R8" s="71"/>
      <c r="S8" s="46"/>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row>
    <row r="9" spans="1:62" s="44" customFormat="1" ht="20.25" customHeight="1" x14ac:dyDescent="0.2">
      <c r="A9" s="226" t="s">
        <v>285</v>
      </c>
      <c r="B9" s="127">
        <f ca="1">INDIRECT(Calculation_HIDE!P9,FALSE)</f>
        <v>11175.85</v>
      </c>
      <c r="C9" s="127">
        <f ca="1">INDIRECT(Calculation_HIDE!Q9,FALSE)</f>
        <v>13848.05</v>
      </c>
      <c r="D9" s="169">
        <f t="shared" ref="D9:D20" ca="1" si="0">ROUND(IF(((C9-B9)/B9)*100&gt;100,"(+)  ",IF(((C9-B9)/B9)*100&lt;-100,"(-)",((C9-B9)/B9)*100)),2)</f>
        <v>23.91</v>
      </c>
      <c r="E9" s="127">
        <f ca="1">INDIRECT(Calculation_HIDE!BL9,FALSE)</f>
        <v>10625.35</v>
      </c>
      <c r="F9" s="127">
        <f ca="1">INDIRECT(Calculation_HIDE!BM9,FALSE)</f>
        <v>11025.35</v>
      </c>
      <c r="G9" s="127">
        <f ca="1">INDIRECT(Calculation_HIDE!BN9,FALSE)</f>
        <v>11175.85</v>
      </c>
      <c r="H9" s="127">
        <f ca="1">INDIRECT(Calculation_HIDE!BO9,FALSE)</f>
        <v>12654.05</v>
      </c>
      <c r="I9" s="127">
        <f ca="1">INDIRECT(Calculation_HIDE!BP9,FALSE)</f>
        <v>13116.05</v>
      </c>
      <c r="J9" s="127">
        <f ca="1">INDIRECT(Calculation_HIDE!BQ9,FALSE)</f>
        <v>13768.05</v>
      </c>
      <c r="K9" s="127">
        <f ca="1">INDIRECT(Calculation_HIDE!BR9,FALSE)</f>
        <v>13848.05</v>
      </c>
      <c r="L9" s="127">
        <f ca="1">INDIRECT(Calculation_HIDE!BS9,FALSE)</f>
        <v>14093.05</v>
      </c>
      <c r="M9" s="127">
        <f ca="1">INDIRECT(Calculation_HIDE!BT9,FALSE)</f>
        <v>14337.05</v>
      </c>
      <c r="N9" s="158">
        <f t="shared" ref="N9:N22" ca="1" si="1">ROUND((M9-I9)/I9*100,2)</f>
        <v>9.31</v>
      </c>
      <c r="O9" s="70"/>
      <c r="P9" s="69"/>
      <c r="Q9" s="73"/>
      <c r="R9" s="7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row>
    <row r="10" spans="1:62" s="44" customFormat="1" ht="20.25" customHeight="1" x14ac:dyDescent="0.2">
      <c r="A10" s="226" t="s">
        <v>287</v>
      </c>
      <c r="B10" s="127">
        <f ca="1">INDIRECT(Calculation_HIDE!P10,FALSE)</f>
        <v>79.625</v>
      </c>
      <c r="C10" s="127">
        <f ca="1">INDIRECT(Calculation_HIDE!Q10,FALSE)</f>
        <v>79.625</v>
      </c>
      <c r="D10" s="169">
        <f t="shared" ref="D10" ca="1" si="2">ROUND(IF(((C10-B10)/B10)*100&gt;100,"(+)  ",IF(((C10-B10)/B10)*100&lt;-100,"(-)",((C10-B10)/B10)*100)),2)</f>
        <v>0</v>
      </c>
      <c r="E10" s="127">
        <f ca="1">INDIRECT(Calculation_HIDE!BL10,FALSE)</f>
        <v>40</v>
      </c>
      <c r="F10" s="127">
        <f ca="1">INDIRECT(Calculation_HIDE!BM10,FALSE)</f>
        <v>41.524999999999999</v>
      </c>
      <c r="G10" s="127">
        <f ca="1">INDIRECT(Calculation_HIDE!BN10,FALSE)</f>
        <v>79.625</v>
      </c>
      <c r="H10" s="127">
        <f ca="1">INDIRECT(Calculation_HIDE!BO10,FALSE)</f>
        <v>79.625</v>
      </c>
      <c r="I10" s="127">
        <f ca="1">INDIRECT(Calculation_HIDE!BP10,FALSE)</f>
        <v>79.625</v>
      </c>
      <c r="J10" s="127">
        <f ca="1">INDIRECT(Calculation_HIDE!BQ10,FALSE)</f>
        <v>79.625</v>
      </c>
      <c r="K10" s="127">
        <f ca="1">INDIRECT(Calculation_HIDE!BR10,FALSE)</f>
        <v>79.625</v>
      </c>
      <c r="L10" s="127">
        <f ca="1">INDIRECT(Calculation_HIDE!BS10,FALSE)</f>
        <v>79.625</v>
      </c>
      <c r="M10" s="127">
        <f ca="1">INDIRECT(Calculation_HIDE!BT10,FALSE)</f>
        <v>79.625</v>
      </c>
      <c r="N10" s="158">
        <f t="shared" ca="1" si="1"/>
        <v>0</v>
      </c>
      <c r="O10" s="70"/>
      <c r="P10" s="69"/>
      <c r="Q10" s="73"/>
      <c r="R10" s="7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row>
    <row r="11" spans="1:62" s="44" customFormat="1" ht="20.25" customHeight="1" x14ac:dyDescent="0.2">
      <c r="A11" s="228" t="s">
        <v>4</v>
      </c>
      <c r="B11" s="127">
        <f ca="1">INDIRECT(Calculation_HIDE!P11,FALSE)</f>
        <v>22.3</v>
      </c>
      <c r="C11" s="127">
        <f ca="1">INDIRECT(Calculation_HIDE!Q11,FALSE)</f>
        <v>22.3</v>
      </c>
      <c r="D11" s="169">
        <f t="shared" ca="1" si="0"/>
        <v>0</v>
      </c>
      <c r="E11" s="127">
        <f ca="1">INDIRECT(Calculation_HIDE!BL11,FALSE)</f>
        <v>22.3</v>
      </c>
      <c r="F11" s="127">
        <f ca="1">INDIRECT(Calculation_HIDE!BM11,FALSE)</f>
        <v>22.3</v>
      </c>
      <c r="G11" s="127">
        <f ca="1">INDIRECT(Calculation_HIDE!BN11,FALSE)</f>
        <v>22.3</v>
      </c>
      <c r="H11" s="127">
        <f ca="1">INDIRECT(Calculation_HIDE!BO11,FALSE)</f>
        <v>22.3</v>
      </c>
      <c r="I11" s="127">
        <f ca="1">INDIRECT(Calculation_HIDE!BP11,FALSE)</f>
        <v>22.3</v>
      </c>
      <c r="J11" s="127">
        <f ca="1">INDIRECT(Calculation_HIDE!BQ11,FALSE)</f>
        <v>22.3</v>
      </c>
      <c r="K11" s="127">
        <f ca="1">INDIRECT(Calculation_HIDE!BR11,FALSE)</f>
        <v>22.3</v>
      </c>
      <c r="L11" s="127">
        <f ca="1">INDIRECT(Calculation_HIDE!BS11,FALSE)</f>
        <v>23.7</v>
      </c>
      <c r="M11" s="127">
        <f ca="1">INDIRECT(Calculation_HIDE!BT11,FALSE)</f>
        <v>23.7</v>
      </c>
      <c r="N11" s="158">
        <f t="shared" ca="1" si="1"/>
        <v>6.28</v>
      </c>
      <c r="O11" s="70"/>
      <c r="P11" s="69"/>
      <c r="Q11" s="73"/>
      <c r="R11" s="7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row>
    <row r="12" spans="1:62" s="44" customFormat="1" ht="20.25" customHeight="1" x14ac:dyDescent="0.2">
      <c r="A12" s="228" t="s">
        <v>5</v>
      </c>
      <c r="B12" s="127">
        <f ca="1">INDIRECT(Calculation_HIDE!P12,FALSE)</f>
        <v>13914.349999999999</v>
      </c>
      <c r="C12" s="127">
        <f ca="1">INDIRECT(Calculation_HIDE!Q12,FALSE)</f>
        <v>14650.99</v>
      </c>
      <c r="D12" s="169">
        <f t="shared" ca="1" si="0"/>
        <v>5.29</v>
      </c>
      <c r="E12" s="127">
        <f ca="1">INDIRECT(Calculation_HIDE!BL12,FALSE)</f>
        <v>13778.140000000001</v>
      </c>
      <c r="F12" s="127">
        <f ca="1">INDIRECT(Calculation_HIDE!BM12,FALSE)</f>
        <v>13843.380000000001</v>
      </c>
      <c r="G12" s="127">
        <f ca="1">INDIRECT(Calculation_HIDE!BN12,FALSE)</f>
        <v>13914.349999999999</v>
      </c>
      <c r="H12" s="127">
        <f ca="1">INDIRECT(Calculation_HIDE!BO12,FALSE)</f>
        <v>14116.86</v>
      </c>
      <c r="I12" s="127">
        <f ca="1">INDIRECT(Calculation_HIDE!BP12,FALSE)</f>
        <v>14250.93</v>
      </c>
      <c r="J12" s="127">
        <f ca="1">INDIRECT(Calculation_HIDE!BQ12,FALSE)</f>
        <v>14401.01</v>
      </c>
      <c r="K12" s="127">
        <f ca="1">INDIRECT(Calculation_HIDE!BR12,FALSE)</f>
        <v>14650.99</v>
      </c>
      <c r="L12" s="127">
        <f ca="1">INDIRECT(Calculation_HIDE!BS12,FALSE)</f>
        <v>15110</v>
      </c>
      <c r="M12" s="127">
        <f ca="1">INDIRECT(Calculation_HIDE!BT12,FALSE)</f>
        <v>15345.04</v>
      </c>
      <c r="N12" s="158">
        <f t="shared" ca="1" si="1"/>
        <v>7.68</v>
      </c>
      <c r="O12" s="70"/>
      <c r="P12" s="69"/>
      <c r="Q12" s="73"/>
      <c r="R12" s="7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row>
    <row r="13" spans="1:62" s="44" customFormat="1" ht="20.25" customHeight="1" x14ac:dyDescent="0.2">
      <c r="A13" s="228" t="s">
        <v>245</v>
      </c>
      <c r="B13" s="127">
        <f ca="1">INDIRECT(Calculation_HIDE!P13,FALSE)</f>
        <v>419.75</v>
      </c>
      <c r="C13" s="127">
        <f ca="1">INDIRECT(Calculation_HIDE!Q13,FALSE)</f>
        <v>419.76</v>
      </c>
      <c r="D13" s="169">
        <f t="shared" ca="1" si="0"/>
        <v>0</v>
      </c>
      <c r="E13" s="127">
        <f ca="1">INDIRECT(Calculation_HIDE!BL13,FALSE)</f>
        <v>417.78</v>
      </c>
      <c r="F13" s="127">
        <f ca="1">INDIRECT(Calculation_HIDE!BM13,FALSE)</f>
        <v>419.75</v>
      </c>
      <c r="G13" s="127">
        <f ca="1">INDIRECT(Calculation_HIDE!BN13,FALSE)</f>
        <v>419.75</v>
      </c>
      <c r="H13" s="127">
        <f ca="1">INDIRECT(Calculation_HIDE!BO13,FALSE)</f>
        <v>419.28</v>
      </c>
      <c r="I13" s="127">
        <f ca="1">INDIRECT(Calculation_HIDE!BP13,FALSE)</f>
        <v>419.76</v>
      </c>
      <c r="J13" s="127">
        <f ca="1">INDIRECT(Calculation_HIDE!BQ13,FALSE)</f>
        <v>419.76</v>
      </c>
      <c r="K13" s="127">
        <f ca="1">INDIRECT(Calculation_HIDE!BR13,FALSE)</f>
        <v>419.76</v>
      </c>
      <c r="L13" s="127">
        <f ca="1">INDIRECT(Calculation_HIDE!BS13,FALSE)</f>
        <v>419.76</v>
      </c>
      <c r="M13" s="127">
        <f ca="1">INDIRECT(Calculation_HIDE!BT13,FALSE)</f>
        <v>419.76</v>
      </c>
      <c r="N13" s="158">
        <f t="shared" ca="1" si="1"/>
        <v>0</v>
      </c>
      <c r="O13" s="70"/>
      <c r="P13" s="254"/>
      <c r="Q13" s="73"/>
      <c r="R13" s="7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row>
    <row r="14" spans="1:62" s="44" customFormat="1" ht="20.25" customHeight="1" x14ac:dyDescent="0.2">
      <c r="A14" s="228" t="s">
        <v>246</v>
      </c>
      <c r="B14" s="127">
        <f ca="1">INDIRECT(Calculation_HIDE!P14,FALSE)</f>
        <v>1470.68</v>
      </c>
      <c r="C14" s="127">
        <f ca="1">INDIRECT(Calculation_HIDE!Q14,FALSE)</f>
        <v>1470.68</v>
      </c>
      <c r="D14" s="169">
        <f t="shared" ca="1" si="0"/>
        <v>0</v>
      </c>
      <c r="E14" s="127">
        <f ca="1">INDIRECT(Calculation_HIDE!BL14,FALSE)</f>
        <v>1470.68</v>
      </c>
      <c r="F14" s="127">
        <f ca="1">INDIRECT(Calculation_HIDE!BM14,FALSE)</f>
        <v>1470.68</v>
      </c>
      <c r="G14" s="127">
        <f ca="1">INDIRECT(Calculation_HIDE!BN14,FALSE)</f>
        <v>1470.68</v>
      </c>
      <c r="H14" s="127">
        <f ca="1">INDIRECT(Calculation_HIDE!BO14,FALSE)</f>
        <v>1470.68</v>
      </c>
      <c r="I14" s="127">
        <f ca="1">INDIRECT(Calculation_HIDE!BP14,FALSE)</f>
        <v>1470.68</v>
      </c>
      <c r="J14" s="127">
        <f ca="1">INDIRECT(Calculation_HIDE!BQ14,FALSE)</f>
        <v>1470.68</v>
      </c>
      <c r="K14" s="127">
        <f ca="1">INDIRECT(Calculation_HIDE!BR14,FALSE)</f>
        <v>1470.68</v>
      </c>
      <c r="L14" s="127">
        <f ca="1">INDIRECT(Calculation_HIDE!BS14,FALSE)</f>
        <v>1471.43</v>
      </c>
      <c r="M14" s="127">
        <f ca="1">INDIRECT(Calculation_HIDE!BT14,FALSE)</f>
        <v>1471.43</v>
      </c>
      <c r="N14" s="158">
        <f t="shared" ca="1" si="1"/>
        <v>0.05</v>
      </c>
      <c r="O14" s="46"/>
      <c r="P14" s="69"/>
      <c r="Q14" s="73"/>
      <c r="R14" s="7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row>
    <row r="15" spans="1:62" s="44" customFormat="1" ht="20.25" customHeight="1" x14ac:dyDescent="0.2">
      <c r="A15" s="228" t="s">
        <v>6</v>
      </c>
      <c r="B15" s="127">
        <f ca="1">INDIRECT(Calculation_HIDE!P15,FALSE)</f>
        <v>1055.5600000000002</v>
      </c>
      <c r="C15" s="127">
        <f ca="1">INDIRECT(Calculation_HIDE!Q15,FALSE)</f>
        <v>1059.4100000000001</v>
      </c>
      <c r="D15" s="169">
        <f t="shared" ca="1" si="0"/>
        <v>0.36</v>
      </c>
      <c r="E15" s="127">
        <f ca="1">INDIRECT(Calculation_HIDE!BL15,FALSE)</f>
        <v>1054.5600000000002</v>
      </c>
      <c r="F15" s="127">
        <f ca="1">INDIRECT(Calculation_HIDE!BM15,FALSE)</f>
        <v>1055.5600000000002</v>
      </c>
      <c r="G15" s="127">
        <f ca="1">INDIRECT(Calculation_HIDE!BN15,FALSE)</f>
        <v>1055.5600000000002</v>
      </c>
      <c r="H15" s="127">
        <f ca="1">INDIRECT(Calculation_HIDE!BO15,FALSE)</f>
        <v>1053.4100000000001</v>
      </c>
      <c r="I15" s="127">
        <f ca="1">INDIRECT(Calculation_HIDE!BP15,FALSE)</f>
        <v>1053.4100000000001</v>
      </c>
      <c r="J15" s="127">
        <f ca="1">INDIRECT(Calculation_HIDE!BQ15,FALSE)</f>
        <v>1053.4100000000001</v>
      </c>
      <c r="K15" s="127">
        <f ca="1">INDIRECT(Calculation_HIDE!BR15,FALSE)</f>
        <v>1059.4100000000001</v>
      </c>
      <c r="L15" s="127">
        <f ca="1">INDIRECT(Calculation_HIDE!BS15,FALSE)</f>
        <v>1059.4100000000001</v>
      </c>
      <c r="M15" s="127">
        <f ca="1">INDIRECT(Calculation_HIDE!BT15,FALSE)</f>
        <v>1059.4100000000001</v>
      </c>
      <c r="N15" s="158">
        <f t="shared" ca="1" si="1"/>
        <v>0.56999999999999995</v>
      </c>
      <c r="O15" s="46"/>
      <c r="P15" s="69"/>
      <c r="Q15" s="73"/>
      <c r="R15" s="7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row>
    <row r="16" spans="1:62" s="44" customFormat="1" ht="20.25" customHeight="1" x14ac:dyDescent="0.2">
      <c r="A16" s="228" t="s">
        <v>7</v>
      </c>
      <c r="B16" s="127">
        <f ca="1">INDIRECT(Calculation_HIDE!P16,FALSE)</f>
        <v>256.96999999999997</v>
      </c>
      <c r="C16" s="127">
        <f ca="1">INDIRECT(Calculation_HIDE!Q16,FALSE)</f>
        <v>267.69</v>
      </c>
      <c r="D16" s="169">
        <f t="shared" ca="1" si="0"/>
        <v>4.17</v>
      </c>
      <c r="E16" s="127">
        <f ca="1">INDIRECT(Calculation_HIDE!BL16,FALSE)</f>
        <v>247.31</v>
      </c>
      <c r="F16" s="127">
        <f ca="1">INDIRECT(Calculation_HIDE!BM16,FALSE)</f>
        <v>247.31</v>
      </c>
      <c r="G16" s="127">
        <f ca="1">INDIRECT(Calculation_HIDE!BN16,FALSE)</f>
        <v>256.96999999999997</v>
      </c>
      <c r="H16" s="127">
        <f ca="1">INDIRECT(Calculation_HIDE!BO16,FALSE)</f>
        <v>267.69</v>
      </c>
      <c r="I16" s="127">
        <f ca="1">INDIRECT(Calculation_HIDE!BP16,FALSE)</f>
        <v>267.69</v>
      </c>
      <c r="J16" s="127">
        <f ca="1">INDIRECT(Calculation_HIDE!BQ16,FALSE)</f>
        <v>267.69</v>
      </c>
      <c r="K16" s="127">
        <f ca="1">INDIRECT(Calculation_HIDE!BR16,FALSE)</f>
        <v>267.69</v>
      </c>
      <c r="L16" s="127">
        <f ca="1">INDIRECT(Calculation_HIDE!BS16,FALSE)</f>
        <v>267.75</v>
      </c>
      <c r="M16" s="127">
        <f ca="1">INDIRECT(Calculation_HIDE!BT16,FALSE)</f>
        <v>267.75</v>
      </c>
      <c r="N16" s="158">
        <f t="shared" ca="1" si="1"/>
        <v>0.02</v>
      </c>
      <c r="O16" s="46"/>
      <c r="P16" s="69"/>
      <c r="Q16" s="73"/>
      <c r="R16" s="7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row>
    <row r="17" spans="1:62" s="44" customFormat="1" ht="20.25" customHeight="1" x14ac:dyDescent="0.2">
      <c r="A17" s="228" t="s">
        <v>42</v>
      </c>
      <c r="B17" s="127">
        <f ca="1">INDIRECT(Calculation_HIDE!P17,FALSE)</f>
        <v>1450.9099999999999</v>
      </c>
      <c r="C17" s="127">
        <f ca="1">INDIRECT(Calculation_HIDE!Q17,FALSE)</f>
        <v>1505.1499999999999</v>
      </c>
      <c r="D17" s="169">
        <f t="shared" ca="1" si="0"/>
        <v>3.74</v>
      </c>
      <c r="E17" s="127">
        <f ca="1">INDIRECT(Calculation_HIDE!BL17,FALSE)</f>
        <v>1441.9099999999999</v>
      </c>
      <c r="F17" s="127">
        <f ca="1">INDIRECT(Calculation_HIDE!BM17,FALSE)</f>
        <v>1450.9099999999999</v>
      </c>
      <c r="G17" s="127">
        <f ca="1">INDIRECT(Calculation_HIDE!BN17,FALSE)</f>
        <v>1450.9099999999999</v>
      </c>
      <c r="H17" s="127">
        <f ca="1">INDIRECT(Calculation_HIDE!BO17,FALSE)</f>
        <v>1505.1499999999999</v>
      </c>
      <c r="I17" s="127">
        <f ca="1">INDIRECT(Calculation_HIDE!BP17,FALSE)</f>
        <v>1505.1499999999999</v>
      </c>
      <c r="J17" s="127">
        <f ca="1">INDIRECT(Calculation_HIDE!BQ17,FALSE)</f>
        <v>1505.1499999999999</v>
      </c>
      <c r="K17" s="127">
        <f ca="1">INDIRECT(Calculation_HIDE!BR17,FALSE)</f>
        <v>1505.1499999999999</v>
      </c>
      <c r="L17" s="127">
        <f ca="1">INDIRECT(Calculation_HIDE!BS17,FALSE)</f>
        <v>1547.1499999999999</v>
      </c>
      <c r="M17" s="127">
        <f ca="1">INDIRECT(Calculation_HIDE!BT17,FALSE)</f>
        <v>1547.1499999999999</v>
      </c>
      <c r="N17" s="158">
        <f t="shared" ca="1" si="1"/>
        <v>2.79</v>
      </c>
      <c r="O17" s="46"/>
      <c r="P17" s="69"/>
      <c r="Q17" s="73"/>
      <c r="R17" s="7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row>
    <row r="18" spans="1:62" s="44" customFormat="1" ht="20.25" customHeight="1" x14ac:dyDescent="0.2">
      <c r="A18" s="228" t="s">
        <v>259</v>
      </c>
      <c r="B18" s="127">
        <f ca="1">INDIRECT(Calculation_HIDE!P18,FALSE)</f>
        <v>129.32</v>
      </c>
      <c r="C18" s="127">
        <f ca="1">INDIRECT(Calculation_HIDE!Q18,FALSE)</f>
        <v>129.32</v>
      </c>
      <c r="D18" s="169">
        <f t="shared" ca="1" si="0"/>
        <v>0</v>
      </c>
      <c r="E18" s="127">
        <f ca="1">INDIRECT(Calculation_HIDE!BL18,FALSE)</f>
        <v>129.32</v>
      </c>
      <c r="F18" s="127">
        <f ca="1">INDIRECT(Calculation_HIDE!BM18,FALSE)</f>
        <v>129.32</v>
      </c>
      <c r="G18" s="127">
        <f ca="1">INDIRECT(Calculation_HIDE!BN18,FALSE)</f>
        <v>129.32</v>
      </c>
      <c r="H18" s="127">
        <f ca="1">INDIRECT(Calculation_HIDE!BO18,FALSE)</f>
        <v>129.32</v>
      </c>
      <c r="I18" s="127">
        <f ca="1">INDIRECT(Calculation_HIDE!BP18,FALSE)</f>
        <v>129.32</v>
      </c>
      <c r="J18" s="127">
        <f ca="1">INDIRECT(Calculation_HIDE!BQ18,FALSE)</f>
        <v>129.32</v>
      </c>
      <c r="K18" s="127">
        <f ca="1">INDIRECT(Calculation_HIDE!BR18,FALSE)</f>
        <v>129.32</v>
      </c>
      <c r="L18" s="127">
        <f ca="1">INDIRECT(Calculation_HIDE!BS18,FALSE)</f>
        <v>129.32</v>
      </c>
      <c r="M18" s="127">
        <f ca="1">INDIRECT(Calculation_HIDE!BT18,FALSE)</f>
        <v>129.32</v>
      </c>
      <c r="N18" s="158">
        <f ca="1">ROUND((M18-I18)/I18*100,2)</f>
        <v>0</v>
      </c>
      <c r="O18" s="46"/>
      <c r="P18" s="69"/>
      <c r="Q18" s="73"/>
      <c r="R18" s="7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row>
    <row r="19" spans="1:62" s="44" customFormat="1" ht="20.25" customHeight="1" x14ac:dyDescent="0.2">
      <c r="A19" s="228" t="s">
        <v>251</v>
      </c>
      <c r="B19" s="127">
        <f ca="1">INDIRECT(Calculation_HIDE!P19,FALSE)</f>
        <v>614.16</v>
      </c>
      <c r="C19" s="127">
        <f ca="1">INDIRECT(Calculation_HIDE!Q19,FALSE)</f>
        <v>630.34</v>
      </c>
      <c r="D19" s="169">
        <f t="shared" ca="1" si="0"/>
        <v>2.63</v>
      </c>
      <c r="E19" s="127">
        <f ca="1">INDIRECT(Calculation_HIDE!BL19,FALSE)</f>
        <v>568.05999999999995</v>
      </c>
      <c r="F19" s="127">
        <f ca="1">INDIRECT(Calculation_HIDE!BM19,FALSE)</f>
        <v>613.66</v>
      </c>
      <c r="G19" s="127">
        <f ca="1">INDIRECT(Calculation_HIDE!BN19,FALSE)</f>
        <v>614.16</v>
      </c>
      <c r="H19" s="127">
        <f ca="1">INDIRECT(Calculation_HIDE!BO19,FALSE)</f>
        <v>619.46</v>
      </c>
      <c r="I19" s="127">
        <f ca="1">INDIRECT(Calculation_HIDE!BP19,FALSE)</f>
        <v>619.46</v>
      </c>
      <c r="J19" s="127">
        <f ca="1">INDIRECT(Calculation_HIDE!BQ19,FALSE)</f>
        <v>630.34</v>
      </c>
      <c r="K19" s="127">
        <f ca="1">INDIRECT(Calculation_HIDE!BR19,FALSE)</f>
        <v>630.34</v>
      </c>
      <c r="L19" s="127">
        <f ca="1">INDIRECT(Calculation_HIDE!BS19,FALSE)</f>
        <v>626.41999999999996</v>
      </c>
      <c r="M19" s="127">
        <f ca="1">INDIRECT(Calculation_HIDE!BT19,FALSE)</f>
        <v>626.41999999999996</v>
      </c>
      <c r="N19" s="158">
        <f t="shared" ca="1" si="1"/>
        <v>1.1200000000000001</v>
      </c>
      <c r="O19" s="46"/>
      <c r="P19" s="69"/>
      <c r="Q19" s="73"/>
      <c r="R19" s="7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row>
    <row r="20" spans="1:62" s="44" customFormat="1" ht="20.25" customHeight="1" x14ac:dyDescent="0.2">
      <c r="A20" s="228" t="s">
        <v>261</v>
      </c>
      <c r="B20" s="127">
        <f ca="1">INDIRECT(Calculation_HIDE!P20,FALSE)</f>
        <v>4572.8500000000004</v>
      </c>
      <c r="C20" s="127">
        <f ca="1">INDIRECT(Calculation_HIDE!Q20,FALSE)</f>
        <v>4584.8900000000003</v>
      </c>
      <c r="D20" s="169">
        <f t="shared" ca="1" si="0"/>
        <v>0.26</v>
      </c>
      <c r="E20" s="127">
        <f ca="1">INDIRECT(Calculation_HIDE!BL20,FALSE)</f>
        <v>4571.45</v>
      </c>
      <c r="F20" s="127">
        <f ca="1">INDIRECT(Calculation_HIDE!BM20,FALSE)</f>
        <v>4571.45</v>
      </c>
      <c r="G20" s="127">
        <f ca="1">INDIRECT(Calculation_HIDE!BN20,FALSE)</f>
        <v>4572.8500000000004</v>
      </c>
      <c r="H20" s="127">
        <f ca="1">INDIRECT(Calculation_HIDE!BO20,FALSE)</f>
        <v>4584.8900000000003</v>
      </c>
      <c r="I20" s="127">
        <f ca="1">INDIRECT(Calculation_HIDE!BP20,FALSE)</f>
        <v>4584.8900000000003</v>
      </c>
      <c r="J20" s="127">
        <f ca="1">INDIRECT(Calculation_HIDE!BQ20,FALSE)</f>
        <v>4584.8900000000003</v>
      </c>
      <c r="K20" s="127">
        <f ca="1">INDIRECT(Calculation_HIDE!BR20,FALSE)</f>
        <v>4584.8900000000003</v>
      </c>
      <c r="L20" s="127">
        <f ca="1">INDIRECT(Calculation_HIDE!BS20,FALSE)</f>
        <v>4584.8900000000003</v>
      </c>
      <c r="M20" s="127">
        <f ca="1">INDIRECT(Calculation_HIDE!BT20,FALSE)</f>
        <v>4584.8900000000003</v>
      </c>
      <c r="N20" s="158">
        <f t="shared" ca="1" si="1"/>
        <v>0</v>
      </c>
      <c r="O20" s="46"/>
      <c r="P20" s="69"/>
      <c r="Q20" s="73"/>
      <c r="R20" s="7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row>
    <row r="21" spans="1:62" s="44" customFormat="1" ht="20.25" customHeight="1" x14ac:dyDescent="0.2">
      <c r="A21" s="228" t="s">
        <v>299</v>
      </c>
      <c r="B21" s="127">
        <f ca="1">INDIRECT(Calculation_HIDE!P21,FALSE)</f>
        <v>36.46</v>
      </c>
      <c r="C21" s="127">
        <f ca="1">INDIRECT(Calculation_HIDE!Q21,FALSE)</f>
        <v>36.29</v>
      </c>
      <c r="D21" s="169">
        <f t="shared" ref="D21" ca="1" si="3">ROUND(IF(((C21-B21)/B21)*100&gt;100,"(+)  ",IF(((C21-B21)/B21)*100&lt;-100,"(-)",((C21-B21)/B21)*100)),2)</f>
        <v>-0.47</v>
      </c>
      <c r="E21" s="130">
        <f ca="1">INDIRECT(Calculation_HIDE!BL21,FALSE)</f>
        <v>36.46</v>
      </c>
      <c r="F21" s="130">
        <f ca="1">INDIRECT(Calculation_HIDE!BM21,FALSE)</f>
        <v>36.46</v>
      </c>
      <c r="G21" s="130">
        <f ca="1">INDIRECT(Calculation_HIDE!BN21,FALSE)</f>
        <v>36.46</v>
      </c>
      <c r="H21" s="130">
        <f ca="1">INDIRECT(Calculation_HIDE!BO21,FALSE)</f>
        <v>36.29</v>
      </c>
      <c r="I21" s="130">
        <f ca="1">INDIRECT(Calculation_HIDE!BP21,FALSE)</f>
        <v>36.29</v>
      </c>
      <c r="J21" s="130">
        <f ca="1">INDIRECT(Calculation_HIDE!BQ21,FALSE)</f>
        <v>36.29</v>
      </c>
      <c r="K21" s="130">
        <f ca="1">INDIRECT(Calculation_HIDE!BR21,FALSE)</f>
        <v>36.29</v>
      </c>
      <c r="L21" s="130">
        <f ca="1">INDIRECT(Calculation_HIDE!BS21,FALSE)</f>
        <v>36.29</v>
      </c>
      <c r="M21" s="130">
        <f ca="1">INDIRECT(Calculation_HIDE!BT21,FALSE)</f>
        <v>36.29</v>
      </c>
      <c r="N21" s="283">
        <f t="shared" ca="1" si="1"/>
        <v>0</v>
      </c>
      <c r="O21" s="176"/>
      <c r="P21" s="46"/>
      <c r="Q21" s="73"/>
      <c r="R21" s="7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row>
    <row r="22" spans="1:62" s="44" customFormat="1" ht="20.25" customHeight="1" x14ac:dyDescent="0.2">
      <c r="A22" s="229" t="s">
        <v>82</v>
      </c>
      <c r="B22" s="128">
        <f ca="1">INDIRECT(Calculation_HIDE!P22,FALSE)</f>
        <v>49691.204999999994</v>
      </c>
      <c r="C22" s="128">
        <f ca="1">INDIRECT(Calculation_HIDE!Q22,FALSE)</f>
        <v>53539.145000000004</v>
      </c>
      <c r="D22" s="184">
        <f ca="1">ROUND(IF(((C22-B22)/B22)*100&gt;100,"(+)  ",IF(((C22-B22)/B22)*100&lt;-100,"(-)  ",IF(ROUND((((C22-B22)/B22)*100),1)=0,"no change  ",((C22-B22)/B22)*100))),2)</f>
        <v>7.74</v>
      </c>
      <c r="E22" s="131">
        <f t="shared" ref="E22:L22" ca="1" si="4">SUM(E8:E21)</f>
        <v>48614.659999999989</v>
      </c>
      <c r="F22" s="131">
        <f t="shared" ca="1" si="4"/>
        <v>49273.744999999995</v>
      </c>
      <c r="G22" s="131">
        <f t="shared" ca="1" si="4"/>
        <v>49691.204999999994</v>
      </c>
      <c r="H22" s="131">
        <f t="shared" ca="1" si="4"/>
        <v>51607.185000000005</v>
      </c>
      <c r="I22" s="131">
        <f t="shared" ca="1" si="4"/>
        <v>52203.735000000008</v>
      </c>
      <c r="J22" s="131">
        <f t="shared" ca="1" si="4"/>
        <v>53054.495000000003</v>
      </c>
      <c r="K22" s="131">
        <f t="shared" ca="1" si="4"/>
        <v>53539.145000000004</v>
      </c>
      <c r="L22" s="131">
        <f t="shared" ca="1" si="4"/>
        <v>54727.445</v>
      </c>
      <c r="M22" s="131">
        <f t="shared" ref="M22" ca="1" si="5">SUM(M8:M21)</f>
        <v>55210.695</v>
      </c>
      <c r="N22" s="160">
        <f t="shared" ca="1" si="1"/>
        <v>5.76</v>
      </c>
      <c r="O22" s="176"/>
      <c r="P22" s="73"/>
      <c r="Q22" s="73"/>
      <c r="R22" s="7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row>
    <row r="23" spans="1:62" s="44" customFormat="1" ht="17.25" customHeight="1" x14ac:dyDescent="0.2">
      <c r="A23" s="228" t="s">
        <v>262</v>
      </c>
      <c r="B23" s="127">
        <f ca="1">INDIRECT(Calculation_HIDE!P23,FALSE)</f>
        <v>0</v>
      </c>
      <c r="C23" s="127">
        <f ca="1">INDIRECT(Calculation_HIDE!Q23,FALSE)</f>
        <v>0</v>
      </c>
      <c r="D23" s="169"/>
      <c r="E23" s="127">
        <v>0</v>
      </c>
      <c r="F23" s="127">
        <v>0</v>
      </c>
      <c r="G23" s="127">
        <v>0</v>
      </c>
      <c r="H23" s="127">
        <v>0</v>
      </c>
      <c r="I23" s="127">
        <v>0</v>
      </c>
      <c r="J23" s="127">
        <v>0</v>
      </c>
      <c r="K23" s="127">
        <v>0</v>
      </c>
      <c r="L23" s="127">
        <v>0</v>
      </c>
      <c r="M23" s="127">
        <v>0</v>
      </c>
      <c r="N23" s="197"/>
      <c r="O23" s="176"/>
      <c r="P23" s="69"/>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row>
    <row r="24" spans="1:62" s="44" customFormat="1" ht="16.5" customHeight="1" x14ac:dyDescent="0.2">
      <c r="A24" s="230"/>
      <c r="B24" s="127"/>
      <c r="C24" s="127"/>
      <c r="D24" s="156"/>
      <c r="E24" s="129"/>
      <c r="F24" s="129"/>
      <c r="G24" s="129"/>
      <c r="H24" s="129"/>
      <c r="I24" s="129"/>
      <c r="J24" s="219"/>
      <c r="K24" s="219"/>
      <c r="L24" s="219"/>
      <c r="M24" s="219"/>
      <c r="N24" s="213"/>
      <c r="O24" s="46"/>
      <c r="P24" s="69"/>
      <c r="Q24" s="46"/>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row>
    <row r="25" spans="1:62" s="44" customFormat="1" ht="50.25" customHeight="1" x14ac:dyDescent="0.2">
      <c r="A25" s="227" t="s">
        <v>263</v>
      </c>
      <c r="B25" s="195" t="s">
        <v>229</v>
      </c>
      <c r="C25" s="195" t="s">
        <v>242</v>
      </c>
      <c r="D25" s="201" t="s">
        <v>90</v>
      </c>
      <c r="E25" s="255" t="s">
        <v>91</v>
      </c>
      <c r="F25" s="255" t="s">
        <v>226</v>
      </c>
      <c r="G25" s="255" t="s">
        <v>230</v>
      </c>
      <c r="H25" s="255" t="s">
        <v>233</v>
      </c>
      <c r="I25" s="255" t="s">
        <v>238</v>
      </c>
      <c r="J25" s="178" t="s">
        <v>239</v>
      </c>
      <c r="K25" s="178" t="s">
        <v>231</v>
      </c>
      <c r="L25" s="256" t="s">
        <v>289</v>
      </c>
      <c r="M25" s="167" t="s">
        <v>300</v>
      </c>
      <c r="N25" s="273" t="s">
        <v>277</v>
      </c>
      <c r="O25" s="41"/>
      <c r="P25" s="69"/>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row>
    <row r="26" spans="1:62" s="44" customFormat="1" ht="20.25" customHeight="1" x14ac:dyDescent="0.2">
      <c r="A26" s="228" t="s">
        <v>265</v>
      </c>
      <c r="B26" s="127">
        <f ca="1">INDIRECT(Calculation_HIDE!P26,FALSE)</f>
        <v>29153.57</v>
      </c>
      <c r="C26" s="127">
        <f ca="1">INDIRECT(Calculation_HIDE!Q26,FALSE)</f>
        <v>35237.379999999997</v>
      </c>
      <c r="D26" s="169">
        <f ca="1">ROUND(IF(((C26-B26)/B26)*100&gt;100,"(+)  ",IF(((C26-B26)/B26)*100&lt;-100,"(-)",IF(B26=0,"",((C26-B26)/B26)*100))),2)</f>
        <v>20.87</v>
      </c>
      <c r="E26" s="175">
        <f ca="1">INDIRECT(Calculation_HIDE!BL26,FALSE)</f>
        <v>5295.43</v>
      </c>
      <c r="F26" s="175">
        <f ca="1">INDIRECT(Calculation_HIDE!BM26,FALSE)</f>
        <v>3992.3199999999997</v>
      </c>
      <c r="G26" s="175">
        <f ca="1">INDIRECT(Calculation_HIDE!BN26,FALSE)</f>
        <v>9903.77</v>
      </c>
      <c r="H26" s="175">
        <f ca="1">INDIRECT(Calculation_HIDE!BO26,FALSE)</f>
        <v>11817.38</v>
      </c>
      <c r="I26" s="175">
        <f ca="1">INDIRECT(Calculation_HIDE!BP26,FALSE)</f>
        <v>7465.11</v>
      </c>
      <c r="J26" s="175">
        <f ca="1">INDIRECT(Calculation_HIDE!BQ26,FALSE)</f>
        <v>5686.7</v>
      </c>
      <c r="K26" s="175">
        <f ca="1">INDIRECT(Calculation_HIDE!BR26,FALSE)</f>
        <v>10268.19</v>
      </c>
      <c r="L26" s="175">
        <f ca="1">INDIRECT(Calculation_HIDE!BS26,FALSE)</f>
        <v>10291.99</v>
      </c>
      <c r="M26" s="175">
        <f ca="1">INDIRECT(Calculation_HIDE!BT26,FALSE)</f>
        <v>5114.93</v>
      </c>
      <c r="N26" s="280">
        <f ca="1">ROUND(IF((M26-I26)/I26*100=0,"no change", (M26-I26)/I26*100),2)</f>
        <v>-31.48</v>
      </c>
      <c r="O26" s="46"/>
      <c r="P26" s="69"/>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row>
    <row r="27" spans="1:62" s="44" customFormat="1" ht="20.25" customHeight="1" x14ac:dyDescent="0.2">
      <c r="A27" s="228" t="s">
        <v>280</v>
      </c>
      <c r="B27" s="127">
        <f ca="1">INDIRECT(Calculation_HIDE!P27,FALSE)</f>
        <v>35509.54</v>
      </c>
      <c r="C27" s="127">
        <f ca="1">INDIRECT(Calculation_HIDE!Q27,FALSE)</f>
        <v>45019.87</v>
      </c>
      <c r="D27" s="169">
        <f t="shared" ref="D27:D37" ca="1" si="6">ROUND(IF(((C27-B27)/B27)*100&gt;100,"(+)  ",IF(((C27-B27)/B27)*100&lt;-100,"(-)",IF(B27=0,"",((C27-B27)/B27)*100))),2)</f>
        <v>26.78</v>
      </c>
      <c r="E27" s="127">
        <f ca="1">INDIRECT(Calculation_HIDE!BL27,FALSE)</f>
        <v>6189.94</v>
      </c>
      <c r="F27" s="127">
        <f ca="1">INDIRECT(Calculation_HIDE!BM27,FALSE)</f>
        <v>6124.24</v>
      </c>
      <c r="G27" s="127">
        <f ca="1">INDIRECT(Calculation_HIDE!BN27,FALSE)</f>
        <v>11994.820000000002</v>
      </c>
      <c r="H27" s="127">
        <f ca="1">INDIRECT(Calculation_HIDE!BO27,FALSE)</f>
        <v>12626.960000000001</v>
      </c>
      <c r="I27" s="127">
        <f ca="1">INDIRECT(Calculation_HIDE!BP27,FALSE)</f>
        <v>8876.8000000000011</v>
      </c>
      <c r="J27" s="127">
        <f ca="1">INDIRECT(Calculation_HIDE!BQ27,FALSE)</f>
        <v>7728.84</v>
      </c>
      <c r="K27" s="127">
        <f ca="1">INDIRECT(Calculation_HIDE!BR27,FALSE)</f>
        <v>15787.27</v>
      </c>
      <c r="L27" s="127">
        <f ca="1">INDIRECT(Calculation_HIDE!BS27,FALSE)</f>
        <v>15022.019999999999</v>
      </c>
      <c r="M27" s="127">
        <f ca="1">INDIRECT(Calculation_HIDE!BT27,FALSE)</f>
        <v>8550.68</v>
      </c>
      <c r="N27" s="280">
        <f t="shared" ref="N27:N40" ca="1" si="7">ROUND(IF((M27-I27)/I27*100=0,"no change", (M27-I27)/I27*100),2)</f>
        <v>-3.67</v>
      </c>
      <c r="O27" s="41"/>
      <c r="P27" s="69"/>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row>
    <row r="28" spans="1:62" s="44" customFormat="1" ht="20.25" customHeight="1" x14ac:dyDescent="0.2">
      <c r="A28" s="228" t="s">
        <v>266</v>
      </c>
      <c r="B28" s="127">
        <f ca="1">INDIRECT(Calculation_HIDE!P28,FALSE)</f>
        <v>5.4799999999999995</v>
      </c>
      <c r="C28" s="127">
        <f ca="1">INDIRECT(Calculation_HIDE!Q28,FALSE)</f>
        <v>11.2</v>
      </c>
      <c r="D28" s="169" t="str">
        <f ca="1">IF(((C28-B28)/B28)*100&gt;100,"(+)  ",IF(((C28-B28)/B28)*100&lt;-100,"(-)",IF(B28=0,"",ROUND((C28-B28)/B28,2)*100)))</f>
        <v xml:space="preserve">(+)  </v>
      </c>
      <c r="E28" s="127">
        <f ca="1">INDIRECT(Calculation_HIDE!BL28,FALSE)</f>
        <v>1.25</v>
      </c>
      <c r="F28" s="127">
        <f ca="1">INDIRECT(Calculation_HIDE!BM28,FALSE)</f>
        <v>1.3</v>
      </c>
      <c r="G28" s="127">
        <f ca="1">INDIRECT(Calculation_HIDE!BN28,FALSE)</f>
        <v>1.59</v>
      </c>
      <c r="H28" s="127">
        <f ca="1">INDIRECT(Calculation_HIDE!BO28,FALSE)</f>
        <v>1.54</v>
      </c>
      <c r="I28" s="127">
        <f ca="1">INDIRECT(Calculation_HIDE!BP28,FALSE)</f>
        <v>2.73</v>
      </c>
      <c r="J28" s="127">
        <f ca="1">INDIRECT(Calculation_HIDE!BQ28,FALSE)</f>
        <v>3.43</v>
      </c>
      <c r="K28" s="127">
        <f ca="1">INDIRECT(Calculation_HIDE!BR28,FALSE)</f>
        <v>3.5</v>
      </c>
      <c r="L28" s="127">
        <f ca="1">INDIRECT(Calculation_HIDE!BS28,FALSE)</f>
        <v>3.19</v>
      </c>
      <c r="M28" s="127">
        <f ca="1">INDIRECT(Calculation_HIDE!BT28,FALSE)</f>
        <v>2.1800000000000002</v>
      </c>
      <c r="N28" s="158">
        <f t="shared" ca="1" si="7"/>
        <v>-20.149999999999999</v>
      </c>
      <c r="O28" s="41"/>
      <c r="P28" s="69"/>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row>
    <row r="29" spans="1:62" s="44" customFormat="1" ht="20.25" customHeight="1" x14ac:dyDescent="0.2">
      <c r="A29" s="228" t="s">
        <v>267</v>
      </c>
      <c r="B29" s="127">
        <f ca="1">INDIRECT(Calculation_HIDE!P29,FALSE)</f>
        <v>12075.499999999998</v>
      </c>
      <c r="C29" s="127">
        <f ca="1">INDIRECT(Calculation_HIDE!Q29,FALSE)</f>
        <v>13282.900000000001</v>
      </c>
      <c r="D29" s="169">
        <f t="shared" ca="1" si="6"/>
        <v>10</v>
      </c>
      <c r="E29" s="127">
        <f ca="1">INDIRECT(Calculation_HIDE!BL29,FALSE)</f>
        <v>4828.7399999999989</v>
      </c>
      <c r="F29" s="127">
        <f ca="1">INDIRECT(Calculation_HIDE!BM29,FALSE)</f>
        <v>4069.7700000000004</v>
      </c>
      <c r="G29" s="127">
        <f ca="1">INDIRECT(Calculation_HIDE!BN29,FALSE)</f>
        <v>1452.47</v>
      </c>
      <c r="H29" s="127">
        <f ca="1">INDIRECT(Calculation_HIDE!BO29,FALSE)</f>
        <v>1994.27</v>
      </c>
      <c r="I29" s="127">
        <f ca="1">INDIRECT(Calculation_HIDE!BP29,FALSE)</f>
        <v>4925.2300000000005</v>
      </c>
      <c r="J29" s="127">
        <f ca="1">INDIRECT(Calculation_HIDE!BQ29,FALSE)</f>
        <v>4672.0600000000004</v>
      </c>
      <c r="K29" s="127">
        <f ca="1">INDIRECT(Calculation_HIDE!BR29,FALSE)</f>
        <v>1691.3399999999997</v>
      </c>
      <c r="L29" s="127">
        <f ca="1">INDIRECT(Calculation_HIDE!BS29,FALSE)</f>
        <v>1809.12</v>
      </c>
      <c r="M29" s="127">
        <f ca="1">INDIRECT(Calculation_HIDE!BT29,FALSE)</f>
        <v>5523.74</v>
      </c>
      <c r="N29" s="158">
        <f t="shared" ca="1" si="7"/>
        <v>12.15</v>
      </c>
      <c r="O29" s="69"/>
      <c r="P29" s="69"/>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row>
    <row r="30" spans="1:62" s="44" customFormat="1" ht="20.25" customHeight="1" x14ac:dyDescent="0.2">
      <c r="A30" s="228" t="s">
        <v>268</v>
      </c>
      <c r="B30" s="127">
        <f ca="1">INDIRECT(Calculation_HIDE!P30,FALSE)</f>
        <v>5398.26</v>
      </c>
      <c r="C30" s="127">
        <f ca="1">INDIRECT(Calculation_HIDE!Q30,FALSE)</f>
        <v>5640.13</v>
      </c>
      <c r="D30" s="169">
        <f t="shared" ca="1" si="6"/>
        <v>4.4800000000000004</v>
      </c>
      <c r="E30" s="127">
        <f ca="1">INDIRECT(Calculation_HIDE!BL30,FALSE)</f>
        <v>997.00000000000011</v>
      </c>
      <c r="F30" s="127">
        <f ca="1">INDIRECT(Calculation_HIDE!BM30,FALSE)</f>
        <v>562.19000000000005</v>
      </c>
      <c r="G30" s="127">
        <f ca="1">INDIRECT(Calculation_HIDE!BN30,FALSE)</f>
        <v>2072.4700000000003</v>
      </c>
      <c r="H30" s="127">
        <f ca="1">INDIRECT(Calculation_HIDE!BO30,FALSE)</f>
        <v>1944.6899999999998</v>
      </c>
      <c r="I30" s="127">
        <f ca="1">INDIRECT(Calculation_HIDE!BP30,FALSE)</f>
        <v>993.58</v>
      </c>
      <c r="J30" s="127">
        <f ca="1">INDIRECT(Calculation_HIDE!BQ30,FALSE)</f>
        <v>771.02</v>
      </c>
      <c r="K30" s="127">
        <f ca="1">INDIRECT(Calculation_HIDE!BR30,FALSE)</f>
        <v>1930.8400000000001</v>
      </c>
      <c r="L30" s="127">
        <f ca="1">INDIRECT(Calculation_HIDE!BS30,FALSE)</f>
        <v>1665.28</v>
      </c>
      <c r="M30" s="127">
        <f ca="1">INDIRECT(Calculation_HIDE!BT30,FALSE)</f>
        <v>721.05000000000007</v>
      </c>
      <c r="N30" s="158">
        <f t="shared" ca="1" si="7"/>
        <v>-27.43</v>
      </c>
      <c r="O30" s="46"/>
      <c r="P30" s="69"/>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row>
    <row r="31" spans="1:62" s="44" customFormat="1" ht="20.25" customHeight="1" x14ac:dyDescent="0.2">
      <c r="A31" s="228" t="s">
        <v>269</v>
      </c>
      <c r="B31" s="127">
        <f ca="1">INDIRECT(Calculation_HIDE!P31,FALSE)</f>
        <v>3312.88</v>
      </c>
      <c r="C31" s="127">
        <f ca="1">INDIRECT(Calculation_HIDE!Q31,FALSE)</f>
        <v>3101.1400000000003</v>
      </c>
      <c r="D31" s="169">
        <f t="shared" ca="1" si="6"/>
        <v>-6.39</v>
      </c>
      <c r="E31" s="127">
        <f ca="1">INDIRECT(Calculation_HIDE!BL31,FALSE)</f>
        <v>822.70000000000016</v>
      </c>
      <c r="F31" s="127">
        <f ca="1">INDIRECT(Calculation_HIDE!BM31,FALSE)</f>
        <v>821.76</v>
      </c>
      <c r="G31" s="127">
        <f ca="1">INDIRECT(Calculation_HIDE!BN31,FALSE)</f>
        <v>831.5</v>
      </c>
      <c r="H31" s="127">
        <f ca="1">INDIRECT(Calculation_HIDE!BO31,FALSE)</f>
        <v>784.6</v>
      </c>
      <c r="I31" s="127">
        <f ca="1">INDIRECT(Calculation_HIDE!BP31,FALSE)</f>
        <v>780.33999999999992</v>
      </c>
      <c r="J31" s="127">
        <f ca="1">INDIRECT(Calculation_HIDE!BQ31,FALSE)</f>
        <v>761.24</v>
      </c>
      <c r="K31" s="127">
        <f ca="1">INDIRECT(Calculation_HIDE!BR31,FALSE)</f>
        <v>774.96</v>
      </c>
      <c r="L31" s="127">
        <f ca="1">INDIRECT(Calculation_HIDE!BS31,FALSE)</f>
        <v>765.2299999999999</v>
      </c>
      <c r="M31" s="127">
        <f ca="1">INDIRECT(Calculation_HIDE!BT31,FALSE)</f>
        <v>737.38</v>
      </c>
      <c r="N31" s="158">
        <f t="shared" ca="1" si="7"/>
        <v>-5.51</v>
      </c>
      <c r="O31" s="41"/>
      <c r="P31" s="69"/>
      <c r="Q31" s="127"/>
      <c r="R31" s="127"/>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row>
    <row r="32" spans="1:62" s="75" customFormat="1" ht="20.25" customHeight="1" x14ac:dyDescent="0.2">
      <c r="A32" s="228" t="s">
        <v>270</v>
      </c>
      <c r="B32" s="127">
        <f ca="1">INDIRECT(Calculation_HIDE!P32,FALSE)</f>
        <v>1046.71</v>
      </c>
      <c r="C32" s="127">
        <f ca="1">INDIRECT(Calculation_HIDE!Q32,FALSE)</f>
        <v>1008.24</v>
      </c>
      <c r="D32" s="169">
        <f t="shared" ca="1" si="6"/>
        <v>-3.68</v>
      </c>
      <c r="E32" s="127">
        <f ca="1">INDIRECT(Calculation_HIDE!BL32,FALSE)</f>
        <v>275.10999999999996</v>
      </c>
      <c r="F32" s="127">
        <f ca="1">INDIRECT(Calculation_HIDE!BM32,FALSE)</f>
        <v>245.22000000000003</v>
      </c>
      <c r="G32" s="127">
        <f ca="1">INDIRECT(Calculation_HIDE!BN32,FALSE)</f>
        <v>264.79000000000002</v>
      </c>
      <c r="H32" s="127">
        <f ca="1">INDIRECT(Calculation_HIDE!BO32,FALSE)</f>
        <v>270.69</v>
      </c>
      <c r="I32" s="127">
        <f ca="1">INDIRECT(Calculation_HIDE!BP32,FALSE)</f>
        <v>272.12</v>
      </c>
      <c r="J32" s="127">
        <f ca="1">INDIRECT(Calculation_HIDE!BQ32,FALSE)</f>
        <v>231.48</v>
      </c>
      <c r="K32" s="127">
        <f ca="1">INDIRECT(Calculation_HIDE!BR32,FALSE)</f>
        <v>233.95</v>
      </c>
      <c r="L32" s="127">
        <f ca="1">INDIRECT(Calculation_HIDE!BS32,FALSE)</f>
        <v>263.2</v>
      </c>
      <c r="M32" s="127">
        <f ca="1">INDIRECT(Calculation_HIDE!BT32,FALSE)</f>
        <v>266.30999999999995</v>
      </c>
      <c r="N32" s="158">
        <f t="shared" ca="1" si="7"/>
        <v>-2.14</v>
      </c>
      <c r="O32" s="74"/>
      <c r="P32" s="69"/>
      <c r="Q32" s="74"/>
      <c r="R32" s="131"/>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row>
    <row r="33" spans="1:62" s="44" customFormat="1" ht="20.25" customHeight="1" x14ac:dyDescent="0.2">
      <c r="A33" s="228" t="s">
        <v>273</v>
      </c>
      <c r="B33" s="127">
        <f ca="1">INDIRECT(Calculation_HIDE!P33,FALSE)</f>
        <v>4558.82</v>
      </c>
      <c r="C33" s="127">
        <f ca="1">INDIRECT(Calculation_HIDE!Q33,FALSE)</f>
        <v>4756.3900000000003</v>
      </c>
      <c r="D33" s="169">
        <f t="shared" ca="1" si="6"/>
        <v>4.33</v>
      </c>
      <c r="E33" s="127">
        <f ca="1">INDIRECT(Calculation_HIDE!BL33,FALSE)</f>
        <v>1121.33</v>
      </c>
      <c r="F33" s="127">
        <f ca="1">INDIRECT(Calculation_HIDE!BM33,FALSE)</f>
        <v>1131.01</v>
      </c>
      <c r="G33" s="127">
        <f ca="1">INDIRECT(Calculation_HIDE!BN33,FALSE)</f>
        <v>1157.46</v>
      </c>
      <c r="H33" s="127">
        <f ca="1">INDIRECT(Calculation_HIDE!BO33,FALSE)</f>
        <v>1201.3699999999999</v>
      </c>
      <c r="I33" s="127">
        <f ca="1">INDIRECT(Calculation_HIDE!BP33,FALSE)</f>
        <v>1169.22</v>
      </c>
      <c r="J33" s="127">
        <f ca="1">INDIRECT(Calculation_HIDE!BQ33,FALSE)</f>
        <v>1175.1600000000001</v>
      </c>
      <c r="K33" s="127">
        <f ca="1">INDIRECT(Calculation_HIDE!BR33,FALSE)</f>
        <v>1210.6400000000001</v>
      </c>
      <c r="L33" s="127">
        <f ca="1">INDIRECT(Calculation_HIDE!BS33,FALSE)</f>
        <v>1198.51</v>
      </c>
      <c r="M33" s="127">
        <f ca="1">INDIRECT(Calculation_HIDE!BT33,FALSE)</f>
        <v>1174.56</v>
      </c>
      <c r="N33" s="158">
        <f t="shared" ca="1" si="7"/>
        <v>0.46</v>
      </c>
      <c r="O33" s="76"/>
      <c r="P33" s="69"/>
      <c r="Q33" s="76"/>
      <c r="R33" s="71"/>
      <c r="S33" s="76"/>
      <c r="T33" s="46"/>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row>
    <row r="34" spans="1:62" s="44" customFormat="1" ht="20.25" customHeight="1" x14ac:dyDescent="0.2">
      <c r="A34" s="228" t="s">
        <v>9</v>
      </c>
      <c r="B34" s="127">
        <f ca="1">INDIRECT(Calculation_HIDE!P34,FALSE)</f>
        <v>0</v>
      </c>
      <c r="C34" s="127">
        <f ca="1">INDIRECT(Calculation_HIDE!Q34,FALSE)</f>
        <v>0</v>
      </c>
      <c r="D34" s="169"/>
      <c r="E34" s="127">
        <f ca="1">INDIRECT(Calculation_HIDE!BL34,FALSE)</f>
        <v>0</v>
      </c>
      <c r="F34" s="127">
        <f ca="1">INDIRECT(Calculation_HIDE!BM34,FALSE)</f>
        <v>0</v>
      </c>
      <c r="G34" s="127">
        <f ca="1">INDIRECT(Calculation_HIDE!BN34,FALSE)</f>
        <v>0</v>
      </c>
      <c r="H34" s="127">
        <f ca="1">INDIRECT(Calculation_HIDE!BO34,FALSE)</f>
        <v>0</v>
      </c>
      <c r="I34" s="127">
        <f ca="1">INDIRECT(Calculation_HIDE!BP34,FALSE)</f>
        <v>0</v>
      </c>
      <c r="J34" s="127">
        <f ca="1">INDIRECT(Calculation_HIDE!BQ34,FALSE)</f>
        <v>0</v>
      </c>
      <c r="K34" s="127">
        <f ca="1">INDIRECT(Calculation_HIDE!BR34,FALSE)</f>
        <v>0</v>
      </c>
      <c r="L34" s="127">
        <f ca="1">INDIRECT(Calculation_HIDE!BS34,FALSE)</f>
        <v>0</v>
      </c>
      <c r="M34" s="127">
        <f ca="1">INDIRECT(Calculation_HIDE!BT34,FALSE)</f>
        <v>0</v>
      </c>
      <c r="N34" s="158"/>
      <c r="O34" s="41"/>
      <c r="P34" s="69"/>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row>
    <row r="35" spans="1:62" s="44" customFormat="1" ht="20.25" customHeight="1" x14ac:dyDescent="0.2">
      <c r="A35" s="228" t="s">
        <v>283</v>
      </c>
      <c r="B35" s="127">
        <f ca="1">INDIRECT(Calculation_HIDE!P35,FALSE)</f>
        <v>616.37</v>
      </c>
      <c r="C35" s="127">
        <f ca="1">INDIRECT(Calculation_HIDE!Q35,FALSE)</f>
        <v>602.53000000000009</v>
      </c>
      <c r="D35" s="169">
        <f t="shared" ca="1" si="6"/>
        <v>-2.25</v>
      </c>
      <c r="E35" s="127">
        <f ca="1">INDIRECT(Calculation_HIDE!BL35,FALSE)</f>
        <v>165</v>
      </c>
      <c r="F35" s="127">
        <f ca="1">INDIRECT(Calculation_HIDE!BM35,FALSE)</f>
        <v>132.41999999999999</v>
      </c>
      <c r="G35" s="127">
        <f ca="1">INDIRECT(Calculation_HIDE!BN35,FALSE)</f>
        <v>156.25</v>
      </c>
      <c r="H35" s="127">
        <f ca="1">INDIRECT(Calculation_HIDE!BO35,FALSE)</f>
        <v>162.41</v>
      </c>
      <c r="I35" s="127">
        <f ca="1">INDIRECT(Calculation_HIDE!BP35,FALSE)</f>
        <v>158.80000000000001</v>
      </c>
      <c r="J35" s="127">
        <f ca="1">INDIRECT(Calculation_HIDE!BQ35,FALSE)</f>
        <v>126.35</v>
      </c>
      <c r="K35" s="127">
        <f ca="1">INDIRECT(Calculation_HIDE!BR35,FALSE)</f>
        <v>154.97</v>
      </c>
      <c r="L35" s="127">
        <f ca="1">INDIRECT(Calculation_HIDE!BS35,FALSE)</f>
        <v>160.80000000000001</v>
      </c>
      <c r="M35" s="127">
        <f ca="1">INDIRECT(Calculation_HIDE!BT35,FALSE)</f>
        <v>153.69999999999999</v>
      </c>
      <c r="N35" s="158">
        <f t="shared" ca="1" si="7"/>
        <v>-3.21</v>
      </c>
      <c r="O35" s="76"/>
      <c r="P35" s="69"/>
      <c r="Q35" s="73"/>
      <c r="R35" s="127"/>
      <c r="S35" s="46"/>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row>
    <row r="36" spans="1:62" s="44" customFormat="1" ht="20.25" customHeight="1" x14ac:dyDescent="0.2">
      <c r="A36" s="228" t="s">
        <v>251</v>
      </c>
      <c r="B36" s="127">
        <f ca="1">INDIRECT(Calculation_HIDE!P36,FALSE)</f>
        <v>3277.18</v>
      </c>
      <c r="C36" s="127">
        <f ca="1">INDIRECT(Calculation_HIDE!Q36,FALSE)</f>
        <v>3390.91</v>
      </c>
      <c r="D36" s="169">
        <f t="shared" ca="1" si="6"/>
        <v>3.47</v>
      </c>
      <c r="E36" s="127">
        <f ca="1">INDIRECT(Calculation_HIDE!BL36,FALSE)</f>
        <v>783.14</v>
      </c>
      <c r="F36" s="127">
        <f ca="1">INDIRECT(Calculation_HIDE!BM36,FALSE)</f>
        <v>859.63</v>
      </c>
      <c r="G36" s="127">
        <f ca="1">INDIRECT(Calculation_HIDE!BN36,FALSE)</f>
        <v>864.18</v>
      </c>
      <c r="H36" s="127">
        <f ca="1">INDIRECT(Calculation_HIDE!BO36,FALSE)</f>
        <v>829</v>
      </c>
      <c r="I36" s="127">
        <f ca="1">INDIRECT(Calculation_HIDE!BP36,FALSE)</f>
        <v>844.2</v>
      </c>
      <c r="J36" s="127">
        <f ca="1">INDIRECT(Calculation_HIDE!BQ36,FALSE)</f>
        <v>863.97</v>
      </c>
      <c r="K36" s="127">
        <f ca="1">INDIRECT(Calculation_HIDE!BR36,FALSE)</f>
        <v>853.74</v>
      </c>
      <c r="L36" s="127">
        <f ca="1">INDIRECT(Calculation_HIDE!BS36,FALSE)</f>
        <v>835.56</v>
      </c>
      <c r="M36" s="127">
        <f ca="1">INDIRECT(Calculation_HIDE!BT36,FALSE)</f>
        <v>827.06</v>
      </c>
      <c r="N36" s="158">
        <f t="shared" ca="1" si="7"/>
        <v>-2.0299999999999998</v>
      </c>
      <c r="O36" s="73"/>
      <c r="P36" s="205"/>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row>
    <row r="37" spans="1:62" s="44" customFormat="1" ht="20.25" customHeight="1" x14ac:dyDescent="0.2">
      <c r="A37" s="228" t="s">
        <v>282</v>
      </c>
      <c r="B37" s="127">
        <f ca="1">INDIRECT(Calculation_HIDE!P37,FALSE)</f>
        <v>27086.22</v>
      </c>
      <c r="C37" s="127">
        <f ca="1">INDIRECT(Calculation_HIDE!Q37,FALSE)</f>
        <v>22813.77</v>
      </c>
      <c r="D37" s="169">
        <f t="shared" ca="1" si="6"/>
        <v>-15.77</v>
      </c>
      <c r="E37" s="127">
        <f ca="1">INDIRECT(Calculation_HIDE!BL37,FALSE)</f>
        <v>6585.57</v>
      </c>
      <c r="F37" s="127">
        <f ca="1">INDIRECT(Calculation_HIDE!BM37,FALSE)</f>
        <v>5994.31</v>
      </c>
      <c r="G37" s="127">
        <f ca="1">INDIRECT(Calculation_HIDE!BN37,FALSE)</f>
        <v>7376.28</v>
      </c>
      <c r="H37" s="127">
        <f ca="1">INDIRECT(Calculation_HIDE!BO37,FALSE)</f>
        <v>6782.73</v>
      </c>
      <c r="I37" s="127">
        <f ca="1">INDIRECT(Calculation_HIDE!BP37,FALSE)</f>
        <v>4902.34</v>
      </c>
      <c r="J37" s="127">
        <f ca="1">INDIRECT(Calculation_HIDE!BQ37,FALSE)</f>
        <v>6089.83</v>
      </c>
      <c r="K37" s="127">
        <f ca="1">INDIRECT(Calculation_HIDE!BR37,FALSE)</f>
        <v>5038.87</v>
      </c>
      <c r="L37" s="127">
        <f ca="1">INDIRECT(Calculation_HIDE!BS37,FALSE)</f>
        <v>5699.52</v>
      </c>
      <c r="M37" s="127">
        <f ca="1">INDIRECT(Calculation_HIDE!BT37,FALSE)</f>
        <v>4092.63</v>
      </c>
      <c r="N37" s="280">
        <f t="shared" ca="1" si="7"/>
        <v>-16.52</v>
      </c>
      <c r="O37" s="41"/>
      <c r="P37" s="69"/>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row>
    <row r="38" spans="1:62" s="44" customFormat="1" ht="20.25" customHeight="1" x14ac:dyDescent="0.2">
      <c r="A38" s="228" t="s">
        <v>299</v>
      </c>
      <c r="B38" s="127">
        <f ca="1">INDIRECT(Calculation_HIDE!P38,FALSE)</f>
        <v>148.80000000000001</v>
      </c>
      <c r="C38" s="127">
        <f ca="1">INDIRECT(Calculation_HIDE!Q38,FALSE)</f>
        <v>147.28</v>
      </c>
      <c r="D38" s="169">
        <f t="shared" ref="D38" ca="1" si="8">ROUND(IF(((C38-B38)/B38)*100&gt;100,"(+)  ",IF(((C38-B38)/B38)*100&lt;-100,"(-)",IF(B38=0,"",((C38-B38)/B38)*100))),2)</f>
        <v>-1.02</v>
      </c>
      <c r="E38" s="130">
        <f ca="1">INDIRECT(Calculation_HIDE!BL38,FALSE)</f>
        <v>37.200000000000003</v>
      </c>
      <c r="F38" s="130">
        <f ca="1">INDIRECT(Calculation_HIDE!BM38,FALSE)</f>
        <v>37.200000000000003</v>
      </c>
      <c r="G38" s="130">
        <f ca="1">INDIRECT(Calculation_HIDE!BN38,FALSE)</f>
        <v>37.200000000000003</v>
      </c>
      <c r="H38" s="130">
        <f ca="1">INDIRECT(Calculation_HIDE!BO38,FALSE)</f>
        <v>36.82</v>
      </c>
      <c r="I38" s="130">
        <f ca="1">INDIRECT(Calculation_HIDE!BP38,FALSE)</f>
        <v>36.82</v>
      </c>
      <c r="J38" s="130">
        <f ca="1">INDIRECT(Calculation_HIDE!BQ38,FALSE)</f>
        <v>36.82</v>
      </c>
      <c r="K38" s="130">
        <f ca="1">INDIRECT(Calculation_HIDE!BR38,FALSE)</f>
        <v>36.82</v>
      </c>
      <c r="L38" s="130">
        <f ca="1">INDIRECT(Calculation_HIDE!BS38,FALSE)</f>
        <v>36.82</v>
      </c>
      <c r="M38" s="130">
        <f ca="1">INDIRECT(Calculation_HIDE!BT38,FALSE)</f>
        <v>36.82</v>
      </c>
      <c r="N38" s="281">
        <v>0</v>
      </c>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row>
    <row r="39" spans="1:62" s="44" customFormat="1" ht="17.25" customHeight="1" x14ac:dyDescent="0.2">
      <c r="A39" s="229" t="s">
        <v>82</v>
      </c>
      <c r="B39" s="128">
        <f ca="1">INDIRECT(Calculation_HIDE!P39,FALSE)</f>
        <v>122189.32999999999</v>
      </c>
      <c r="C39" s="128">
        <f ca="1">INDIRECT(Calculation_HIDE!Q39,FALSE)</f>
        <v>135011.74</v>
      </c>
      <c r="D39" s="184">
        <f ca="1">ROUND(IF(((C39-B39)/B39)*100&gt;100,"(+)  ",IF(((C39-B39)/B39)*100&lt;-100,"(-)",IF(B39=0,"",((C39-B39)/B39)*100))),2)</f>
        <v>10.49</v>
      </c>
      <c r="E39" s="131">
        <f ca="1">INDIRECT(Calculation_HIDE!BL39,FALSE)</f>
        <v>27102.41</v>
      </c>
      <c r="F39" s="131">
        <f ca="1">INDIRECT(Calculation_HIDE!BM39,FALSE)</f>
        <v>23971.37</v>
      </c>
      <c r="G39" s="131">
        <f ca="1">INDIRECT(Calculation_HIDE!BN39,FALSE)</f>
        <v>36112.780000000006</v>
      </c>
      <c r="H39" s="131">
        <f ca="1">INDIRECT(Calculation_HIDE!BO39,FALSE)</f>
        <v>38452.46</v>
      </c>
      <c r="I39" s="131">
        <f ca="1">INDIRECT(Calculation_HIDE!BP39,FALSE)</f>
        <v>30427.29</v>
      </c>
      <c r="J39" s="131">
        <f ca="1">INDIRECT(Calculation_HIDE!BQ39,FALSE)</f>
        <v>28146.9</v>
      </c>
      <c r="K39" s="131">
        <f ca="1">INDIRECT(Calculation_HIDE!BR39,FALSE)</f>
        <v>37985.090000000004</v>
      </c>
      <c r="L39" s="131">
        <f ca="1">INDIRECT(Calculation_HIDE!BS39,FALSE)</f>
        <v>37751.24</v>
      </c>
      <c r="M39" s="131">
        <f ca="1">INDIRECT(Calculation_HIDE!BT39,FALSE)</f>
        <v>27201.040000000005</v>
      </c>
      <c r="N39" s="282">
        <f t="shared" ca="1" si="7"/>
        <v>-10.6</v>
      </c>
      <c r="O39" s="170"/>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row>
    <row r="40" spans="1:62" s="44" customFormat="1" ht="39.75" customHeight="1" x14ac:dyDescent="0.2">
      <c r="A40" s="228" t="s">
        <v>274</v>
      </c>
      <c r="B40" s="127">
        <f ca="1">INDIRECT(Calculation_HIDE!P40,FALSE)</f>
        <v>4658.2199999999993</v>
      </c>
      <c r="C40" s="127">
        <f ca="1">INDIRECT(Calculation_HIDE!Q40,FALSE)</f>
        <v>4854.34</v>
      </c>
      <c r="D40" s="169">
        <f ca="1">ROUND(IF(((C40-B40)/B40)*100&gt;100,"(+)  ",IF(((C40-B40)/B40)*100&lt;-100,"(-)",IF(B40=0,"",((C40-B40)/B40)*100))),2)</f>
        <v>4.21</v>
      </c>
      <c r="E40" s="127">
        <f ca="1">INDIRECT(Calculation_HIDE!BJ40,FALSE)</f>
        <v>1058.98</v>
      </c>
      <c r="F40" s="127">
        <f ca="1">INDIRECT(Calculation_HIDE!BK40,FALSE)</f>
        <v>1173.8699999999999</v>
      </c>
      <c r="G40" s="127">
        <f ca="1">INDIRECT(Calculation_HIDE!BL40,FALSE)</f>
        <v>1146.18</v>
      </c>
      <c r="H40" s="127">
        <f ca="1">INDIRECT(Calculation_HIDE!BM40,FALSE)</f>
        <v>1155.8599999999999</v>
      </c>
      <c r="I40" s="127">
        <f ca="1">INDIRECT(Calculation_HIDE!BN40,FALSE)</f>
        <v>1182.31</v>
      </c>
      <c r="J40" s="127">
        <f ca="1">INDIRECT(Calculation_HIDE!BO40,FALSE)</f>
        <v>1225.8499999999999</v>
      </c>
      <c r="K40" s="127">
        <f ca="1">INDIRECT(Calculation_HIDE!BP40,FALSE)</f>
        <v>1193.71</v>
      </c>
      <c r="L40" s="127">
        <f ca="1">INDIRECT(Calculation_HIDE!BQ40,FALSE)</f>
        <v>1199.6500000000001</v>
      </c>
      <c r="M40" s="127">
        <f ca="1">INDIRECT(Calculation_HIDE!BR40,FALSE)</f>
        <v>1235.1300000000001</v>
      </c>
      <c r="N40" s="280">
        <f t="shared" ca="1" si="7"/>
        <v>4.47</v>
      </c>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row>
    <row r="41" spans="1:62" s="44" customFormat="1" ht="20.25" customHeight="1" x14ac:dyDescent="0.2">
      <c r="A41" s="226"/>
      <c r="B41" s="132"/>
      <c r="C41" s="132"/>
      <c r="D41" s="157"/>
      <c r="E41" s="127"/>
      <c r="F41" s="127"/>
      <c r="G41" s="127"/>
      <c r="H41" s="127"/>
      <c r="I41" s="127"/>
      <c r="J41" s="130"/>
      <c r="K41" s="130"/>
      <c r="L41" s="130"/>
      <c r="M41" s="130"/>
      <c r="N41" s="214"/>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row>
    <row r="42" spans="1:62" s="44" customFormat="1" ht="44.25" customHeight="1" x14ac:dyDescent="0.2">
      <c r="A42" s="231" t="s">
        <v>275</v>
      </c>
      <c r="B42" s="195" t="s">
        <v>229</v>
      </c>
      <c r="C42" s="195" t="s">
        <v>242</v>
      </c>
      <c r="D42" s="201" t="s">
        <v>90</v>
      </c>
      <c r="E42" s="195" t="s">
        <v>91</v>
      </c>
      <c r="F42" s="195" t="s">
        <v>226</v>
      </c>
      <c r="G42" s="195" t="s">
        <v>230</v>
      </c>
      <c r="H42" s="195" t="s">
        <v>233</v>
      </c>
      <c r="I42" s="195" t="s">
        <v>238</v>
      </c>
      <c r="J42" s="178" t="s">
        <v>239</v>
      </c>
      <c r="K42" s="178" t="s">
        <v>231</v>
      </c>
      <c r="L42" s="178" t="s">
        <v>289</v>
      </c>
      <c r="M42" s="167" t="s">
        <v>300</v>
      </c>
      <c r="N42" s="196" t="s">
        <v>277</v>
      </c>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row>
    <row r="43" spans="1:62" s="44" customFormat="1" ht="20.25" customHeight="1" x14ac:dyDescent="0.2">
      <c r="A43" s="232" t="s">
        <v>75</v>
      </c>
      <c r="B43" s="125">
        <f ca="1">INDIRECT(Calculation_HIDE!P43,FALSE)</f>
        <v>23.3</v>
      </c>
      <c r="C43" s="125">
        <f ca="1">INDIRECT(Calculation_HIDE!Q43,FALSE)</f>
        <v>27.43</v>
      </c>
      <c r="D43" s="169">
        <f ca="1">C43-B43</f>
        <v>4.129999999999999</v>
      </c>
      <c r="E43" s="125">
        <f ca="1">INDIRECT(Calculation_HIDE!BL43,FALSE)</f>
        <v>17.12</v>
      </c>
      <c r="F43" s="125">
        <f ca="1">INDIRECT(Calculation_HIDE!BM43,FALSE)</f>
        <v>12.66</v>
      </c>
      <c r="G43" s="125">
        <f ca="1">INDIRECT(Calculation_HIDE!BN43,FALSE)</f>
        <v>31.11</v>
      </c>
      <c r="H43" s="125">
        <f ca="1">INDIRECT(Calculation_HIDE!BO43,FALSE)</f>
        <v>37.549999999999997</v>
      </c>
      <c r="I43" s="125">
        <f ca="1">INDIRECT(Calculation_HIDE!BP43,FALSE)</f>
        <v>23.33</v>
      </c>
      <c r="J43" s="125">
        <f ca="1">INDIRECT(Calculation_HIDE!BQ43,FALSE)</f>
        <v>17.559999999999999</v>
      </c>
      <c r="K43" s="125">
        <f ca="1">INDIRECT(Calculation_HIDE!BR43,FALSE)</f>
        <v>31.51</v>
      </c>
      <c r="L43" s="125">
        <f ca="1">INDIRECT(Calculation_HIDE!BS43,FALSE)</f>
        <v>31.65</v>
      </c>
      <c r="M43" s="125">
        <f ca="1">INDIRECT(Calculation_HIDE!BT43,FALSE)</f>
        <v>15.33</v>
      </c>
      <c r="N43" s="158">
        <f t="shared" ref="N43:N54" ca="1" si="9">M43-I43</f>
        <v>-7.9999999999999982</v>
      </c>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row>
    <row r="44" spans="1:62" s="44" customFormat="1" ht="20.25" customHeight="1" x14ac:dyDescent="0.2">
      <c r="A44" s="232" t="s">
        <v>76</v>
      </c>
      <c r="B44" s="125">
        <f ca="1">INDIRECT(Calculation_HIDE!P44,FALSE)</f>
        <v>37.659999999999997</v>
      </c>
      <c r="C44" s="125">
        <f ca="1">INDIRECT(Calculation_HIDE!Q44,FALSE)</f>
        <v>41.07</v>
      </c>
      <c r="D44" s="169">
        <f t="shared" ref="D44:D54" ca="1" si="10">C44-B44</f>
        <v>3.4100000000000037</v>
      </c>
      <c r="E44" s="125">
        <f ca="1">INDIRECT(Calculation_HIDE!BL44,FALSE)</f>
        <v>26.92</v>
      </c>
      <c r="F44" s="125">
        <f ca="1">INDIRECT(Calculation_HIDE!BM44,FALSE)</f>
        <v>25.53</v>
      </c>
      <c r="G44" s="125">
        <f ca="1">INDIRECT(Calculation_HIDE!BN44,FALSE)</f>
        <v>48.67</v>
      </c>
      <c r="H44" s="125">
        <f ca="1">INDIRECT(Calculation_HIDE!BO44,FALSE)</f>
        <v>48.74</v>
      </c>
      <c r="I44" s="125">
        <f ca="1">INDIRECT(Calculation_HIDE!BP44,FALSE)</f>
        <v>31.35</v>
      </c>
      <c r="J44" s="125">
        <f ca="1">INDIRECT(Calculation_HIDE!BQ44,FALSE)</f>
        <v>25.89</v>
      </c>
      <c r="K44" s="125">
        <f ca="1">INDIRECT(Calculation_HIDE!BR44,FALSE)</f>
        <v>51.48</v>
      </c>
      <c r="L44" s="125">
        <f ca="1">INDIRECT(Calculation_HIDE!BS44,FALSE)</f>
        <v>49.5</v>
      </c>
      <c r="M44" s="125">
        <f ca="1">INDIRECT(Calculation_HIDE!BT44,FALSE)</f>
        <v>27.39</v>
      </c>
      <c r="N44" s="158">
        <f t="shared" ca="1" si="9"/>
        <v>-3.9600000000000009</v>
      </c>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row>
    <row r="45" spans="1:62" s="44" customFormat="1" ht="20.25" customHeight="1" x14ac:dyDescent="0.2">
      <c r="A45" s="228" t="s">
        <v>5</v>
      </c>
      <c r="B45" s="125">
        <f ca="1">INDIRECT(Calculation_HIDE!P45,FALSE)</f>
        <v>10.039999999999999</v>
      </c>
      <c r="C45" s="125">
        <f ca="1">INDIRECT(Calculation_HIDE!Q45,FALSE)</f>
        <v>10.62</v>
      </c>
      <c r="D45" s="169">
        <f t="shared" ca="1" si="10"/>
        <v>0.58000000000000007</v>
      </c>
      <c r="E45" s="125">
        <f ca="1">INDIRECT(Calculation_HIDE!BL45,FALSE)</f>
        <v>16.079999999999998</v>
      </c>
      <c r="F45" s="125">
        <f ca="1">INDIRECT(Calculation_HIDE!BM45,FALSE)</f>
        <v>13.35</v>
      </c>
      <c r="G45" s="125">
        <f ca="1">INDIRECT(Calculation_HIDE!BN45,FALSE)</f>
        <v>4.74</v>
      </c>
      <c r="H45" s="125">
        <f ca="1">INDIRECT(Calculation_HIDE!BO45,FALSE)</f>
        <v>6.59</v>
      </c>
      <c r="I45" s="125">
        <f ca="1">INDIRECT(Calculation_HIDE!BP45,FALSE)</f>
        <v>15.9</v>
      </c>
      <c r="J45" s="125">
        <f ca="1">INDIRECT(Calculation_HIDE!BQ45,FALSE)</f>
        <v>14.77</v>
      </c>
      <c r="K45" s="125">
        <f ca="1">INDIRECT(Calculation_HIDE!BR45,FALSE)</f>
        <v>5.27</v>
      </c>
      <c r="L45" s="125">
        <f ca="1">INDIRECT(Calculation_HIDE!BS45,FALSE)</f>
        <v>5.63</v>
      </c>
      <c r="M45" s="125">
        <f ca="1">INDIRECT(Calculation_HIDE!BT45,FALSE)</f>
        <v>16.61</v>
      </c>
      <c r="N45" s="158">
        <f t="shared" ca="1" si="9"/>
        <v>0.70999999999999908</v>
      </c>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row>
    <row r="46" spans="1:62" s="44" customFormat="1" ht="20.25" customHeight="1" x14ac:dyDescent="0.2">
      <c r="A46" s="232" t="s">
        <v>18</v>
      </c>
      <c r="B46" s="125">
        <f ca="1">INDIRECT(Calculation_HIDE!P46,FALSE)</f>
        <v>32.64</v>
      </c>
      <c r="C46" s="125">
        <f ca="1">INDIRECT(Calculation_HIDE!Q46,FALSE)</f>
        <v>34.06</v>
      </c>
      <c r="D46" s="169">
        <f t="shared" ca="1" si="10"/>
        <v>1.4200000000000017</v>
      </c>
      <c r="E46" s="125">
        <f ca="1">INDIRECT(Calculation_HIDE!BL46,FALSE)</f>
        <v>24.18</v>
      </c>
      <c r="F46" s="125">
        <f ca="1">INDIRECT(Calculation_HIDE!BM46,FALSE)</f>
        <v>13.48</v>
      </c>
      <c r="G46" s="125">
        <f ca="1">INDIRECT(Calculation_HIDE!BN46,FALSE)</f>
        <v>49.65</v>
      </c>
      <c r="H46" s="125">
        <f ca="1">INDIRECT(Calculation_HIDE!BO46,FALSE)</f>
        <v>47.63</v>
      </c>
      <c r="I46" s="125">
        <f ca="1">INDIRECT(Calculation_HIDE!BP46,FALSE)</f>
        <v>24.07</v>
      </c>
      <c r="J46" s="125">
        <f ca="1">INDIRECT(Calculation_HIDE!BQ46,FALSE)</f>
        <v>18.47</v>
      </c>
      <c r="K46" s="125">
        <f ca="1">INDIRECT(Calculation_HIDE!BR46,FALSE)</f>
        <v>46.26</v>
      </c>
      <c r="L46" s="125">
        <f ca="1">INDIRECT(Calculation_HIDE!BS46,FALSE)</f>
        <v>40.770000000000003</v>
      </c>
      <c r="M46" s="125">
        <f ca="1">INDIRECT(Calculation_HIDE!BT46,FALSE)</f>
        <v>17.46</v>
      </c>
      <c r="N46" s="158">
        <f t="shared" ca="1" si="9"/>
        <v>-6.6099999999999994</v>
      </c>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row>
    <row r="47" spans="1:62" s="44" customFormat="1" ht="20.25" customHeight="1" x14ac:dyDescent="0.2">
      <c r="A47" s="232" t="s">
        <v>54</v>
      </c>
      <c r="B47" s="125">
        <f ca="1">INDIRECT(Calculation_HIDE!P47,FALSE)</f>
        <v>35.840000000000003</v>
      </c>
      <c r="C47" s="125">
        <f ca="1">INDIRECT(Calculation_HIDE!Q47,FALSE)</f>
        <v>33.479999999999997</v>
      </c>
      <c r="D47" s="169">
        <f t="shared" ca="1" si="10"/>
        <v>-2.3600000000000065</v>
      </c>
      <c r="E47" s="125">
        <f ca="1">INDIRECT(Calculation_HIDE!BL47,FALSE)</f>
        <v>35.72</v>
      </c>
      <c r="F47" s="125">
        <f ca="1">INDIRECT(Calculation_HIDE!BM47,FALSE)</f>
        <v>35.28</v>
      </c>
      <c r="G47" s="125">
        <f ca="1">INDIRECT(Calculation_HIDE!BN47,FALSE)</f>
        <v>35.68</v>
      </c>
      <c r="H47" s="125">
        <f ca="1">INDIRECT(Calculation_HIDE!BO47,FALSE)</f>
        <v>34.450000000000003</v>
      </c>
      <c r="I47" s="125">
        <f ca="1">INDIRECT(Calculation_HIDE!BP47,FALSE)</f>
        <v>33.92</v>
      </c>
      <c r="J47" s="125">
        <f ca="1">INDIRECT(Calculation_HIDE!BQ47,FALSE)</f>
        <v>32.729999999999997</v>
      </c>
      <c r="K47" s="125">
        <f ca="1">INDIRECT(Calculation_HIDE!BR47,FALSE)</f>
        <v>33.22</v>
      </c>
      <c r="L47" s="125">
        <f ca="1">INDIRECT(Calculation_HIDE!BS47,FALSE)</f>
        <v>33.44</v>
      </c>
      <c r="M47" s="125">
        <f ca="1">INDIRECT(Calculation_HIDE!BT47,FALSE)</f>
        <v>31.87</v>
      </c>
      <c r="N47" s="158">
        <f t="shared" ca="1" si="9"/>
        <v>-2.0500000000000007</v>
      </c>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row>
    <row r="48" spans="1:62" s="44" customFormat="1" ht="20.25" customHeight="1" x14ac:dyDescent="0.2">
      <c r="A48" s="232" t="s">
        <v>7</v>
      </c>
      <c r="B48" s="125">
        <f ca="1">INDIRECT(Calculation_HIDE!P48,FALSE)</f>
        <v>47.46</v>
      </c>
      <c r="C48" s="125">
        <f ca="1">INDIRECT(Calculation_HIDE!Q48,FALSE)</f>
        <v>43.87</v>
      </c>
      <c r="D48" s="169">
        <f t="shared" ca="1" si="10"/>
        <v>-3.5900000000000034</v>
      </c>
      <c r="E48" s="125">
        <f ca="1">INDIRECT(Calculation_HIDE!BL48,FALSE)</f>
        <v>50.93</v>
      </c>
      <c r="F48" s="125">
        <f ca="1">INDIRECT(Calculation_HIDE!BM48,FALSE)</f>
        <v>44.91</v>
      </c>
      <c r="G48" s="125">
        <f ca="1">INDIRECT(Calculation_HIDE!BN48,FALSE)</f>
        <v>47.56</v>
      </c>
      <c r="H48" s="125">
        <f ca="1">INDIRECT(Calculation_HIDE!BO48,FALSE)</f>
        <v>47.77</v>
      </c>
      <c r="I48" s="125">
        <f ca="1">INDIRECT(Calculation_HIDE!BP48,FALSE)</f>
        <v>46.55</v>
      </c>
      <c r="J48" s="125">
        <f ca="1">INDIRECT(Calculation_HIDE!BQ48,FALSE)</f>
        <v>39.159999999999997</v>
      </c>
      <c r="K48" s="125">
        <f ca="1">INDIRECT(Calculation_HIDE!BR48,FALSE)</f>
        <v>39.58</v>
      </c>
      <c r="L48" s="125">
        <f ca="1">INDIRECT(Calculation_HIDE!BS48,FALSE)</f>
        <v>45.51</v>
      </c>
      <c r="M48" s="125">
        <f ca="1">INDIRECT(Calculation_HIDE!BT48,FALSE)</f>
        <v>45.54</v>
      </c>
      <c r="N48" s="158">
        <f ca="1">M48-I48</f>
        <v>-1.009999999999998</v>
      </c>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row>
    <row r="49" spans="1:62" s="44" customFormat="1" ht="20.25" customHeight="1" x14ac:dyDescent="0.2">
      <c r="A49" s="232" t="s">
        <v>42</v>
      </c>
      <c r="B49" s="125">
        <f ca="1">INDIRECT(Calculation_HIDE!P49,FALSE)</f>
        <v>36.07</v>
      </c>
      <c r="C49" s="125">
        <f ca="1">INDIRECT(Calculation_HIDE!Q49,FALSE)</f>
        <v>36.74</v>
      </c>
      <c r="D49" s="169">
        <f t="shared" ca="1" si="10"/>
        <v>0.67000000000000171</v>
      </c>
      <c r="E49" s="125">
        <f ca="1">INDIRECT(Calculation_HIDE!BL49,FALSE)</f>
        <v>35.61</v>
      </c>
      <c r="F49" s="125">
        <f ca="1">INDIRECT(Calculation_HIDE!BM49,FALSE)</f>
        <v>35.409999999999997</v>
      </c>
      <c r="G49" s="125">
        <f ca="1">INDIRECT(Calculation_HIDE!BN49,FALSE)</f>
        <v>36.130000000000003</v>
      </c>
      <c r="H49" s="125">
        <f ca="1">INDIRECT(Calculation_HIDE!BO49,FALSE)</f>
        <v>37.630000000000003</v>
      </c>
      <c r="I49" s="125">
        <f ca="1">INDIRECT(Calculation_HIDE!BP49,FALSE)</f>
        <v>35.57</v>
      </c>
      <c r="J49" s="125">
        <f ca="1">INDIRECT(Calculation_HIDE!BQ49,FALSE)</f>
        <v>35.36</v>
      </c>
      <c r="K49" s="125">
        <f ca="1">INDIRECT(Calculation_HIDE!BR49,FALSE)</f>
        <v>36.43</v>
      </c>
      <c r="L49" s="125">
        <f ca="1">INDIRECT(Calculation_HIDE!BS49,FALSE)</f>
        <v>36.36</v>
      </c>
      <c r="M49" s="125">
        <f ca="1">INDIRECT(Calculation_HIDE!BT49,FALSE)</f>
        <v>34.76</v>
      </c>
      <c r="N49" s="158">
        <f t="shared" ca="1" si="9"/>
        <v>-0.81000000000000227</v>
      </c>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row>
    <row r="50" spans="1:62" s="44" customFormat="1" ht="20.25" customHeight="1" x14ac:dyDescent="0.2">
      <c r="A50" s="232" t="s">
        <v>33</v>
      </c>
      <c r="B50" s="125">
        <f ca="1">INDIRECT(Calculation_HIDE!P50,FALSE)</f>
        <v>54.41</v>
      </c>
      <c r="C50" s="125">
        <f ca="1">INDIRECT(Calculation_HIDE!Q50,FALSE)</f>
        <v>53.19</v>
      </c>
      <c r="D50" s="169">
        <f t="shared" ca="1" si="10"/>
        <v>-1.2199999999999989</v>
      </c>
      <c r="E50" s="125">
        <f ca="1">INDIRECT(Calculation_HIDE!BL50,FALSE)</f>
        <v>58.42</v>
      </c>
      <c r="F50" s="125">
        <f ca="1">INDIRECT(Calculation_HIDE!BM50,FALSE)</f>
        <v>46.38</v>
      </c>
      <c r="G50" s="125">
        <f ca="1">INDIRECT(Calculation_HIDE!BN50,FALSE)</f>
        <v>54.72</v>
      </c>
      <c r="H50" s="125">
        <f ca="1">INDIRECT(Calculation_HIDE!BO50,FALSE)</f>
        <v>58.14</v>
      </c>
      <c r="I50" s="125">
        <f ca="1">INDIRECT(Calculation_HIDE!BP50,FALSE)</f>
        <v>56.23</v>
      </c>
      <c r="J50" s="125">
        <f ca="1">INDIRECT(Calculation_HIDE!BQ50,FALSE)</f>
        <v>44.25</v>
      </c>
      <c r="K50" s="125">
        <f ca="1">INDIRECT(Calculation_HIDE!BR50,FALSE)</f>
        <v>54.27</v>
      </c>
      <c r="L50" s="125">
        <f ca="1">INDIRECT(Calculation_HIDE!BS50,FALSE)</f>
        <v>57.57</v>
      </c>
      <c r="M50" s="125">
        <f ca="1">INDIRECT(Calculation_HIDE!BT50,FALSE)</f>
        <v>54.42</v>
      </c>
      <c r="N50" s="158">
        <f t="shared" ca="1" si="9"/>
        <v>-1.8099999999999952</v>
      </c>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row>
    <row r="51" spans="1:62" s="44" customFormat="1" ht="20.25" customHeight="1" x14ac:dyDescent="0.2">
      <c r="A51" s="228" t="s">
        <v>251</v>
      </c>
      <c r="B51" s="125">
        <f ca="1">INDIRECT(Calculation_HIDE!P51,FALSE)</f>
        <v>64.430000000000007</v>
      </c>
      <c r="C51" s="125">
        <f ca="1">INDIRECT(Calculation_HIDE!Q51,FALSE)</f>
        <v>62.21</v>
      </c>
      <c r="D51" s="169">
        <f t="shared" ca="1" si="10"/>
        <v>-2.220000000000006</v>
      </c>
      <c r="E51" s="125">
        <f ca="1">INDIRECT(Calculation_HIDE!BL51,FALSE)</f>
        <v>63.12</v>
      </c>
      <c r="F51" s="125">
        <f ca="1">INDIRECT(Calculation_HIDE!BM51,FALSE)</f>
        <v>65.89</v>
      </c>
      <c r="G51" s="125">
        <f ca="1">INDIRECT(Calculation_HIDE!BN51,FALSE)</f>
        <v>63.75</v>
      </c>
      <c r="H51" s="125">
        <f ca="1">INDIRECT(Calculation_HIDE!BO51,FALSE)</f>
        <v>62.22</v>
      </c>
      <c r="I51" s="125">
        <f ca="1">INDIRECT(Calculation_HIDE!BP51,FALSE)</f>
        <v>62.4</v>
      </c>
      <c r="J51" s="125">
        <f ca="1">INDIRECT(Calculation_HIDE!BQ51,FALSE)</f>
        <v>62.62</v>
      </c>
      <c r="K51" s="125">
        <f ca="1">INDIRECT(Calculation_HIDE!BR51,FALSE)</f>
        <v>61.34</v>
      </c>
      <c r="L51" s="125">
        <f ca="1">INDIRECT(Calculation_HIDE!BS51,FALSE)</f>
        <v>61.56</v>
      </c>
      <c r="M51" s="125">
        <f ca="1">INDIRECT(Calculation_HIDE!BT51,FALSE)</f>
        <v>60.45</v>
      </c>
      <c r="N51" s="158">
        <f t="shared" ca="1" si="9"/>
        <v>-1.9499999999999957</v>
      </c>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row>
    <row r="52" spans="1:62" s="44" customFormat="1" ht="15.75" customHeight="1" x14ac:dyDescent="0.2">
      <c r="A52" s="232" t="s">
        <v>253</v>
      </c>
      <c r="B52" s="125">
        <f ca="1">INDIRECT(Calculation_HIDE!P52,FALSE)</f>
        <v>67.680000000000007</v>
      </c>
      <c r="C52" s="125">
        <f ca="1">INDIRECT(Calculation_HIDE!Q52,FALSE)</f>
        <v>56.88</v>
      </c>
      <c r="D52" s="169">
        <f t="shared" ca="1" si="10"/>
        <v>-10.800000000000004</v>
      </c>
      <c r="E52" s="125">
        <f ca="1">INDIRECT(Calculation_HIDE!BL52,FALSE)</f>
        <v>65.97</v>
      </c>
      <c r="F52" s="125">
        <f ca="1">INDIRECT(Calculation_HIDE!BM52,FALSE)</f>
        <v>59.39</v>
      </c>
      <c r="G52" s="125">
        <f ca="1">INDIRECT(Calculation_HIDE!BN52,FALSE)</f>
        <v>73.069999999999993</v>
      </c>
      <c r="H52" s="125">
        <f ca="1">INDIRECT(Calculation_HIDE!BO52,FALSE)</f>
        <v>68.58</v>
      </c>
      <c r="I52" s="125">
        <f ca="1">INDIRECT(Calculation_HIDE!BP52,FALSE)</f>
        <v>48.96</v>
      </c>
      <c r="J52" s="125">
        <f ca="1">INDIRECT(Calculation_HIDE!BQ52,FALSE)</f>
        <v>60.16</v>
      </c>
      <c r="K52" s="125">
        <f ca="1">INDIRECT(Calculation_HIDE!BR52,FALSE)</f>
        <v>49.77</v>
      </c>
      <c r="L52" s="125">
        <f ca="1">INDIRECT(Calculation_HIDE!BS52,FALSE)</f>
        <v>57.55</v>
      </c>
      <c r="M52" s="125">
        <f ca="1">INDIRECT(Calculation_HIDE!BT52,FALSE)</f>
        <v>40.869999999999997</v>
      </c>
      <c r="N52" s="158">
        <f t="shared" ca="1" si="9"/>
        <v>-8.0900000000000034</v>
      </c>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row>
    <row r="53" spans="1:62" s="44" customFormat="1" ht="19.5" customHeight="1" x14ac:dyDescent="0.2">
      <c r="A53" s="228" t="s">
        <v>299</v>
      </c>
      <c r="B53" s="125">
        <f ca="1">INDIRECT(Calculation_HIDE!N53,FALSE)</f>
        <v>0</v>
      </c>
      <c r="C53" s="125">
        <f ca="1">INDIRECT(Calculation_HIDE!O53,FALSE)</f>
        <v>0</v>
      </c>
      <c r="D53" s="169">
        <f ca="1">C53-B53</f>
        <v>0</v>
      </c>
      <c r="E53" s="125">
        <f ca="1">INDIRECT(Calculation_HIDE!BK53,FALSE)</f>
        <v>41.74</v>
      </c>
      <c r="F53" s="125">
        <f ca="1">INDIRECT(Calculation_HIDE!BL53,FALSE)</f>
        <v>46.72</v>
      </c>
      <c r="G53" s="125">
        <f ca="1">INDIRECT(Calculation_HIDE!BN53,FALSE)</f>
        <v>46.21</v>
      </c>
      <c r="H53" s="125">
        <f ca="1">INDIRECT(Calculation_HIDE!BO53,FALSE)</f>
        <v>46.86</v>
      </c>
      <c r="I53" s="125">
        <f ca="1">INDIRECT(Calculation_HIDE!BP53,FALSE)</f>
        <v>46.46</v>
      </c>
      <c r="J53" s="125">
        <f ca="1">INDIRECT(Calculation_HIDE!BQ53,FALSE)</f>
        <v>45.95</v>
      </c>
      <c r="K53" s="125">
        <f ca="1">INDIRECT(Calculation_HIDE!BR53,FALSE)</f>
        <v>45.95</v>
      </c>
      <c r="L53" s="125">
        <f ca="1">INDIRECT(Calculation_HIDE!BS53,FALSE)</f>
        <v>46.97</v>
      </c>
      <c r="M53" s="125">
        <f ca="1">INDIRECT(Calculation_HIDE!BT53,FALSE)</f>
        <v>46.46</v>
      </c>
      <c r="N53" s="158">
        <f t="shared" ca="1" si="9"/>
        <v>0</v>
      </c>
      <c r="O53" s="41"/>
      <c r="P53" s="7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row>
    <row r="54" spans="1:62" s="44" customFormat="1" ht="20.25" customHeight="1" x14ac:dyDescent="0.2">
      <c r="A54" s="233" t="s">
        <v>83</v>
      </c>
      <c r="B54" s="126">
        <f ca="1">INDIRECT(Calculation_HIDE!P54,FALSE)</f>
        <v>28.57</v>
      </c>
      <c r="C54" s="126">
        <f ca="1">INDIRECT(Calculation_HIDE!Q54,FALSE)</f>
        <v>29.86</v>
      </c>
      <c r="D54" s="184">
        <f t="shared" ca="1" si="10"/>
        <v>1.2899999999999991</v>
      </c>
      <c r="E54" s="126">
        <f ca="1">INDIRECT(Calculation_HIDE!BL54,FALSE)</f>
        <v>25.64</v>
      </c>
      <c r="F54" s="126">
        <f ca="1">INDIRECT(Calculation_HIDE!BM54,FALSE)</f>
        <v>22.18</v>
      </c>
      <c r="G54" s="126">
        <f ca="1">INDIRECT(Calculation_HIDE!BN54,FALSE)</f>
        <v>33.049999999999997</v>
      </c>
      <c r="H54" s="126">
        <f ca="1">INDIRECT(Calculation_HIDE!BO54,FALSE)</f>
        <v>35.15</v>
      </c>
      <c r="I54" s="126">
        <f ca="1">INDIRECT(Calculation_HIDE!BP54,FALSE)</f>
        <v>26.84</v>
      </c>
      <c r="J54" s="126">
        <f ca="1">INDIRECT(Calculation_HIDE!BQ54,FALSE)</f>
        <v>24.22</v>
      </c>
      <c r="K54" s="126">
        <f ca="1">INDIRECT(Calculation_HIDE!BR54,FALSE)</f>
        <v>32.28</v>
      </c>
      <c r="L54" s="126">
        <f ca="1">INDIRECT(Calculation_HIDE!BS54,FALSE)</f>
        <v>32.29</v>
      </c>
      <c r="M54" s="126">
        <f ca="1">INDIRECT(Calculation_HIDE!BT54,FALSE)</f>
        <v>22.66</v>
      </c>
      <c r="N54" s="159">
        <f t="shared" ca="1" si="9"/>
        <v>-4.18</v>
      </c>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row>
    <row r="55" spans="1:62" s="44" customFormat="1" ht="20.25" customHeight="1" x14ac:dyDescent="0.2">
      <c r="A55" s="226"/>
      <c r="B55" s="132"/>
      <c r="C55" s="132"/>
      <c r="D55" s="194"/>
      <c r="E55" s="132"/>
      <c r="F55" s="132"/>
      <c r="G55" s="132"/>
      <c r="H55" s="132"/>
      <c r="I55" s="127"/>
      <c r="J55" s="130"/>
      <c r="K55" s="130"/>
      <c r="L55" s="130"/>
      <c r="M55" s="130"/>
      <c r="N55" s="214"/>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row>
    <row r="56" spans="1:62" s="44" customFormat="1" ht="44.25" customHeight="1" x14ac:dyDescent="0.2">
      <c r="A56" s="234" t="s">
        <v>198</v>
      </c>
      <c r="B56" s="195" t="s">
        <v>229</v>
      </c>
      <c r="C56" s="195" t="s">
        <v>242</v>
      </c>
      <c r="D56" s="202" t="s">
        <v>90</v>
      </c>
      <c r="E56" s="195" t="s">
        <v>91</v>
      </c>
      <c r="F56" s="195" t="s">
        <v>226</v>
      </c>
      <c r="G56" s="195" t="s">
        <v>230</v>
      </c>
      <c r="H56" s="195" t="s">
        <v>233</v>
      </c>
      <c r="I56" s="195" t="s">
        <v>238</v>
      </c>
      <c r="J56" s="178" t="s">
        <v>239</v>
      </c>
      <c r="K56" s="178" t="s">
        <v>231</v>
      </c>
      <c r="L56" s="178" t="s">
        <v>289</v>
      </c>
      <c r="M56" s="167" t="s">
        <v>300</v>
      </c>
      <c r="N56" s="196" t="s">
        <v>277</v>
      </c>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row>
    <row r="57" spans="1:62" s="44" customFormat="1" ht="20.25" customHeight="1" x14ac:dyDescent="0.2">
      <c r="A57" s="235" t="s">
        <v>75</v>
      </c>
      <c r="B57" s="125">
        <f t="shared" ref="B57:C61" ca="1" si="11">ROUND((B26/B$64)*100,2)</f>
        <v>9.44</v>
      </c>
      <c r="C57" s="125">
        <f t="shared" ca="1" si="11"/>
        <v>10.83</v>
      </c>
      <c r="D57" s="169">
        <f ca="1">C57-B57</f>
        <v>1.3900000000000006</v>
      </c>
      <c r="E57" s="125">
        <f t="shared" ref="E57:M57" ca="1" si="12">ROUND((E26/E$64)*100,2)</f>
        <v>7.26</v>
      </c>
      <c r="F57" s="125">
        <f t="shared" ca="1" si="12"/>
        <v>5.86</v>
      </c>
      <c r="G57" s="125">
        <f t="shared" ca="1" si="12"/>
        <v>11.84</v>
      </c>
      <c r="H57" s="257">
        <f t="shared" ca="1" si="12"/>
        <v>14.04</v>
      </c>
      <c r="I57" s="257">
        <f t="shared" ca="1" si="12"/>
        <v>9.49</v>
      </c>
      <c r="J57" s="257">
        <f t="shared" ca="1" si="12"/>
        <v>7.33</v>
      </c>
      <c r="K57" s="125">
        <f t="shared" ca="1" si="12"/>
        <v>12.11</v>
      </c>
      <c r="L57" s="257">
        <f t="shared" ca="1" si="12"/>
        <v>13.15</v>
      </c>
      <c r="M57" s="257">
        <f t="shared" ca="1" si="12"/>
        <v>7.92</v>
      </c>
      <c r="N57" s="158">
        <f ca="1">Main_table_Shares_of_electricity_generated[[#This Row],[2023 
2nd quarter]]-Main_table_Shares_of_electricity_generated[[#This Row],[2022
2nd quarter]]</f>
        <v>-1.5700000000000003</v>
      </c>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row>
    <row r="58" spans="1:62" s="44" customFormat="1" ht="20.25" customHeight="1" x14ac:dyDescent="0.2">
      <c r="A58" s="232" t="s">
        <v>76</v>
      </c>
      <c r="B58" s="125">
        <f t="shared" ca="1" si="11"/>
        <v>11.5</v>
      </c>
      <c r="C58" s="125">
        <f t="shared" ca="1" si="11"/>
        <v>13.84</v>
      </c>
      <c r="D58" s="169">
        <f t="shared" ref="D58:D63" ca="1" si="13">C58-B58</f>
        <v>2.34</v>
      </c>
      <c r="E58" s="125">
        <f t="shared" ref="E58:M58" ca="1" si="14">ROUND((E27/E$64)*100,2)</f>
        <v>8.49</v>
      </c>
      <c r="F58" s="125">
        <f t="shared" ca="1" si="14"/>
        <v>8.99</v>
      </c>
      <c r="G58" s="125">
        <f t="shared" ca="1" si="14"/>
        <v>14.34</v>
      </c>
      <c r="H58" s="257">
        <f t="shared" ca="1" si="14"/>
        <v>15</v>
      </c>
      <c r="I58" s="257">
        <f t="shared" ca="1" si="14"/>
        <v>11.29</v>
      </c>
      <c r="J58" s="257">
        <f t="shared" ca="1" si="14"/>
        <v>9.9600000000000009</v>
      </c>
      <c r="K58" s="125">
        <f t="shared" ca="1" si="14"/>
        <v>18.62</v>
      </c>
      <c r="L58" s="257">
        <f t="shared" ca="1" si="14"/>
        <v>19.190000000000001</v>
      </c>
      <c r="M58" s="257">
        <f t="shared" ca="1" si="14"/>
        <v>13.25</v>
      </c>
      <c r="N58" s="158">
        <f ca="1">Main_table_Shares_of_electricity_generated[[#This Row],[2023 
2nd quarter]]-Main_table_Shares_of_electricity_generated[[#This Row],[2022
2nd quarter]]</f>
        <v>1.9600000000000009</v>
      </c>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row>
    <row r="59" spans="1:62" s="75" customFormat="1" ht="20.25" customHeight="1" x14ac:dyDescent="0.2">
      <c r="A59" s="232" t="s">
        <v>4</v>
      </c>
      <c r="B59" s="125">
        <f t="shared" ca="1" si="11"/>
        <v>0</v>
      </c>
      <c r="C59" s="125">
        <f t="shared" ca="1" si="11"/>
        <v>0</v>
      </c>
      <c r="D59" s="169">
        <f t="shared" ca="1" si="13"/>
        <v>0</v>
      </c>
      <c r="E59" s="125">
        <f t="shared" ref="E59:M59" ca="1" si="15">ROUND((E28/E$64)*100,2)</f>
        <v>0</v>
      </c>
      <c r="F59" s="125">
        <f t="shared" ca="1" si="15"/>
        <v>0</v>
      </c>
      <c r="G59" s="125">
        <f t="shared" ca="1" si="15"/>
        <v>0</v>
      </c>
      <c r="H59" s="257">
        <f t="shared" ca="1" si="15"/>
        <v>0</v>
      </c>
      <c r="I59" s="257">
        <f t="shared" ca="1" si="15"/>
        <v>0</v>
      </c>
      <c r="J59" s="257">
        <f t="shared" ca="1" si="15"/>
        <v>0</v>
      </c>
      <c r="K59" s="125">
        <f t="shared" ca="1" si="15"/>
        <v>0</v>
      </c>
      <c r="L59" s="257">
        <f t="shared" ca="1" si="15"/>
        <v>0</v>
      </c>
      <c r="M59" s="257">
        <f t="shared" ca="1" si="15"/>
        <v>0</v>
      </c>
      <c r="N59" s="158">
        <f ca="1">Main_table_Shares_of_electricity_generated[[#This Row],[2023 
2nd quarter]]-Main_table_Shares_of_electricity_generated[[#This Row],[2022
2nd quarter]]</f>
        <v>0</v>
      </c>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c r="BE59" s="74"/>
      <c r="BF59" s="74"/>
      <c r="BG59" s="74"/>
      <c r="BH59" s="74"/>
      <c r="BI59" s="74"/>
      <c r="BJ59" s="74"/>
    </row>
    <row r="60" spans="1:62" s="75" customFormat="1" ht="24" customHeight="1" x14ac:dyDescent="0.2">
      <c r="A60" s="232" t="s">
        <v>5</v>
      </c>
      <c r="B60" s="125">
        <f t="shared" ca="1" si="11"/>
        <v>3.91</v>
      </c>
      <c r="C60" s="125">
        <f t="shared" ca="1" si="11"/>
        <v>4.08</v>
      </c>
      <c r="D60" s="169">
        <f t="shared" ca="1" si="13"/>
        <v>0.16999999999999993</v>
      </c>
      <c r="E60" s="125">
        <f t="shared" ref="E60:M60" ca="1" si="16">ROUND((E29/E$64)*100,2)</f>
        <v>6.62</v>
      </c>
      <c r="F60" s="125">
        <f t="shared" ca="1" si="16"/>
        <v>5.97</v>
      </c>
      <c r="G60" s="125">
        <f t="shared" ca="1" si="16"/>
        <v>1.74</v>
      </c>
      <c r="H60" s="257">
        <f t="shared" ca="1" si="16"/>
        <v>2.37</v>
      </c>
      <c r="I60" s="257">
        <f t="shared" ca="1" si="16"/>
        <v>6.26</v>
      </c>
      <c r="J60" s="257">
        <f t="shared" ca="1" si="16"/>
        <v>6.02</v>
      </c>
      <c r="K60" s="125">
        <f t="shared" ca="1" si="16"/>
        <v>1.99</v>
      </c>
      <c r="L60" s="257">
        <f t="shared" ca="1" si="16"/>
        <v>2.31</v>
      </c>
      <c r="M60" s="257">
        <f t="shared" ca="1" si="16"/>
        <v>8.56</v>
      </c>
      <c r="N60" s="158">
        <f ca="1">Main_table_Shares_of_electricity_generated[[#This Row],[2023 
2nd quarter]]-Main_table_Shares_of_electricity_generated[[#This Row],[2022
2nd quarter]]</f>
        <v>2.3000000000000007</v>
      </c>
      <c r="O60" s="171"/>
      <c r="P60" s="74"/>
      <c r="Q60" s="74"/>
      <c r="R60" s="74"/>
      <c r="S60" s="74"/>
      <c r="T60" s="74"/>
      <c r="U60" s="74"/>
      <c r="V60" s="74"/>
      <c r="W60" s="74"/>
      <c r="X60" s="74"/>
      <c r="Y60" s="74"/>
      <c r="Z60" s="74"/>
      <c r="AA60" s="74"/>
      <c r="AB60" s="74"/>
      <c r="AC60" s="74"/>
      <c r="AD60" s="74"/>
      <c r="AE60" s="74"/>
      <c r="AF60" s="74"/>
      <c r="AG60" s="74"/>
      <c r="AH60" s="74"/>
      <c r="AI60" s="74"/>
      <c r="AJ60" s="74"/>
      <c r="AK60" s="74"/>
      <c r="AL60" s="74"/>
      <c r="AM60" s="74"/>
      <c r="AN60" s="74"/>
      <c r="AO60" s="74"/>
      <c r="AP60" s="74"/>
      <c r="AQ60" s="74"/>
      <c r="AR60" s="74"/>
      <c r="AS60" s="74"/>
      <c r="AT60" s="74"/>
      <c r="AU60" s="74"/>
      <c r="AV60" s="74"/>
      <c r="AW60" s="74"/>
      <c r="AX60" s="74"/>
      <c r="AY60" s="74"/>
      <c r="AZ60" s="74"/>
      <c r="BA60" s="74"/>
      <c r="BB60" s="74"/>
      <c r="BC60" s="74"/>
      <c r="BD60" s="74"/>
      <c r="BE60" s="74"/>
      <c r="BF60" s="74"/>
      <c r="BG60" s="74"/>
      <c r="BH60" s="74"/>
      <c r="BI60" s="74"/>
      <c r="BJ60" s="74"/>
    </row>
    <row r="61" spans="1:62" s="44" customFormat="1" ht="36.75" customHeight="1" x14ac:dyDescent="0.2">
      <c r="A61" s="232" t="s">
        <v>18</v>
      </c>
      <c r="B61" s="125">
        <f t="shared" ca="1" si="11"/>
        <v>1.75</v>
      </c>
      <c r="C61" s="125">
        <f t="shared" ca="1" si="11"/>
        <v>1.73</v>
      </c>
      <c r="D61" s="169">
        <f t="shared" ca="1" si="13"/>
        <v>-2.0000000000000018E-2</v>
      </c>
      <c r="E61" s="125">
        <f t="shared" ref="E61:J61" ca="1" si="17">ROUND((E30/E$64)*100,2)</f>
        <v>1.37</v>
      </c>
      <c r="F61" s="125">
        <f t="shared" ca="1" si="17"/>
        <v>0.83</v>
      </c>
      <c r="G61" s="125">
        <f t="shared" ca="1" si="17"/>
        <v>2.48</v>
      </c>
      <c r="H61" s="257">
        <f t="shared" ca="1" si="17"/>
        <v>2.31</v>
      </c>
      <c r="I61" s="257">
        <f t="shared" ca="1" si="17"/>
        <v>1.26</v>
      </c>
      <c r="J61" s="257">
        <f t="shared" ca="1" si="17"/>
        <v>0.99</v>
      </c>
      <c r="K61" s="125">
        <f ca="1">ROUND((K30/K$64)*100,3)</f>
        <v>2.2770000000000001</v>
      </c>
      <c r="L61" s="257">
        <f ca="1">ROUND((L30/L$64)*100,3)</f>
        <v>2.1269999999999998</v>
      </c>
      <c r="M61" s="257">
        <f ca="1">ROUND((M30/M$64)*100,3)</f>
        <v>1.117</v>
      </c>
      <c r="N61" s="158">
        <f ca="1">Main_table_Shares_of_electricity_generated[[#This Row],[2023 
2nd quarter]]-Main_table_Shares_of_electricity_generated[[#This Row],[2022
2nd quarter]]</f>
        <v>-0.14300000000000002</v>
      </c>
      <c r="O61" s="170"/>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c r="BG61" s="41"/>
      <c r="BH61" s="41"/>
      <c r="BI61" s="41"/>
      <c r="BJ61" s="41"/>
    </row>
    <row r="62" spans="1:62" s="86" customFormat="1" ht="20.25" customHeight="1" x14ac:dyDescent="0.2">
      <c r="A62" s="232" t="s">
        <v>80</v>
      </c>
      <c r="B62" s="125">
        <f ca="1">ROUND((SUM(B31:B38)/B$64)*100,2)</f>
        <v>12.96</v>
      </c>
      <c r="C62" s="125">
        <f ca="1">ROUND((SUM(C31:C38)/C$64)*100,2)</f>
        <v>11.01</v>
      </c>
      <c r="D62" s="169">
        <f t="shared" ca="1" si="13"/>
        <v>-1.9500000000000011</v>
      </c>
      <c r="E62" s="125">
        <f t="shared" ref="E62:M62" ca="1" si="18">ROUND((SUM(E31:E38)/E$64)*100,2)</f>
        <v>13.43</v>
      </c>
      <c r="F62" s="125">
        <f t="shared" ca="1" si="18"/>
        <v>13.54</v>
      </c>
      <c r="G62" s="125">
        <f t="shared" ca="1" si="18"/>
        <v>12.77</v>
      </c>
      <c r="H62" s="257">
        <f t="shared" ca="1" si="18"/>
        <v>11.96</v>
      </c>
      <c r="I62" s="257">
        <f t="shared" ca="1" si="18"/>
        <v>10.38</v>
      </c>
      <c r="J62" s="257">
        <f t="shared" ca="1" si="18"/>
        <v>11.96</v>
      </c>
      <c r="K62" s="125">
        <f t="shared" ca="1" si="18"/>
        <v>9.7899999999999991</v>
      </c>
      <c r="L62" s="257">
        <f t="shared" ca="1" si="18"/>
        <v>11.44</v>
      </c>
      <c r="M62" s="257">
        <f t="shared" ca="1" si="18"/>
        <v>11.29</v>
      </c>
      <c r="N62" s="158">
        <f ca="1">Main_table_Shares_of_electricity_generated[[#This Row],[2023 
2nd quarter]]-Main_table_Shares_of_electricity_generated[[#This Row],[2022
2nd quarter]]</f>
        <v>0.90999999999999837</v>
      </c>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84"/>
      <c r="AY62" s="84"/>
      <c r="AZ62" s="84"/>
      <c r="BA62" s="84"/>
      <c r="BB62" s="84"/>
      <c r="BC62" s="84"/>
      <c r="BD62" s="84"/>
      <c r="BE62" s="84"/>
      <c r="BF62" s="84"/>
      <c r="BG62" s="84"/>
      <c r="BH62" s="84"/>
      <c r="BI62" s="84"/>
      <c r="BJ62" s="84"/>
    </row>
    <row r="63" spans="1:62" s="86" customFormat="1" ht="20.25" customHeight="1" x14ac:dyDescent="0.2">
      <c r="A63" s="236" t="s">
        <v>77</v>
      </c>
      <c r="B63" s="258">
        <f ca="1">ROUND((B39/B$64)*100,2)</f>
        <v>39.549999999999997</v>
      </c>
      <c r="C63" s="258">
        <f ca="1">ROUND((C39/C$64)*100,2)</f>
        <v>41.51</v>
      </c>
      <c r="D63" s="203">
        <f t="shared" ca="1" si="13"/>
        <v>1.9600000000000009</v>
      </c>
      <c r="E63" s="258">
        <f t="shared" ref="E63:M63" ca="1" si="19">ROUND((E39/E$64)*100,2)</f>
        <v>37.17</v>
      </c>
      <c r="F63" s="258">
        <f t="shared" ca="1" si="19"/>
        <v>35.19</v>
      </c>
      <c r="G63" s="258">
        <f t="shared" ca="1" si="19"/>
        <v>43.17</v>
      </c>
      <c r="H63" s="259">
        <f t="shared" ca="1" si="19"/>
        <v>45.67</v>
      </c>
      <c r="I63" s="259">
        <f t="shared" ca="1" si="19"/>
        <v>38.68</v>
      </c>
      <c r="J63" s="259">
        <f t="shared" ca="1" si="19"/>
        <v>36.26</v>
      </c>
      <c r="K63" s="258">
        <f t="shared" ca="1" si="19"/>
        <v>44.8</v>
      </c>
      <c r="L63" s="259">
        <f t="shared" ca="1" si="19"/>
        <v>48.22</v>
      </c>
      <c r="M63" s="259">
        <f t="shared" ca="1" si="19"/>
        <v>42.14</v>
      </c>
      <c r="N63" s="160">
        <f ca="1">Main_table_Shares_of_electricity_generated[[#This Row],[2023 
2nd quarter]]-Main_table_Shares_of_electricity_generated[[#This Row],[2022
2nd quarter]]</f>
        <v>3.4600000000000009</v>
      </c>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84"/>
      <c r="AY63" s="84"/>
      <c r="AZ63" s="84"/>
      <c r="BA63" s="84"/>
      <c r="BB63" s="84"/>
      <c r="BC63" s="84"/>
      <c r="BD63" s="84"/>
      <c r="BE63" s="84"/>
      <c r="BF63" s="84"/>
      <c r="BG63" s="84"/>
      <c r="BH63" s="84"/>
      <c r="BI63" s="84"/>
      <c r="BJ63" s="84"/>
    </row>
    <row r="64" spans="1:62" s="86" customFormat="1" ht="30" customHeight="1" thickBot="1" x14ac:dyDescent="0.25">
      <c r="A64" s="237" t="s">
        <v>278</v>
      </c>
      <c r="B64" s="133">
        <f ca="1">INDIRECT(Calculation_HIDE!P64,FALSE)</f>
        <v>308911.5</v>
      </c>
      <c r="C64" s="133">
        <f ca="1">INDIRECT(Calculation_HIDE!Q64,FALSE)</f>
        <v>325256.90000000002</v>
      </c>
      <c r="D64" s="204"/>
      <c r="E64" s="133">
        <f ca="1">INDIRECT(Calculation_HIDE!BL64,FALSE)</f>
        <v>72921.2</v>
      </c>
      <c r="F64" s="133">
        <f ca="1">INDIRECT(Calculation_HIDE!BM64,FALSE)</f>
        <v>68116.399999999994</v>
      </c>
      <c r="G64" s="133">
        <f ca="1">INDIRECT(Calculation_HIDE!BN64,FALSE)</f>
        <v>83661.600000000006</v>
      </c>
      <c r="H64" s="133">
        <f ca="1">INDIRECT(Calculation_HIDE!BO64,FALSE)</f>
        <v>84197.2</v>
      </c>
      <c r="I64" s="133">
        <f ca="1">INDIRECT(Calculation_HIDE!BP64,FALSE)</f>
        <v>78654.5</v>
      </c>
      <c r="J64" s="133">
        <f ca="1">INDIRECT(Calculation_HIDE!BQ64,FALSE)</f>
        <v>77615.199999999997</v>
      </c>
      <c r="K64" s="133">
        <f ca="1">INDIRECT(Calculation_HIDE!BR64,FALSE)</f>
        <v>84790</v>
      </c>
      <c r="L64" s="163">
        <f ca="1">INDIRECT(Calculation_HIDE!BS64,FALSE)</f>
        <v>78285.399999999994</v>
      </c>
      <c r="M64" s="163">
        <f ca="1">INDIRECT(Calculation_HIDE!BT64,FALSE)</f>
        <v>64554.9</v>
      </c>
      <c r="N64" s="133"/>
      <c r="O64" s="263"/>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84"/>
      <c r="AY64" s="84"/>
      <c r="AZ64" s="84"/>
      <c r="BA64" s="84"/>
      <c r="BB64" s="84"/>
      <c r="BC64" s="84"/>
      <c r="BD64" s="84"/>
      <c r="BE64" s="84"/>
      <c r="BF64" s="84"/>
      <c r="BG64" s="84"/>
      <c r="BH64" s="84"/>
      <c r="BI64" s="84"/>
      <c r="BJ64" s="84"/>
    </row>
    <row r="65" spans="1:62" s="86" customFormat="1" ht="20.25" customHeight="1" thickTop="1" x14ac:dyDescent="0.2">
      <c r="A65" s="226"/>
      <c r="B65" s="39"/>
      <c r="C65" s="39"/>
      <c r="D65" s="153"/>
      <c r="E65" s="83"/>
      <c r="F65" s="83"/>
      <c r="G65" s="83"/>
      <c r="H65" s="83"/>
      <c r="I65" s="83"/>
      <c r="J65" s="46"/>
      <c r="K65" s="46"/>
      <c r="L65" s="46"/>
      <c r="M65" s="46"/>
      <c r="N65" s="41"/>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84"/>
      <c r="AY65" s="84"/>
      <c r="AZ65" s="84"/>
      <c r="BA65" s="84"/>
      <c r="BB65" s="84"/>
      <c r="BC65" s="84"/>
      <c r="BD65" s="84"/>
      <c r="BE65" s="84"/>
      <c r="BF65" s="84"/>
      <c r="BG65" s="84"/>
      <c r="BH65" s="84"/>
      <c r="BI65" s="84"/>
      <c r="BJ65" s="84"/>
    </row>
    <row r="66" spans="1:62" s="86" customFormat="1" ht="20.25" customHeight="1" x14ac:dyDescent="0.2">
      <c r="A66" s="226"/>
      <c r="B66" s="39"/>
      <c r="C66" s="39"/>
      <c r="D66" s="153"/>
      <c r="E66" s="84"/>
      <c r="F66" s="85"/>
      <c r="G66" s="85"/>
      <c r="H66" s="85"/>
      <c r="I66" s="85"/>
      <c r="J66" s="85"/>
      <c r="K66" s="85"/>
      <c r="L66" s="85"/>
      <c r="M66" s="85"/>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84"/>
      <c r="AY66" s="84"/>
      <c r="AZ66" s="84"/>
      <c r="BA66" s="84"/>
      <c r="BB66" s="84"/>
      <c r="BC66" s="84"/>
      <c r="BD66" s="84"/>
      <c r="BE66" s="84"/>
      <c r="BF66" s="84"/>
      <c r="BG66" s="84"/>
      <c r="BH66" s="84"/>
      <c r="BI66" s="84"/>
      <c r="BJ66" s="84"/>
    </row>
    <row r="67" spans="1:62" s="86" customFormat="1" ht="20.25" customHeight="1" x14ac:dyDescent="0.2">
      <c r="A67" s="226"/>
      <c r="B67" s="39"/>
      <c r="C67" s="39"/>
      <c r="D67" s="154"/>
      <c r="E67" s="187"/>
      <c r="F67" s="198"/>
      <c r="G67" s="198"/>
      <c r="H67" s="198"/>
      <c r="I67" s="198"/>
      <c r="J67" s="198"/>
      <c r="K67" s="198"/>
      <c r="L67" s="198"/>
      <c r="M67" s="198"/>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row>
    <row r="68" spans="1:62" s="86" customFormat="1" ht="20.25" customHeight="1" x14ac:dyDescent="0.2">
      <c r="A68" s="226"/>
      <c r="B68" s="39"/>
      <c r="C68" s="39"/>
      <c r="D68" s="155"/>
      <c r="E68" s="84"/>
      <c r="F68" s="84"/>
      <c r="G68" s="84"/>
      <c r="H68" s="84"/>
      <c r="I68" s="84"/>
      <c r="J68" s="46"/>
      <c r="K68" s="46"/>
      <c r="L68" s="46"/>
      <c r="M68" s="46"/>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84"/>
      <c r="AY68" s="84"/>
      <c r="AZ68" s="84"/>
      <c r="BA68" s="84"/>
      <c r="BB68" s="84"/>
      <c r="BC68" s="84"/>
      <c r="BD68" s="84"/>
      <c r="BE68" s="84"/>
      <c r="BF68" s="84"/>
      <c r="BG68" s="84"/>
      <c r="BH68" s="84"/>
      <c r="BI68" s="84"/>
      <c r="BJ68" s="84"/>
    </row>
    <row r="69" spans="1:62" s="44" customFormat="1" ht="20.25" customHeight="1" x14ac:dyDescent="0.2">
      <c r="A69" s="41"/>
      <c r="B69" s="39"/>
      <c r="C69" s="39"/>
      <c r="D69" s="155"/>
      <c r="E69" s="84"/>
      <c r="F69" s="84"/>
      <c r="G69" s="84"/>
      <c r="H69" s="84"/>
      <c r="I69" s="84"/>
      <c r="J69" s="84"/>
      <c r="K69" s="84"/>
      <c r="L69" s="84"/>
      <c r="M69" s="84"/>
      <c r="N69" s="84"/>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41"/>
      <c r="AW69" s="41"/>
      <c r="AX69" s="41"/>
      <c r="AY69" s="41"/>
      <c r="AZ69" s="41"/>
      <c r="BA69" s="41"/>
      <c r="BB69" s="41"/>
      <c r="BC69" s="41"/>
      <c r="BD69" s="41"/>
      <c r="BE69" s="41"/>
      <c r="BF69" s="41"/>
      <c r="BG69" s="41"/>
      <c r="BH69" s="41"/>
      <c r="BI69" s="41"/>
      <c r="BJ69" s="41"/>
    </row>
    <row r="70" spans="1:62" s="86" customFormat="1" ht="20.25" customHeight="1" x14ac:dyDescent="0.2">
      <c r="A70" s="41"/>
      <c r="B70" s="39"/>
      <c r="C70" s="39"/>
      <c r="D70" s="155"/>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84"/>
      <c r="AY70" s="84"/>
      <c r="AZ70" s="84"/>
      <c r="BA70" s="84"/>
      <c r="BB70" s="84"/>
      <c r="BC70" s="84"/>
      <c r="BD70" s="84"/>
      <c r="BE70" s="84"/>
      <c r="BF70" s="84"/>
      <c r="BG70" s="84"/>
      <c r="BH70" s="84"/>
      <c r="BI70" s="84"/>
      <c r="BJ70" s="84"/>
    </row>
    <row r="71" spans="1:62" s="44" customFormat="1" ht="20.25" customHeight="1" x14ac:dyDescent="0.2">
      <c r="A71" s="41"/>
      <c r="B71" s="39"/>
      <c r="C71" s="39"/>
      <c r="D71" s="155"/>
      <c r="E71" s="84"/>
      <c r="F71" s="84"/>
      <c r="G71" s="84"/>
      <c r="H71" s="84"/>
      <c r="I71" s="84"/>
      <c r="J71" s="84"/>
      <c r="K71" s="84"/>
      <c r="L71" s="84"/>
      <c r="M71" s="84"/>
      <c r="N71" s="84"/>
      <c r="O71" s="41"/>
      <c r="P71" s="41"/>
      <c r="Q71" s="41"/>
      <c r="R71" s="41"/>
      <c r="S71" s="41"/>
      <c r="T71" s="41"/>
      <c r="U71" s="41"/>
      <c r="V71" s="41"/>
      <c r="W71" s="41"/>
      <c r="X71" s="41"/>
      <c r="Y71" s="41"/>
      <c r="Z71" s="41"/>
      <c r="AA71" s="41"/>
      <c r="AB71" s="41"/>
      <c r="AC71" s="41"/>
      <c r="AD71" s="41"/>
      <c r="AE71" s="41"/>
      <c r="AF71" s="41"/>
      <c r="AG71" s="41"/>
      <c r="AH71" s="41"/>
      <c r="AI71" s="41"/>
      <c r="AJ71" s="41"/>
      <c r="AK71" s="41"/>
      <c r="AL71" s="41"/>
      <c r="AM71" s="41"/>
      <c r="AN71" s="41"/>
      <c r="AO71" s="41"/>
      <c r="AP71" s="41"/>
      <c r="AQ71" s="41"/>
      <c r="AR71" s="41"/>
      <c r="AS71" s="41"/>
      <c r="AT71" s="41"/>
      <c r="AU71" s="41"/>
      <c r="AV71" s="41"/>
      <c r="AW71" s="41"/>
      <c r="AX71" s="41"/>
      <c r="AY71" s="41"/>
      <c r="AZ71" s="41"/>
      <c r="BA71" s="41"/>
      <c r="BB71" s="41"/>
      <c r="BC71" s="41"/>
      <c r="BD71" s="41"/>
      <c r="BE71" s="41"/>
      <c r="BF71" s="41"/>
      <c r="BG71" s="41"/>
      <c r="BH71" s="41"/>
      <c r="BI71" s="41"/>
      <c r="BJ71" s="41"/>
    </row>
    <row r="72" spans="1:62" s="44" customFormat="1" ht="20.25" customHeight="1" x14ac:dyDescent="0.2">
      <c r="A72" s="41"/>
      <c r="B72" s="39"/>
      <c r="C72" s="39"/>
      <c r="D72" s="155"/>
      <c r="E72" s="84"/>
      <c r="F72" s="84"/>
      <c r="G72" s="84"/>
      <c r="H72" s="84"/>
      <c r="I72" s="84"/>
      <c r="J72" s="84"/>
      <c r="K72" s="84"/>
      <c r="L72" s="84"/>
      <c r="M72" s="84"/>
      <c r="N72" s="84"/>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41"/>
      <c r="AR72" s="41"/>
      <c r="AS72" s="41"/>
      <c r="AT72" s="41"/>
      <c r="AU72" s="41"/>
      <c r="AV72" s="41"/>
      <c r="AW72" s="41"/>
      <c r="AX72" s="41"/>
      <c r="AY72" s="41"/>
      <c r="AZ72" s="41"/>
      <c r="BA72" s="41"/>
      <c r="BB72" s="41"/>
      <c r="BC72" s="41"/>
      <c r="BD72" s="41"/>
      <c r="BE72" s="41"/>
      <c r="BF72" s="41"/>
      <c r="BG72" s="41"/>
      <c r="BH72" s="41"/>
      <c r="BI72" s="41"/>
      <c r="BJ72" s="41"/>
    </row>
    <row r="73" spans="1:62" s="44" customFormat="1" ht="20.25" customHeight="1" x14ac:dyDescent="0.2">
      <c r="A73" s="41"/>
      <c r="B73" s="84"/>
      <c r="C73" s="84"/>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c r="AE73" s="41"/>
      <c r="AF73" s="41"/>
      <c r="AG73" s="41"/>
      <c r="AH73" s="41"/>
      <c r="AI73" s="41"/>
      <c r="AJ73" s="41"/>
      <c r="AK73" s="41"/>
      <c r="AL73" s="41"/>
      <c r="AM73" s="41"/>
      <c r="AN73" s="41"/>
      <c r="AO73" s="41"/>
      <c r="AP73" s="41"/>
      <c r="AQ73" s="41"/>
      <c r="AR73" s="41"/>
      <c r="AS73" s="41"/>
      <c r="AT73" s="41"/>
      <c r="AU73" s="41"/>
      <c r="AV73" s="41"/>
      <c r="AW73" s="41"/>
      <c r="AX73" s="41"/>
      <c r="AY73" s="41"/>
      <c r="AZ73" s="41"/>
      <c r="BA73" s="41"/>
      <c r="BB73" s="41"/>
      <c r="BC73" s="41"/>
      <c r="BD73" s="41"/>
      <c r="BE73" s="41"/>
      <c r="BF73" s="41"/>
      <c r="BG73" s="41"/>
      <c r="BH73" s="41"/>
      <c r="BI73" s="41"/>
      <c r="BJ73" s="41"/>
    </row>
    <row r="74" spans="1:62" s="44" customFormat="1" ht="20.25" customHeight="1" x14ac:dyDescent="0.2">
      <c r="A74" s="41"/>
      <c r="B74" s="39"/>
      <c r="C74" s="39"/>
      <c r="D74" s="155"/>
      <c r="E74" s="84"/>
      <c r="F74" s="84"/>
      <c r="G74" s="84"/>
      <c r="H74" s="84"/>
      <c r="I74" s="84"/>
      <c r="J74" s="84"/>
      <c r="K74" s="84"/>
      <c r="L74" s="84"/>
      <c r="M74" s="84"/>
      <c r="N74" s="84"/>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row>
    <row r="75" spans="1:62" s="44" customFormat="1" ht="20.25" customHeight="1" x14ac:dyDescent="0.2">
      <c r="A75" s="41"/>
      <c r="B75" s="39"/>
      <c r="C75" s="39"/>
      <c r="D75" s="155"/>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c r="AT75" s="41"/>
      <c r="AU75" s="41"/>
      <c r="AV75" s="41"/>
      <c r="AW75" s="41"/>
      <c r="AX75" s="41"/>
      <c r="AY75" s="41"/>
      <c r="AZ75" s="41"/>
      <c r="BA75" s="41"/>
      <c r="BB75" s="41"/>
      <c r="BC75" s="41"/>
      <c r="BD75" s="41"/>
      <c r="BE75" s="41"/>
      <c r="BF75" s="41"/>
      <c r="BG75" s="41"/>
      <c r="BH75" s="41"/>
      <c r="BI75" s="41"/>
      <c r="BJ75" s="41"/>
    </row>
    <row r="76" spans="1:62" s="44" customFormat="1" ht="20.25" customHeight="1" x14ac:dyDescent="0.2">
      <c r="A76" s="41"/>
      <c r="B76" s="39"/>
      <c r="C76" s="39"/>
      <c r="D76" s="155"/>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1"/>
      <c r="AW76" s="41"/>
      <c r="AX76" s="41"/>
      <c r="AY76" s="41"/>
      <c r="AZ76" s="41"/>
      <c r="BA76" s="41"/>
      <c r="BB76" s="41"/>
      <c r="BC76" s="41"/>
      <c r="BD76" s="41"/>
      <c r="BE76" s="41"/>
      <c r="BF76" s="41"/>
      <c r="BG76" s="41"/>
      <c r="BH76" s="41"/>
      <c r="BI76" s="41"/>
      <c r="BJ76" s="41"/>
    </row>
    <row r="77" spans="1:62" s="44" customFormat="1" ht="20.25" customHeight="1" x14ac:dyDescent="0.2">
      <c r="A77" s="41"/>
      <c r="B77" s="39"/>
      <c r="C77" s="39"/>
      <c r="D77" s="155"/>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1"/>
      <c r="BE77" s="41"/>
      <c r="BF77" s="41"/>
      <c r="BG77" s="41"/>
      <c r="BH77" s="41"/>
      <c r="BI77" s="41"/>
      <c r="BJ77" s="41"/>
    </row>
    <row r="78" spans="1:62" s="44" customFormat="1" ht="20.25" customHeight="1" x14ac:dyDescent="0.2">
      <c r="A78" s="41"/>
      <c r="B78" s="39"/>
      <c r="C78" s="39"/>
      <c r="D78" s="155"/>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1"/>
      <c r="AW78" s="41"/>
      <c r="AX78" s="41"/>
      <c r="AY78" s="41"/>
      <c r="AZ78" s="41"/>
      <c r="BA78" s="41"/>
      <c r="BB78" s="41"/>
      <c r="BC78" s="41"/>
      <c r="BD78" s="41"/>
      <c r="BE78" s="41"/>
      <c r="BF78" s="41"/>
      <c r="BG78" s="41"/>
      <c r="BH78" s="41"/>
      <c r="BI78" s="41"/>
      <c r="BJ78" s="41"/>
    </row>
    <row r="79" spans="1:62" s="44" customFormat="1" ht="20.25" customHeight="1" x14ac:dyDescent="0.2">
      <c r="A79" s="62"/>
      <c r="B79" s="41"/>
      <c r="C79" s="41"/>
      <c r="D79" s="43"/>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c r="AR79" s="41"/>
      <c r="AS79" s="41"/>
      <c r="AT79" s="41"/>
      <c r="AU79" s="41"/>
      <c r="AV79" s="41"/>
      <c r="AW79" s="41"/>
      <c r="AX79" s="41"/>
      <c r="AY79" s="41"/>
      <c r="AZ79" s="41"/>
      <c r="BA79" s="41"/>
      <c r="BB79" s="41"/>
      <c r="BC79" s="41"/>
      <c r="BD79" s="41"/>
      <c r="BE79" s="41"/>
      <c r="BF79" s="41"/>
      <c r="BG79" s="41"/>
      <c r="BH79" s="41"/>
      <c r="BI79" s="41"/>
      <c r="BJ79" s="41"/>
    </row>
    <row r="80" spans="1:62" ht="20.25" customHeight="1" x14ac:dyDescent="0.2">
      <c r="A80" s="41"/>
      <c r="B80" s="41"/>
      <c r="C80" s="41"/>
      <c r="D80" s="43"/>
      <c r="E80" s="41"/>
      <c r="F80" s="41"/>
      <c r="G80" s="41"/>
      <c r="H80" s="41"/>
      <c r="I80" s="41"/>
      <c r="J80" s="41"/>
      <c r="K80" s="41"/>
      <c r="L80" s="41"/>
      <c r="M80" s="41"/>
      <c r="N80" s="41"/>
    </row>
    <row r="81" spans="1:14" ht="20.25" customHeight="1" x14ac:dyDescent="0.2">
      <c r="A81" s="41"/>
      <c r="B81" s="41"/>
      <c r="C81" s="41"/>
      <c r="D81" s="43"/>
      <c r="E81" s="41"/>
      <c r="F81" s="41"/>
      <c r="G81" s="41"/>
      <c r="H81" s="41"/>
      <c r="I81" s="41"/>
      <c r="J81" s="41"/>
      <c r="K81" s="41"/>
      <c r="L81" s="41"/>
      <c r="M81" s="41"/>
      <c r="N81" s="41"/>
    </row>
    <row r="82" spans="1:14" ht="20.25" customHeight="1" x14ac:dyDescent="0.2">
      <c r="A82" s="62"/>
      <c r="B82" s="41"/>
      <c r="C82" s="41"/>
      <c r="D82" s="43"/>
      <c r="E82" s="41"/>
      <c r="F82" s="41"/>
      <c r="G82" s="41"/>
      <c r="H82" s="41"/>
      <c r="I82" s="41"/>
      <c r="J82" s="41"/>
      <c r="K82" s="41"/>
      <c r="L82" s="41"/>
      <c r="M82" s="41"/>
      <c r="N82" s="41"/>
    </row>
    <row r="83" spans="1:14" ht="20.25" customHeight="1" x14ac:dyDescent="0.2">
      <c r="A83" s="61"/>
      <c r="B83" s="41"/>
      <c r="C83" s="41"/>
      <c r="D83" s="43"/>
      <c r="E83" s="41"/>
      <c r="F83" s="41"/>
      <c r="G83" s="41"/>
      <c r="H83" s="41"/>
      <c r="I83" s="41"/>
      <c r="J83" s="41"/>
      <c r="K83" s="41"/>
      <c r="L83" s="41"/>
      <c r="M83" s="41"/>
      <c r="N83" s="41"/>
    </row>
  </sheetData>
  <phoneticPr fontId="7" type="noConversion"/>
  <pageMargins left="0.25" right="0.25" top="0.75" bottom="0.75" header="0.3" footer="0.3"/>
  <pageSetup paperSize="9" scale="42" orientation="portrait" verticalDpi="4" r:id="rId1"/>
  <headerFooter alignWithMargins="0"/>
  <ignoredErrors>
    <ignoredError sqref="D57:D63" formula="1"/>
  </ignoredErrors>
  <drawing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B19"/>
  <sheetViews>
    <sheetView showGridLines="0" workbookViewId="0"/>
  </sheetViews>
  <sheetFormatPr defaultColWidth="9.140625" defaultRowHeight="15.75" x14ac:dyDescent="0.2"/>
  <cols>
    <col min="1" max="1" width="10" style="55" customWidth="1"/>
    <col min="2" max="2" width="150.7109375" style="55" customWidth="1"/>
    <col min="3" max="16384" width="9.140625" style="55"/>
  </cols>
  <sheetData>
    <row r="1" spans="1:2" ht="45" customHeight="1" x14ac:dyDescent="0.2">
      <c r="A1" s="58" t="s">
        <v>171</v>
      </c>
    </row>
    <row r="2" spans="1:2" s="54" customFormat="1" ht="20.25" customHeight="1" x14ac:dyDescent="0.2">
      <c r="A2" s="54" t="s">
        <v>172</v>
      </c>
    </row>
    <row r="3" spans="1:2" s="54" customFormat="1" ht="20.25" customHeight="1" x14ac:dyDescent="0.2">
      <c r="A3" s="54" t="s">
        <v>215</v>
      </c>
    </row>
    <row r="4" spans="1:2" s="54" customFormat="1" ht="30" customHeight="1" x14ac:dyDescent="0.35">
      <c r="A4" s="53" t="s">
        <v>173</v>
      </c>
      <c r="B4" s="53" t="s">
        <v>174</v>
      </c>
    </row>
    <row r="5" spans="1:2" s="60" customFormat="1" ht="20.25" customHeight="1" x14ac:dyDescent="0.25">
      <c r="A5" s="56" t="s">
        <v>175</v>
      </c>
      <c r="B5" s="59" t="s">
        <v>179</v>
      </c>
    </row>
    <row r="6" spans="1:2" s="60" customFormat="1" ht="20.25" customHeight="1" x14ac:dyDescent="0.25">
      <c r="A6" s="56" t="s">
        <v>176</v>
      </c>
      <c r="B6" s="66" t="s">
        <v>288</v>
      </c>
    </row>
    <row r="7" spans="1:2" s="60" customFormat="1" x14ac:dyDescent="0.25">
      <c r="A7" s="65" t="s">
        <v>177</v>
      </c>
      <c r="B7" s="59" t="s">
        <v>180</v>
      </c>
    </row>
    <row r="8" spans="1:2" s="60" customFormat="1" x14ac:dyDescent="0.25">
      <c r="A8" s="65" t="s">
        <v>178</v>
      </c>
      <c r="B8" s="59" t="s">
        <v>195</v>
      </c>
    </row>
    <row r="9" spans="1:2" s="60" customFormat="1" ht="31.5" x14ac:dyDescent="0.25">
      <c r="A9" s="65" t="s">
        <v>187</v>
      </c>
      <c r="B9" s="59" t="s">
        <v>181</v>
      </c>
    </row>
    <row r="10" spans="1:2" s="60" customFormat="1" ht="31.5" x14ac:dyDescent="0.25">
      <c r="A10" s="65" t="s">
        <v>188</v>
      </c>
      <c r="B10" s="59" t="s">
        <v>186</v>
      </c>
    </row>
    <row r="11" spans="1:2" s="60" customFormat="1" ht="31.5" x14ac:dyDescent="0.25">
      <c r="A11" s="65" t="s">
        <v>189</v>
      </c>
      <c r="B11" s="59" t="s">
        <v>185</v>
      </c>
    </row>
    <row r="12" spans="1:2" s="60" customFormat="1" x14ac:dyDescent="0.25">
      <c r="A12" s="65" t="s">
        <v>190</v>
      </c>
      <c r="B12" s="59" t="s">
        <v>284</v>
      </c>
    </row>
    <row r="13" spans="1:2" s="60" customFormat="1" x14ac:dyDescent="0.25">
      <c r="A13" s="65" t="s">
        <v>191</v>
      </c>
      <c r="B13" s="59" t="s">
        <v>184</v>
      </c>
    </row>
    <row r="14" spans="1:2" s="60" customFormat="1" ht="31.5" x14ac:dyDescent="0.25">
      <c r="A14" s="65" t="s">
        <v>192</v>
      </c>
      <c r="B14" s="59" t="s">
        <v>212</v>
      </c>
    </row>
    <row r="15" spans="1:2" s="60" customFormat="1" ht="63" x14ac:dyDescent="0.25">
      <c r="A15" s="65" t="s">
        <v>193</v>
      </c>
      <c r="B15" s="59" t="s">
        <v>183</v>
      </c>
    </row>
    <row r="16" spans="1:2" s="60" customFormat="1" x14ac:dyDescent="0.25">
      <c r="A16" s="65" t="s">
        <v>194</v>
      </c>
      <c r="B16" s="41" t="s">
        <v>182</v>
      </c>
    </row>
    <row r="17" spans="1:2" x14ac:dyDescent="0.2">
      <c r="A17" s="65" t="s">
        <v>200</v>
      </c>
      <c r="B17" s="41" t="s">
        <v>228</v>
      </c>
    </row>
    <row r="18" spans="1:2" x14ac:dyDescent="0.2">
      <c r="A18" s="65" t="s">
        <v>205</v>
      </c>
      <c r="B18" s="66" t="s">
        <v>211</v>
      </c>
    </row>
    <row r="19" spans="1:2" x14ac:dyDescent="0.2">
      <c r="A19" s="65" t="s">
        <v>258</v>
      </c>
      <c r="B19" s="66" t="s">
        <v>252</v>
      </c>
    </row>
  </sheetData>
  <phoneticPr fontId="7" type="noConversion"/>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AM84"/>
  <sheetViews>
    <sheetView showGridLines="0" zoomScaleNormal="100" workbookViewId="0">
      <pane xSplit="1" ySplit="7" topLeftCell="H41" activePane="bottomRight" state="frozen"/>
      <selection activeCell="A57" sqref="A57"/>
      <selection pane="topRight" activeCell="A57" sqref="A57"/>
      <selection pane="bottomLeft" activeCell="A57" sqref="A57"/>
      <selection pane="bottomRight"/>
    </sheetView>
  </sheetViews>
  <sheetFormatPr defaultColWidth="9.140625" defaultRowHeight="20.25" customHeight="1" x14ac:dyDescent="0.2"/>
  <cols>
    <col min="1" max="1" width="60.5703125" style="63" customWidth="1"/>
    <col min="2" max="13" width="12.5703125" style="90" customWidth="1"/>
    <col min="14" max="14" width="12.5703125" style="63" customWidth="1"/>
    <col min="15" max="15" width="12" style="63" customWidth="1"/>
    <col min="16" max="16384" width="9.140625" style="63"/>
  </cols>
  <sheetData>
    <row r="1" spans="1:21" ht="45" customHeight="1" x14ac:dyDescent="0.2">
      <c r="A1" s="37" t="s">
        <v>224</v>
      </c>
      <c r="B1" s="36"/>
    </row>
    <row r="2" spans="1:21" s="54" customFormat="1" ht="20.25" customHeight="1" x14ac:dyDescent="0.2">
      <c r="A2" s="54" t="s">
        <v>208</v>
      </c>
    </row>
    <row r="3" spans="1:21" s="54" customFormat="1" ht="20.25" customHeight="1" x14ac:dyDescent="0.2">
      <c r="A3" s="54" t="s">
        <v>220</v>
      </c>
    </row>
    <row r="4" spans="1:21" s="54" customFormat="1" ht="20.25" customHeight="1" x14ac:dyDescent="0.2">
      <c r="A4" s="54" t="s">
        <v>218</v>
      </c>
    </row>
    <row r="5" spans="1:21" s="54" customFormat="1" ht="20.25" customHeight="1" x14ac:dyDescent="0.2">
      <c r="A5" s="54" t="s">
        <v>223</v>
      </c>
    </row>
    <row r="6" spans="1:21" s="54" customFormat="1" ht="20.25" customHeight="1" x14ac:dyDescent="0.2">
      <c r="A6" s="54" t="s">
        <v>221</v>
      </c>
      <c r="C6" s="212"/>
      <c r="D6" s="212"/>
      <c r="E6" s="212"/>
      <c r="F6" s="212"/>
      <c r="G6" s="212"/>
      <c r="H6" s="212"/>
      <c r="O6" s="212"/>
    </row>
    <row r="7" spans="1:21" s="41" customFormat="1" ht="45" customHeight="1" x14ac:dyDescent="0.2">
      <c r="A7" s="227" t="s">
        <v>222</v>
      </c>
      <c r="B7" s="165" t="s">
        <v>95</v>
      </c>
      <c r="C7" s="193" t="s">
        <v>96</v>
      </c>
      <c r="D7" s="193" t="s">
        <v>97</v>
      </c>
      <c r="E7" s="193" t="s">
        <v>98</v>
      </c>
      <c r="F7" s="193" t="s">
        <v>99</v>
      </c>
      <c r="G7" s="193" t="s">
        <v>100</v>
      </c>
      <c r="H7" s="250" t="s">
        <v>101</v>
      </c>
      <c r="I7" s="165" t="s">
        <v>102</v>
      </c>
      <c r="J7" s="165" t="s">
        <v>103</v>
      </c>
      <c r="K7" s="165" t="s">
        <v>104</v>
      </c>
      <c r="L7" s="165" t="s">
        <v>92</v>
      </c>
      <c r="M7" s="165" t="s">
        <v>93</v>
      </c>
      <c r="N7" s="165" t="s">
        <v>229</v>
      </c>
      <c r="O7" s="165" t="s">
        <v>242</v>
      </c>
      <c r="P7" s="170"/>
    </row>
    <row r="8" spans="1:21" s="41" customFormat="1" ht="20.25" customHeight="1" x14ac:dyDescent="0.2">
      <c r="A8" s="228" t="s">
        <v>75</v>
      </c>
      <c r="B8" s="138">
        <v>3471</v>
      </c>
      <c r="C8" s="138">
        <f>Quarter!E8</f>
        <v>4080</v>
      </c>
      <c r="D8" s="138">
        <f>Quarter!I8</f>
        <v>4758</v>
      </c>
      <c r="E8" s="138">
        <f>Quarter!M8</f>
        <v>6035</v>
      </c>
      <c r="F8" s="138">
        <f>Quarter!Q8</f>
        <v>7586</v>
      </c>
      <c r="G8" s="138">
        <f>Quarter!U8</f>
        <v>8573</v>
      </c>
      <c r="H8" s="138">
        <f>Quarter!Y8</f>
        <v>9212.24</v>
      </c>
      <c r="I8" s="138">
        <f>Quarter!AC8</f>
        <v>10832.529999999999</v>
      </c>
      <c r="J8" s="138">
        <f>Quarter!AG8</f>
        <v>12597.150000000001</v>
      </c>
      <c r="K8" s="138">
        <f>Quarter!AK8</f>
        <v>13424.85</v>
      </c>
      <c r="L8" s="138">
        <f>Quarter!AO8</f>
        <v>13998.33</v>
      </c>
      <c r="M8" s="138">
        <f>Quarter!AS8</f>
        <v>14075.07</v>
      </c>
      <c r="N8" s="129">
        <f>Quarter!AW8</f>
        <v>14492.42</v>
      </c>
      <c r="O8" s="129">
        <f>Quarter!BA8</f>
        <v>14834.650000000001</v>
      </c>
      <c r="P8" s="176"/>
      <c r="R8" s="46"/>
      <c r="S8" s="46"/>
      <c r="U8" s="79"/>
    </row>
    <row r="9" spans="1:21" s="41" customFormat="1" ht="20.25" customHeight="1" x14ac:dyDescent="0.2">
      <c r="A9" s="228" t="s">
        <v>286</v>
      </c>
      <c r="B9" s="138">
        <v>951</v>
      </c>
      <c r="C9" s="138">
        <f>Quarter!E9</f>
        <v>1341</v>
      </c>
      <c r="D9" s="138">
        <f>Quarter!I9</f>
        <v>1838</v>
      </c>
      <c r="E9" s="138">
        <f>Quarter!M9</f>
        <v>2995</v>
      </c>
      <c r="F9" s="138">
        <f>Quarter!Q9</f>
        <v>3696</v>
      </c>
      <c r="G9" s="138">
        <f>Quarter!U9</f>
        <v>4501</v>
      </c>
      <c r="H9" s="138">
        <f>Quarter!Y9</f>
        <v>5093.5</v>
      </c>
      <c r="I9" s="138">
        <f>Quarter!AC9</f>
        <v>5293.4</v>
      </c>
      <c r="J9" s="138">
        <f>Quarter!AG9</f>
        <v>6957.85</v>
      </c>
      <c r="K9" s="138">
        <f>Quarter!AK9</f>
        <v>8150.5</v>
      </c>
      <c r="L9" s="138">
        <f>Quarter!AO9</f>
        <v>9856.2999999999993</v>
      </c>
      <c r="M9" s="138">
        <f>Quarter!AS9</f>
        <v>10350.85</v>
      </c>
      <c r="N9" s="129">
        <f>Quarter!AW9</f>
        <v>11175.85</v>
      </c>
      <c r="O9" s="129">
        <f>Quarter!BA9</f>
        <v>13848.05</v>
      </c>
      <c r="P9" s="176"/>
      <c r="R9" s="46"/>
      <c r="S9" s="46"/>
      <c r="U9" s="79"/>
    </row>
    <row r="10" spans="1:21" s="41" customFormat="1" ht="20.25" customHeight="1" x14ac:dyDescent="0.2">
      <c r="A10" s="228" t="s">
        <v>287</v>
      </c>
      <c r="B10" s="138">
        <v>0</v>
      </c>
      <c r="C10" s="138">
        <f>Quarter!E10</f>
        <v>0</v>
      </c>
      <c r="D10" s="138">
        <f>Quarter!I10</f>
        <v>0</v>
      </c>
      <c r="E10" s="138">
        <f>Quarter!M10</f>
        <v>0</v>
      </c>
      <c r="F10" s="138">
        <f>Quarter!Q10</f>
        <v>0</v>
      </c>
      <c r="G10" s="138">
        <f>Quarter!U10</f>
        <v>0</v>
      </c>
      <c r="H10" s="138">
        <f>Quarter!Y10</f>
        <v>0</v>
      </c>
      <c r="I10" s="138">
        <f>Quarter!AC10</f>
        <v>0</v>
      </c>
      <c r="J10" s="138">
        <f>Quarter!AG10</f>
        <v>30</v>
      </c>
      <c r="K10" s="138">
        <f>Quarter!AK10</f>
        <v>30</v>
      </c>
      <c r="L10" s="138">
        <f>Quarter!AO10</f>
        <v>32</v>
      </c>
      <c r="M10" s="138">
        <f>Quarter!AS10</f>
        <v>32</v>
      </c>
      <c r="N10" s="129">
        <f>Quarter!AW10</f>
        <v>79.625</v>
      </c>
      <c r="O10" s="129">
        <f>Quarter!BA10</f>
        <v>79.625</v>
      </c>
      <c r="P10" s="176"/>
      <c r="R10" s="46"/>
      <c r="S10" s="46"/>
      <c r="U10" s="79"/>
    </row>
    <row r="11" spans="1:21" s="41" customFormat="1" ht="20.25" customHeight="1" x14ac:dyDescent="0.2">
      <c r="A11" s="228" t="s">
        <v>4</v>
      </c>
      <c r="B11" s="138">
        <v>2</v>
      </c>
      <c r="C11" s="138">
        <f>Quarter!E11</f>
        <v>4</v>
      </c>
      <c r="D11" s="138">
        <f>Quarter!I11</f>
        <v>4</v>
      </c>
      <c r="E11" s="138">
        <f>Quarter!M11</f>
        <v>9</v>
      </c>
      <c r="F11" s="138">
        <f>Quarter!Q11</f>
        <v>8</v>
      </c>
      <c r="G11" s="138">
        <f>Quarter!U11</f>
        <v>9</v>
      </c>
      <c r="H11" s="138">
        <f>Quarter!Y11</f>
        <v>8.94</v>
      </c>
      <c r="I11" s="138">
        <f>Quarter!AC11</f>
        <v>13.49</v>
      </c>
      <c r="J11" s="138">
        <f>Quarter!AG11</f>
        <v>18.400000000000002</v>
      </c>
      <c r="K11" s="138">
        <f>Quarter!AK11</f>
        <v>20.400000000000002</v>
      </c>
      <c r="L11" s="138">
        <f>Quarter!AO11</f>
        <v>22.400000000000002</v>
      </c>
      <c r="M11" s="138">
        <f>Quarter!AS11</f>
        <v>22.3</v>
      </c>
      <c r="N11" s="129">
        <f>Quarter!AW11</f>
        <v>22.3</v>
      </c>
      <c r="O11" s="129">
        <f>Quarter!BA11</f>
        <v>22.3</v>
      </c>
      <c r="P11" s="176"/>
      <c r="R11" s="46"/>
      <c r="S11" s="46"/>
      <c r="U11" s="79"/>
    </row>
    <row r="12" spans="1:21" s="41" customFormat="1" ht="20.25" customHeight="1" x14ac:dyDescent="0.2">
      <c r="A12" s="228" t="s">
        <v>5</v>
      </c>
      <c r="B12" s="138">
        <v>27</v>
      </c>
      <c r="C12" s="138">
        <f>Quarter!E12</f>
        <v>95</v>
      </c>
      <c r="D12" s="138">
        <f>Quarter!I12</f>
        <v>1000</v>
      </c>
      <c r="E12" s="138">
        <f>Quarter!M12</f>
        <v>1754</v>
      </c>
      <c r="F12" s="138">
        <f>Quarter!Q12</f>
        <v>2937</v>
      </c>
      <c r="G12" s="138">
        <f>Quarter!U12</f>
        <v>5528</v>
      </c>
      <c r="H12" s="138">
        <f>Quarter!Y12</f>
        <v>9601.2199999999993</v>
      </c>
      <c r="I12" s="138">
        <f>Quarter!AC12</f>
        <v>11914.020000000002</v>
      </c>
      <c r="J12" s="138">
        <f>Quarter!AG12</f>
        <v>12760.02</v>
      </c>
      <c r="K12" s="138">
        <f>Quarter!AK12</f>
        <v>13059.07</v>
      </c>
      <c r="L12" s="138">
        <f>Quarter!AO12</f>
        <v>13344.84</v>
      </c>
      <c r="M12" s="138">
        <f>Quarter!AS12</f>
        <v>13552.7</v>
      </c>
      <c r="N12" s="129">
        <f>Quarter!AW12</f>
        <v>13914.349999999999</v>
      </c>
      <c r="O12" s="129">
        <f>Quarter!BA12</f>
        <v>14650.99</v>
      </c>
      <c r="P12" s="176"/>
      <c r="R12" s="46"/>
      <c r="S12" s="46"/>
    </row>
    <row r="13" spans="1:21" s="41" customFormat="1" ht="20.25" customHeight="1" x14ac:dyDescent="0.2">
      <c r="A13" s="228" t="s">
        <v>245</v>
      </c>
      <c r="B13" s="138">
        <v>175</v>
      </c>
      <c r="C13" s="138">
        <f>Quarter!E13</f>
        <v>188</v>
      </c>
      <c r="D13" s="138">
        <f>Quarter!I13</f>
        <v>202</v>
      </c>
      <c r="E13" s="138">
        <f>Quarter!M13</f>
        <v>216</v>
      </c>
      <c r="F13" s="138">
        <f>Quarter!Q13</f>
        <v>232</v>
      </c>
      <c r="G13" s="138">
        <f>Quarter!U13</f>
        <v>253</v>
      </c>
      <c r="H13" s="138">
        <f>Quarter!Y13</f>
        <v>300.2</v>
      </c>
      <c r="I13" s="138">
        <f>Quarter!AC13</f>
        <v>359.23999999999995</v>
      </c>
      <c r="J13" s="138">
        <f>Quarter!AG13</f>
        <v>396.46000000000004</v>
      </c>
      <c r="K13" s="138">
        <f>Quarter!AK13</f>
        <v>404.01000000000005</v>
      </c>
      <c r="L13" s="138">
        <f>Quarter!AO13</f>
        <v>406.74</v>
      </c>
      <c r="M13" s="138">
        <f>Quarter!AS13</f>
        <v>414.59000000000003</v>
      </c>
      <c r="N13" s="129">
        <f>Quarter!AW13</f>
        <v>419.75</v>
      </c>
      <c r="O13" s="129">
        <f>Quarter!BA13</f>
        <v>419.76</v>
      </c>
      <c r="P13" s="176"/>
      <c r="R13" s="46"/>
      <c r="S13" s="46"/>
    </row>
    <row r="14" spans="1:21" s="41" customFormat="1" ht="20.25" customHeight="1" x14ac:dyDescent="0.2">
      <c r="A14" s="228" t="s">
        <v>246</v>
      </c>
      <c r="B14" s="138">
        <v>1464</v>
      </c>
      <c r="C14" s="138">
        <f>Quarter!E14</f>
        <v>1459</v>
      </c>
      <c r="D14" s="138">
        <f>Quarter!I14</f>
        <v>1477</v>
      </c>
      <c r="E14" s="138">
        <f>Quarter!M14</f>
        <v>1477</v>
      </c>
      <c r="F14" s="138">
        <f>Quarter!Q14</f>
        <v>1477</v>
      </c>
      <c r="G14" s="138">
        <f>Quarter!U14</f>
        <v>1477</v>
      </c>
      <c r="H14" s="138">
        <f>Quarter!Y14</f>
        <v>1476.78</v>
      </c>
      <c r="I14" s="138">
        <f>Quarter!AC14</f>
        <v>1473.28</v>
      </c>
      <c r="J14" s="138">
        <f>Quarter!AG14</f>
        <v>1473.18</v>
      </c>
      <c r="K14" s="138">
        <f>Quarter!AK14</f>
        <v>1473.18</v>
      </c>
      <c r="L14" s="138">
        <f>Quarter!AO14</f>
        <v>1473.18</v>
      </c>
      <c r="M14" s="138">
        <f>Quarter!AS14</f>
        <v>1470.68</v>
      </c>
      <c r="N14" s="129">
        <f>Quarter!AW14</f>
        <v>1470.68</v>
      </c>
      <c r="O14" s="129">
        <f>Quarter!BA14</f>
        <v>1470.68</v>
      </c>
      <c r="P14" s="176"/>
      <c r="R14" s="46"/>
      <c r="S14" s="46"/>
    </row>
    <row r="15" spans="1:21" s="41" customFormat="1" ht="20.25" customHeight="1" x14ac:dyDescent="0.2">
      <c r="A15" s="228" t="s">
        <v>6</v>
      </c>
      <c r="B15" s="138">
        <v>968</v>
      </c>
      <c r="C15" s="138">
        <f>Quarter!E15</f>
        <v>1021</v>
      </c>
      <c r="D15" s="138">
        <f>Quarter!I15</f>
        <v>1053</v>
      </c>
      <c r="E15" s="138">
        <f>Quarter!M15</f>
        <v>1042</v>
      </c>
      <c r="F15" s="138">
        <f>Quarter!Q15</f>
        <v>1050</v>
      </c>
      <c r="G15" s="138">
        <f>Quarter!U15</f>
        <v>1058</v>
      </c>
      <c r="H15" s="138">
        <f>Quarter!Y15</f>
        <v>1061.32</v>
      </c>
      <c r="I15" s="138">
        <f>Quarter!AC15</f>
        <v>1061.9100000000001</v>
      </c>
      <c r="J15" s="138">
        <f>Quarter!AG15</f>
        <v>1066.1200000000001</v>
      </c>
      <c r="K15" s="138">
        <f>Quarter!AK15</f>
        <v>1063.06</v>
      </c>
      <c r="L15" s="138">
        <f>Quarter!AO15</f>
        <v>1055.49</v>
      </c>
      <c r="M15" s="138">
        <f>Quarter!AS15</f>
        <v>1054.5600000000002</v>
      </c>
      <c r="N15" s="129">
        <f>Quarter!AW15</f>
        <v>1055.5600000000002</v>
      </c>
      <c r="O15" s="129">
        <f>Quarter!BA15</f>
        <v>1059.4100000000001</v>
      </c>
      <c r="P15" s="176"/>
      <c r="R15" s="46"/>
      <c r="S15" s="46"/>
    </row>
    <row r="16" spans="1:21" s="41" customFormat="1" ht="20.25" customHeight="1" x14ac:dyDescent="0.2">
      <c r="A16" s="228" t="s">
        <v>7</v>
      </c>
      <c r="B16" s="138">
        <v>157</v>
      </c>
      <c r="C16" s="138">
        <f>Quarter!E16</f>
        <v>193</v>
      </c>
      <c r="D16" s="138">
        <f>Quarter!I16</f>
        <v>199</v>
      </c>
      <c r="E16" s="138">
        <f>Quarter!M16</f>
        <v>212</v>
      </c>
      <c r="F16" s="138">
        <f>Quarter!Q16</f>
        <v>201</v>
      </c>
      <c r="G16" s="138">
        <f>Quarter!U16</f>
        <v>230</v>
      </c>
      <c r="H16" s="138">
        <f>Quarter!Y16</f>
        <v>231.29999999999995</v>
      </c>
      <c r="I16" s="138">
        <f>Quarter!AC16</f>
        <v>257.33</v>
      </c>
      <c r="J16" s="138">
        <f>Quarter!AG16</f>
        <v>245.48999999999998</v>
      </c>
      <c r="K16" s="138">
        <f>Quarter!AK16</f>
        <v>246.51</v>
      </c>
      <c r="L16" s="138">
        <f>Quarter!AO16</f>
        <v>246.51</v>
      </c>
      <c r="M16" s="138">
        <f>Quarter!AS16</f>
        <v>246.51</v>
      </c>
      <c r="N16" s="129">
        <f>Quarter!AW16</f>
        <v>256.96999999999997</v>
      </c>
      <c r="O16" s="129">
        <f>Quarter!BA16</f>
        <v>267.69</v>
      </c>
      <c r="P16" s="176"/>
      <c r="R16" s="46"/>
      <c r="S16" s="46"/>
    </row>
    <row r="17" spans="1:19" s="41" customFormat="1" ht="20.25" customHeight="1" x14ac:dyDescent="0.2">
      <c r="A17" s="228" t="s">
        <v>42</v>
      </c>
      <c r="B17" s="138">
        <v>381</v>
      </c>
      <c r="C17" s="138">
        <f>Quarter!E17</f>
        <v>413</v>
      </c>
      <c r="D17" s="138">
        <f>Quarter!I17</f>
        <v>502</v>
      </c>
      <c r="E17" s="138">
        <f>Quarter!M17</f>
        <v>513</v>
      </c>
      <c r="F17" s="138">
        <f>Quarter!Q17</f>
        <v>545</v>
      </c>
      <c r="G17" s="138">
        <f>Quarter!U17</f>
        <v>680</v>
      </c>
      <c r="H17" s="138">
        <f>Quarter!Y17</f>
        <v>929.94</v>
      </c>
      <c r="I17" s="138">
        <f>Quarter!AC17</f>
        <v>1028.29</v>
      </c>
      <c r="J17" s="138">
        <f>Quarter!AG17</f>
        <v>1090.93</v>
      </c>
      <c r="K17" s="138">
        <f>Quarter!AK17</f>
        <v>1136.54</v>
      </c>
      <c r="L17" s="138">
        <f>Quarter!AO17</f>
        <v>1309.78</v>
      </c>
      <c r="M17" s="138">
        <f>Quarter!AS17</f>
        <v>1434.9299999999998</v>
      </c>
      <c r="N17" s="129">
        <f>Quarter!AW17</f>
        <v>1450.9099999999999</v>
      </c>
      <c r="O17" s="129">
        <f>Quarter!BA17</f>
        <v>1505.1499999999999</v>
      </c>
      <c r="P17" s="176"/>
      <c r="R17" s="46"/>
      <c r="S17" s="46"/>
    </row>
    <row r="18" spans="1:19" s="41" customFormat="1" ht="20.25" customHeight="1" x14ac:dyDescent="0.2">
      <c r="A18" s="228" t="s">
        <v>259</v>
      </c>
      <c r="B18" s="138">
        <v>111</v>
      </c>
      <c r="C18" s="138">
        <f>Quarter!E18</f>
        <v>111</v>
      </c>
      <c r="D18" s="138">
        <f>Quarter!I18</f>
        <v>111</v>
      </c>
      <c r="E18" s="138">
        <f>Quarter!M18</f>
        <v>111</v>
      </c>
      <c r="F18" s="138">
        <f>Quarter!Q18</f>
        <v>111</v>
      </c>
      <c r="G18" s="138">
        <f>Quarter!U18</f>
        <v>111</v>
      </c>
      <c r="H18" s="138">
        <f>Quarter!Y18</f>
        <v>110.52</v>
      </c>
      <c r="I18" s="138">
        <f>Quarter!AC18</f>
        <v>129.32</v>
      </c>
      <c r="J18" s="138">
        <f>Quarter!AG18</f>
        <v>129.32</v>
      </c>
      <c r="K18" s="138">
        <f>Quarter!AK18</f>
        <v>129.32</v>
      </c>
      <c r="L18" s="138">
        <f>Quarter!AO18</f>
        <v>129.32</v>
      </c>
      <c r="M18" s="138">
        <f>Quarter!AS18</f>
        <v>129.32</v>
      </c>
      <c r="N18" s="129">
        <f>Quarter!AW18</f>
        <v>129.32</v>
      </c>
      <c r="O18" s="129">
        <f>Quarter!BA18</f>
        <v>129.32</v>
      </c>
      <c r="P18" s="176"/>
      <c r="R18" s="46"/>
      <c r="S18" s="46"/>
    </row>
    <row r="19" spans="1:19" s="41" customFormat="1" ht="20.25" customHeight="1" x14ac:dyDescent="0.2">
      <c r="A19" s="228" t="s">
        <v>251</v>
      </c>
      <c r="B19" s="138">
        <v>12</v>
      </c>
      <c r="C19" s="138">
        <f>Quarter!E19</f>
        <v>30</v>
      </c>
      <c r="D19" s="138">
        <f>Quarter!I19</f>
        <v>74</v>
      </c>
      <c r="E19" s="138">
        <f>Quarter!M19</f>
        <v>121</v>
      </c>
      <c r="F19" s="138">
        <f>Quarter!Q19</f>
        <v>163</v>
      </c>
      <c r="G19" s="138">
        <f>Quarter!U19</f>
        <v>243</v>
      </c>
      <c r="H19" s="138">
        <f>Quarter!Y19</f>
        <v>335.74</v>
      </c>
      <c r="I19" s="138">
        <f>Quarter!AC19</f>
        <v>454.38</v>
      </c>
      <c r="J19" s="138">
        <f>Quarter!AG19</f>
        <v>507.44999999999993</v>
      </c>
      <c r="K19" s="138">
        <f>Quarter!AK19</f>
        <v>527.54999999999995</v>
      </c>
      <c r="L19" s="138">
        <f>Quarter!AO19</f>
        <v>541.65</v>
      </c>
      <c r="M19" s="138">
        <f>Quarter!AS19</f>
        <v>547.20999999999992</v>
      </c>
      <c r="N19" s="129">
        <f>Quarter!AW19</f>
        <v>614.16</v>
      </c>
      <c r="O19" s="129">
        <f>Quarter!BA19</f>
        <v>630.34</v>
      </c>
      <c r="P19" s="176"/>
      <c r="R19" s="46"/>
      <c r="S19" s="46"/>
    </row>
    <row r="20" spans="1:19" s="41" customFormat="1" ht="20.25" customHeight="1" x14ac:dyDescent="0.2">
      <c r="A20" s="228" t="s">
        <v>261</v>
      </c>
      <c r="B20" s="138">
        <v>285</v>
      </c>
      <c r="C20" s="138">
        <f>Quarter!E20</f>
        <v>321</v>
      </c>
      <c r="D20" s="138">
        <f>Quarter!I20</f>
        <v>1164</v>
      </c>
      <c r="E20" s="138">
        <f>Quarter!M20</f>
        <v>1166</v>
      </c>
      <c r="F20" s="138">
        <f>Quarter!Q20</f>
        <v>1955</v>
      </c>
      <c r="G20" s="138">
        <f>Quarter!U20</f>
        <v>2258</v>
      </c>
      <c r="H20" s="138">
        <f>Quarter!Y20</f>
        <v>2604.0699999999997</v>
      </c>
      <c r="I20" s="138">
        <f>Quarter!AC20</f>
        <v>2833.5500000000006</v>
      </c>
      <c r="J20" s="138">
        <f>Quarter!AG20</f>
        <v>3020.1900000000005</v>
      </c>
      <c r="K20" s="138">
        <f>Quarter!AK20</f>
        <v>4463.2699999999995</v>
      </c>
      <c r="L20" s="138">
        <f>Quarter!AO20</f>
        <v>4554.4900000000007</v>
      </c>
      <c r="M20" s="138">
        <f>Quarter!AS20</f>
        <v>4564.1000000000004</v>
      </c>
      <c r="N20" s="129">
        <f>Quarter!AW20</f>
        <v>4572.8500000000004</v>
      </c>
      <c r="O20" s="129">
        <f>Quarter!BA20</f>
        <v>4584.8900000000003</v>
      </c>
      <c r="P20" s="176"/>
      <c r="Q20" s="42"/>
      <c r="S20" s="46"/>
    </row>
    <row r="21" spans="1:19" s="41" customFormat="1" ht="20.25" customHeight="1" x14ac:dyDescent="0.2">
      <c r="A21" s="228" t="s">
        <v>299</v>
      </c>
      <c r="B21" s="138">
        <v>0</v>
      </c>
      <c r="C21" s="138" t="str">
        <f>Quarter!E21</f>
        <v>[x]</v>
      </c>
      <c r="D21" s="138" t="str">
        <f>Quarter!I21</f>
        <v>[x]</v>
      </c>
      <c r="E21" s="138" t="str">
        <f>Quarter!M21</f>
        <v>[x]</v>
      </c>
      <c r="F21" s="138" t="str">
        <f>Quarter!Q21</f>
        <v>[x]</v>
      </c>
      <c r="G21" s="138" t="str">
        <f>Quarter!U21</f>
        <v>[x]</v>
      </c>
      <c r="H21" s="138" t="str">
        <f>Quarter!Y21</f>
        <v>[x]</v>
      </c>
      <c r="I21" s="138" t="str">
        <f>Quarter!AC21</f>
        <v>[x]</v>
      </c>
      <c r="J21" s="138" t="str">
        <f>Quarter!AG21</f>
        <v>[x]</v>
      </c>
      <c r="K21" s="138">
        <f>Quarter!AK21</f>
        <v>45.44</v>
      </c>
      <c r="L21" s="138">
        <f>Quarter!AO21</f>
        <v>47.29</v>
      </c>
      <c r="M21" s="138">
        <f>Quarter!AS21</f>
        <v>46.07</v>
      </c>
      <c r="N21" s="219">
        <f>Quarter!AW21</f>
        <v>36.46</v>
      </c>
      <c r="O21" s="129">
        <f>Quarter!BA21</f>
        <v>36.29</v>
      </c>
      <c r="P21" s="176"/>
    </row>
    <row r="22" spans="1:19" s="41" customFormat="1" ht="17.45" customHeight="1" x14ac:dyDescent="0.2">
      <c r="A22" s="229" t="s">
        <v>82</v>
      </c>
      <c r="B22" s="139">
        <f>SUM(B8:B20)</f>
        <v>8004</v>
      </c>
      <c r="C22" s="139">
        <f>Quarter!E22</f>
        <v>9256</v>
      </c>
      <c r="D22" s="139">
        <f>Quarter!I22</f>
        <v>12382</v>
      </c>
      <c r="E22" s="139">
        <f>Quarter!M22</f>
        <v>15651</v>
      </c>
      <c r="F22" s="139">
        <f>Quarter!Q22</f>
        <v>19961</v>
      </c>
      <c r="G22" s="139">
        <f>Quarter!U22</f>
        <v>24921</v>
      </c>
      <c r="H22" s="139">
        <f>Quarter!Y22</f>
        <v>30965.77</v>
      </c>
      <c r="I22" s="139">
        <f>Quarter!AC22</f>
        <v>35650.740000000005</v>
      </c>
      <c r="J22" s="139">
        <f>Quarter!AG22</f>
        <v>40292.559999999998</v>
      </c>
      <c r="K22" s="139">
        <f>Quarter!AK22</f>
        <v>44173.700000000004</v>
      </c>
      <c r="L22" s="139">
        <f>Quarter!AO22</f>
        <v>47018.319999999992</v>
      </c>
      <c r="M22" s="139">
        <f>Quarter!AS22</f>
        <v>47940.889999999992</v>
      </c>
      <c r="N22" s="267">
        <f>Quarter!AW22</f>
        <v>49691.204999999994</v>
      </c>
      <c r="O22" s="180">
        <f>Quarter!BA22</f>
        <v>53539.145000000004</v>
      </c>
      <c r="P22" s="170"/>
    </row>
    <row r="23" spans="1:19" s="41" customFormat="1" ht="17.45" customHeight="1" x14ac:dyDescent="0.2">
      <c r="A23" s="226" t="s">
        <v>262</v>
      </c>
      <c r="B23" s="173">
        <v>208</v>
      </c>
      <c r="C23" s="173">
        <f>Quarter!E23</f>
        <v>278</v>
      </c>
      <c r="D23" s="173">
        <f>Quarter!I23</f>
        <v>353</v>
      </c>
      <c r="E23" s="173">
        <f>Quarter!M23</f>
        <v>208</v>
      </c>
      <c r="F23" s="173">
        <f>Quarter!Q23</f>
        <v>39</v>
      </c>
      <c r="G23" s="173">
        <f>Quarter!U23</f>
        <v>14</v>
      </c>
      <c r="H23" s="173">
        <f>Quarter!Y23</f>
        <v>21</v>
      </c>
      <c r="I23" s="173">
        <f>Quarter!AC23</f>
        <v>13</v>
      </c>
      <c r="J23" s="173">
        <f>Quarter!AG23</f>
        <v>6</v>
      </c>
      <c r="K23" s="173">
        <f>Quarter!AK23</f>
        <v>0.12</v>
      </c>
      <c r="L23" s="173">
        <f>Quarter!AO23</f>
        <v>0.19</v>
      </c>
      <c r="M23" s="173">
        <f>Quarter!AS23</f>
        <v>0</v>
      </c>
      <c r="N23" s="173">
        <f>Quarter!AW23</f>
        <v>0</v>
      </c>
      <c r="O23" s="220">
        <f>Quarter!BA23</f>
        <v>0</v>
      </c>
      <c r="P23" s="170"/>
    </row>
    <row r="24" spans="1:19" s="41" customFormat="1" ht="17.45" customHeight="1" x14ac:dyDescent="0.2">
      <c r="A24" s="226"/>
      <c r="B24" s="127"/>
      <c r="C24" s="79"/>
      <c r="D24" s="79"/>
      <c r="E24" s="79"/>
      <c r="F24" s="79"/>
      <c r="G24" s="79"/>
      <c r="H24" s="79"/>
      <c r="I24" s="79"/>
      <c r="J24" s="79"/>
      <c r="K24" s="79"/>
      <c r="L24" s="79"/>
      <c r="M24" s="79"/>
      <c r="N24" s="222"/>
      <c r="O24" s="79"/>
      <c r="P24" s="170"/>
    </row>
    <row r="25" spans="1:19" s="41" customFormat="1" ht="30" customHeight="1" x14ac:dyDescent="0.2">
      <c r="A25" s="243" t="s">
        <v>263</v>
      </c>
      <c r="B25" s="193" t="s">
        <v>95</v>
      </c>
      <c r="C25" s="193" t="s">
        <v>96</v>
      </c>
      <c r="D25" s="193" t="s">
        <v>97</v>
      </c>
      <c r="E25" s="193" t="s">
        <v>98</v>
      </c>
      <c r="F25" s="193" t="s">
        <v>99</v>
      </c>
      <c r="G25" s="193" t="s">
        <v>100</v>
      </c>
      <c r="H25" s="193" t="s">
        <v>101</v>
      </c>
      <c r="I25" s="193" t="s">
        <v>102</v>
      </c>
      <c r="J25" s="193" t="s">
        <v>103</v>
      </c>
      <c r="K25" s="193" t="s">
        <v>104</v>
      </c>
      <c r="L25" s="193" t="s">
        <v>92</v>
      </c>
      <c r="M25" s="193" t="s">
        <v>93</v>
      </c>
      <c r="N25" s="193" t="s">
        <v>229</v>
      </c>
      <c r="O25" s="215" t="s">
        <v>242</v>
      </c>
      <c r="P25" s="170"/>
    </row>
    <row r="26" spans="1:19" s="41" customFormat="1" ht="20.25" customHeight="1" x14ac:dyDescent="0.2">
      <c r="A26" s="228" t="s">
        <v>265</v>
      </c>
      <c r="B26" s="138">
        <v>7527</v>
      </c>
      <c r="C26" s="138">
        <f>SUM(Quarter!B26:E26)</f>
        <v>7225.9699999999993</v>
      </c>
      <c r="D26" s="138">
        <f>SUM(Quarter!F26:I26)</f>
        <v>10813.95</v>
      </c>
      <c r="E26" s="138">
        <f>SUM(Quarter!J26:M26)</f>
        <v>12243.949999999999</v>
      </c>
      <c r="F26" s="138">
        <f>SUM(Quarter!N26:Q26)</f>
        <v>16925.38</v>
      </c>
      <c r="G26" s="138">
        <f>SUM(Quarter!R26:U26)</f>
        <v>18554.649999999998</v>
      </c>
      <c r="H26" s="138">
        <f>SUM(Quarter!V26:Y26)</f>
        <v>22851.989999999998</v>
      </c>
      <c r="I26" s="138">
        <f>SUM(Quarter!Z26:AC26)</f>
        <v>20753.68</v>
      </c>
      <c r="J26" s="138">
        <f>SUM(Quarter!AD26:AG26)</f>
        <v>28725.23</v>
      </c>
      <c r="K26" s="138">
        <f>SUM(Quarter!AH26:AK26)</f>
        <v>30382.410000000003</v>
      </c>
      <c r="L26" s="138">
        <f>SUM(Quarter!AL26:AO26)</f>
        <v>31859.739999999998</v>
      </c>
      <c r="M26" s="138">
        <f>SUM(Quarter!AP26:AS26)</f>
        <v>34698.790000000008</v>
      </c>
      <c r="N26" s="181">
        <f>SUM(Quarter!AT26:AW26)</f>
        <v>29153.57</v>
      </c>
      <c r="O26" s="181">
        <f>SUM(Quarter!AX26:BA26)</f>
        <v>35237.379999999997</v>
      </c>
      <c r="P26" s="170"/>
    </row>
    <row r="27" spans="1:19" s="41" customFormat="1" ht="20.25" customHeight="1" x14ac:dyDescent="0.2">
      <c r="A27" s="228" t="s">
        <v>280</v>
      </c>
      <c r="B27" s="138">
        <v>1754</v>
      </c>
      <c r="C27" s="138">
        <f>SUM(Quarter!B27:E27)</f>
        <v>3059.67</v>
      </c>
      <c r="D27" s="138">
        <f>SUM(Quarter!F27:I27)</f>
        <v>5149.0300000000007</v>
      </c>
      <c r="E27" s="138">
        <f>SUM(Quarter!J27:M27)</f>
        <v>7603.17</v>
      </c>
      <c r="F27" s="138">
        <f>SUM(Quarter!N27:Q27)</f>
        <v>11471.779999999999</v>
      </c>
      <c r="G27" s="138">
        <f>SUM(Quarter!R27:U27)</f>
        <v>13404.59</v>
      </c>
      <c r="H27" s="138">
        <f>SUM(Quarter!V27:Y27)</f>
        <v>17422.740000000002</v>
      </c>
      <c r="I27" s="138">
        <f>SUM(Quarter!Z27:AC27)</f>
        <v>16405.740000000002</v>
      </c>
      <c r="J27" s="138">
        <f>SUM(Quarter!AD27:AG27)</f>
        <v>20915.919999999998</v>
      </c>
      <c r="K27" s="138">
        <f>SUM(Quarter!AH27:AK27)</f>
        <v>26525.199999999997</v>
      </c>
      <c r="L27" s="138">
        <f>SUM(Quarter!AL27:AO27)</f>
        <v>31975.15</v>
      </c>
      <c r="M27" s="138">
        <f>SUM(Quarter!AP27:AS27)</f>
        <v>40681.089999999997</v>
      </c>
      <c r="N27" s="181">
        <f>SUM(Quarter!AT27:AW27)</f>
        <v>35509.54</v>
      </c>
      <c r="O27" s="181">
        <f>SUM(Quarter!AX27:BA27)</f>
        <v>45019.87</v>
      </c>
      <c r="P27" s="170"/>
    </row>
    <row r="28" spans="1:19" s="41" customFormat="1" ht="20.25" customHeight="1" x14ac:dyDescent="0.2">
      <c r="A28" s="228" t="s">
        <v>266</v>
      </c>
      <c r="B28" s="138">
        <v>1</v>
      </c>
      <c r="C28" s="138">
        <f>SUM(Quarter!B28:E28)</f>
        <v>1.89</v>
      </c>
      <c r="D28" s="138">
        <f>SUM(Quarter!F28:I28)</f>
        <v>0.94</v>
      </c>
      <c r="E28" s="138">
        <f>SUM(Quarter!J28:M28)</f>
        <v>4.21</v>
      </c>
      <c r="F28" s="138">
        <f>SUM(Quarter!N28:Q28)</f>
        <v>4.76</v>
      </c>
      <c r="G28" s="138">
        <f>SUM(Quarter!R28:U28)</f>
        <v>2.2199999999999998</v>
      </c>
      <c r="H28" s="138">
        <f>SUM(Quarter!V28:Y28)</f>
        <v>2</v>
      </c>
      <c r="I28" s="138">
        <f>SUM(Quarter!Z28:AC28)</f>
        <v>0.01</v>
      </c>
      <c r="J28" s="138">
        <f>SUM(Quarter!AD28:AG28)</f>
        <v>4.1900000000000004</v>
      </c>
      <c r="K28" s="138">
        <f>SUM(Quarter!AH28:AK28)</f>
        <v>9.2999999999999989</v>
      </c>
      <c r="L28" s="138">
        <f>SUM(Quarter!AL28:AO28)</f>
        <v>13.99</v>
      </c>
      <c r="M28" s="138">
        <f>SUM(Quarter!AP28:AS28)</f>
        <v>11.280000000000001</v>
      </c>
      <c r="N28" s="181">
        <f>SUM(Quarter!AT28:AW28)</f>
        <v>5.4799999999999995</v>
      </c>
      <c r="O28" s="181">
        <f>SUM(Quarter!AX28:BA28)</f>
        <v>11.2</v>
      </c>
      <c r="P28" s="176"/>
    </row>
    <row r="29" spans="1:19" s="41" customFormat="1" ht="20.25" customHeight="1" x14ac:dyDescent="0.2">
      <c r="A29" s="228" t="s">
        <v>267</v>
      </c>
      <c r="B29" s="138">
        <v>20</v>
      </c>
      <c r="C29" s="138">
        <f>SUM(Quarter!B29:E29)</f>
        <v>40.28</v>
      </c>
      <c r="D29" s="138">
        <f>SUM(Quarter!F29:I29)</f>
        <v>243.66000000000003</v>
      </c>
      <c r="E29" s="138">
        <f>SUM(Quarter!J29:M29)</f>
        <v>1353.76</v>
      </c>
      <c r="F29" s="138">
        <f>SUM(Quarter!N29:Q29)</f>
        <v>2010.2600000000002</v>
      </c>
      <c r="G29" s="138">
        <f>SUM(Quarter!R29:U29)</f>
        <v>4054.07</v>
      </c>
      <c r="H29" s="138">
        <f>SUM(Quarter!V29:Y29)</f>
        <v>7532.8600000000006</v>
      </c>
      <c r="I29" s="138">
        <f>SUM(Quarter!Z29:AC29)</f>
        <v>10395.129999999999</v>
      </c>
      <c r="J29" s="138">
        <f>SUM(Quarter!AD29:AG29)</f>
        <v>11457.240000000002</v>
      </c>
      <c r="K29" s="138">
        <f>SUM(Quarter!AH29:AK29)</f>
        <v>12668.4</v>
      </c>
      <c r="L29" s="138">
        <f>SUM(Quarter!AL29:AO29)</f>
        <v>12418.050000000001</v>
      </c>
      <c r="M29" s="138">
        <f>SUM(Quarter!AP29:AS29)</f>
        <v>12503.96</v>
      </c>
      <c r="N29" s="181">
        <f>SUM(Quarter!AT29:AW29)</f>
        <v>12075.499999999998</v>
      </c>
      <c r="O29" s="181">
        <f>SUM(Quarter!AX29:BA29)</f>
        <v>13282.900000000001</v>
      </c>
      <c r="P29" s="170"/>
    </row>
    <row r="30" spans="1:19" s="41" customFormat="1" ht="20.25" customHeight="1" x14ac:dyDescent="0.2">
      <c r="A30" s="228" t="s">
        <v>268</v>
      </c>
      <c r="B30" s="138">
        <v>5228</v>
      </c>
      <c r="C30" s="138">
        <f>SUM(Quarter!B30:E30)</f>
        <v>3591.37</v>
      </c>
      <c r="D30" s="138">
        <f>SUM(Quarter!F30:I30)</f>
        <v>5691.74</v>
      </c>
      <c r="E30" s="138">
        <f>SUM(Quarter!J30:M30)</f>
        <v>5309.64</v>
      </c>
      <c r="F30" s="138">
        <f>SUM(Quarter!N30:Q30)</f>
        <v>4701.4800000000005</v>
      </c>
      <c r="G30" s="138">
        <f>SUM(Quarter!R30:U30)</f>
        <v>5887.8</v>
      </c>
      <c r="H30" s="138">
        <f>SUM(Quarter!V30:Y30)</f>
        <v>6297.2699999999995</v>
      </c>
      <c r="I30" s="138">
        <f>SUM(Quarter!Z30:AC30)</f>
        <v>5370.39</v>
      </c>
      <c r="J30" s="138">
        <f>SUM(Quarter!AD30:AG30)</f>
        <v>5881.8600000000006</v>
      </c>
      <c r="K30" s="138">
        <f>SUM(Quarter!AH30:AK30)</f>
        <v>5443.28</v>
      </c>
      <c r="L30" s="138">
        <f>SUM(Quarter!AL30:AO30)</f>
        <v>5932.8899999999994</v>
      </c>
      <c r="M30" s="138">
        <f>SUM(Quarter!AP30:AS30)</f>
        <v>6868.82</v>
      </c>
      <c r="N30" s="181">
        <f>SUM(Quarter!AT30:AW30)</f>
        <v>5398.26</v>
      </c>
      <c r="O30" s="181">
        <f>SUM(Quarter!AX30:BA30)</f>
        <v>5640.13</v>
      </c>
      <c r="P30" s="170"/>
    </row>
    <row r="31" spans="1:19" s="41" customFormat="1" ht="20.25" customHeight="1" x14ac:dyDescent="0.2">
      <c r="A31" s="228" t="s">
        <v>269</v>
      </c>
      <c r="B31" s="138">
        <v>4918</v>
      </c>
      <c r="C31" s="138">
        <f>SUM(Quarter!B31:E31)</f>
        <v>5216.8599999999997</v>
      </c>
      <c r="D31" s="138">
        <f>SUM(Quarter!F31:I31)</f>
        <v>5318.02</v>
      </c>
      <c r="E31" s="138">
        <f>SUM(Quarter!J31:M31)</f>
        <v>5208.5</v>
      </c>
      <c r="F31" s="138">
        <f>SUM(Quarter!N31:Q31)</f>
        <v>5174.6499999999996</v>
      </c>
      <c r="G31" s="138">
        <f>SUM(Quarter!R31:U31)</f>
        <v>5033.2100000000009</v>
      </c>
      <c r="H31" s="138">
        <f>SUM(Quarter!V31:Y31)</f>
        <v>4872.18</v>
      </c>
      <c r="I31" s="138">
        <f>SUM(Quarter!Z31:AC31)</f>
        <v>4702.8600000000006</v>
      </c>
      <c r="J31" s="138">
        <f>SUM(Quarter!AD31:AG31)</f>
        <v>4283.8</v>
      </c>
      <c r="K31" s="138">
        <f>SUM(Quarter!AH31:AK31)</f>
        <v>3915.79</v>
      </c>
      <c r="L31" s="138">
        <f>SUM(Quarter!AL31:AO31)</f>
        <v>3624.3199999999997</v>
      </c>
      <c r="M31" s="138">
        <f>SUM(Quarter!AP31:AS31)</f>
        <v>3496.0899999999997</v>
      </c>
      <c r="N31" s="181">
        <f>SUM(Quarter!AT31:AW31)</f>
        <v>3312.88</v>
      </c>
      <c r="O31" s="181">
        <f>SUM(Quarter!AX31:BA31)</f>
        <v>3101.1400000000003</v>
      </c>
      <c r="P31" s="170"/>
    </row>
    <row r="32" spans="1:19" s="41" customFormat="1" ht="20.25" customHeight="1" x14ac:dyDescent="0.2">
      <c r="A32" s="228" t="s">
        <v>270</v>
      </c>
      <c r="B32" s="138">
        <v>603</v>
      </c>
      <c r="C32" s="138">
        <f>SUM(Quarter!B32:E32)</f>
        <v>723.45999999999992</v>
      </c>
      <c r="D32" s="138">
        <f>SUM(Quarter!F32:I32)</f>
        <v>775</v>
      </c>
      <c r="E32" s="138">
        <f>SUM(Quarter!J32:M32)</f>
        <v>738.54</v>
      </c>
      <c r="F32" s="138">
        <f>SUM(Quarter!N32:Q32)</f>
        <v>765.98</v>
      </c>
      <c r="G32" s="138">
        <f>SUM(Quarter!R32:U32)</f>
        <v>840.1400000000001</v>
      </c>
      <c r="H32" s="138">
        <f>SUM(Quarter!V32:Y32)</f>
        <v>894.37</v>
      </c>
      <c r="I32" s="138">
        <f>SUM(Quarter!Z32:AC32)</f>
        <v>950.3</v>
      </c>
      <c r="J32" s="138">
        <f>SUM(Quarter!AD32:AG32)</f>
        <v>967.33999999999992</v>
      </c>
      <c r="K32" s="138">
        <f>SUM(Quarter!AH32:AK32)</f>
        <v>992.03</v>
      </c>
      <c r="L32" s="138">
        <f>SUM(Quarter!AL32:AO32)</f>
        <v>1048.6199999999999</v>
      </c>
      <c r="M32" s="138">
        <f>SUM(Quarter!AP32:AS32)</f>
        <v>1066.78</v>
      </c>
      <c r="N32" s="181">
        <f>SUM(Quarter!AT32:AW32)</f>
        <v>1046.71</v>
      </c>
      <c r="O32" s="181">
        <f>SUM(Quarter!AX32:BA32)</f>
        <v>1008.24</v>
      </c>
      <c r="P32" s="170"/>
    </row>
    <row r="33" spans="1:39" s="41" customFormat="1" ht="20.25" customHeight="1" x14ac:dyDescent="0.2">
      <c r="A33" s="228" t="s">
        <v>273</v>
      </c>
      <c r="B33" s="138">
        <v>1509</v>
      </c>
      <c r="C33" s="138">
        <f>SUM(Quarter!B33:E33)</f>
        <v>1528.76</v>
      </c>
      <c r="D33" s="138">
        <f>SUM(Quarter!F33:I33)</f>
        <v>1504.03</v>
      </c>
      <c r="E33" s="138">
        <f>SUM(Quarter!J33:M33)</f>
        <v>1772.9</v>
      </c>
      <c r="F33" s="138">
        <f>SUM(Quarter!N33:Q33)</f>
        <v>1648.17</v>
      </c>
      <c r="G33" s="138">
        <f>SUM(Quarter!R33:U33)</f>
        <v>1899.87</v>
      </c>
      <c r="H33" s="138">
        <f>SUM(Quarter!V33:Y33)</f>
        <v>2582.4299999999998</v>
      </c>
      <c r="I33" s="138">
        <f>SUM(Quarter!Z33:AC33)</f>
        <v>2739.75</v>
      </c>
      <c r="J33" s="138">
        <f>SUM(Quarter!AD33:AG33)</f>
        <v>3385.5999999999995</v>
      </c>
      <c r="K33" s="138">
        <f>SUM(Quarter!AH33:AK33)</f>
        <v>3490.44</v>
      </c>
      <c r="L33" s="138">
        <f>SUM(Quarter!AL33:AO33)</f>
        <v>3791.5699999999997</v>
      </c>
      <c r="M33" s="138">
        <f>SUM(Quarter!AP33:AS33)</f>
        <v>4346.7300000000005</v>
      </c>
      <c r="N33" s="181">
        <f>SUM(Quarter!AT33:AW33)</f>
        <v>4558.82</v>
      </c>
      <c r="O33" s="181">
        <f>SUM(Quarter!AX33:BA33)</f>
        <v>4756.3900000000003</v>
      </c>
      <c r="P33" s="170"/>
    </row>
    <row r="34" spans="1:39" s="41" customFormat="1" ht="20.25" customHeight="1" x14ac:dyDescent="0.2">
      <c r="A34" s="228" t="s">
        <v>9</v>
      </c>
      <c r="B34" s="138">
        <v>1625</v>
      </c>
      <c r="C34" s="138">
        <f>SUM(Quarter!B34:E34)</f>
        <v>2432.44</v>
      </c>
      <c r="D34" s="138">
        <f>SUM(Quarter!F34:I34)</f>
        <v>3093.04</v>
      </c>
      <c r="E34" s="138">
        <f>SUM(Quarter!J34:M34)</f>
        <v>1828.5</v>
      </c>
      <c r="F34" s="138">
        <f>SUM(Quarter!N34:Q34)</f>
        <v>337.26</v>
      </c>
      <c r="G34" s="138">
        <f>SUM(Quarter!R34:U34)</f>
        <v>123.84</v>
      </c>
      <c r="H34" s="138">
        <f>SUM(Quarter!V34:Y34)</f>
        <v>183.31</v>
      </c>
      <c r="I34" s="138">
        <f>SUM(Quarter!Z34:AC34)</f>
        <v>117.46</v>
      </c>
      <c r="J34" s="138">
        <f>SUM(Quarter!AD34:AG34)</f>
        <v>53.879999999999995</v>
      </c>
      <c r="K34" s="138">
        <f>SUM(Quarter!AH34:AK34)</f>
        <v>1.08</v>
      </c>
      <c r="L34" s="138">
        <f>SUM(Quarter!AL34:AO34)</f>
        <v>1.68</v>
      </c>
      <c r="M34" s="138">
        <f>SUM(Quarter!AP34:AS34)</f>
        <v>0</v>
      </c>
      <c r="N34" s="181">
        <f>SUM(Quarter!AT34:AW34)</f>
        <v>0</v>
      </c>
      <c r="O34" s="181">
        <f>SUM(Quarter!AX34:BA34)</f>
        <v>0</v>
      </c>
      <c r="P34" s="170"/>
    </row>
    <row r="35" spans="1:39" s="41" customFormat="1" ht="20.25" customHeight="1" x14ac:dyDescent="0.2">
      <c r="A35" s="228" t="s">
        <v>283</v>
      </c>
      <c r="B35" s="138">
        <v>637</v>
      </c>
      <c r="C35" s="138">
        <f>SUM(Quarter!B35:E35)</f>
        <v>627.21</v>
      </c>
      <c r="D35" s="138">
        <f>SUM(Quarter!F35:I35)</f>
        <v>614.6099999999999</v>
      </c>
      <c r="E35" s="138">
        <f>SUM(Quarter!J35:M35)</f>
        <v>642.89</v>
      </c>
      <c r="F35" s="138">
        <f>SUM(Quarter!N35:Q35)</f>
        <v>628.24</v>
      </c>
      <c r="G35" s="138">
        <f>SUM(Quarter!R35:U35)</f>
        <v>613.9</v>
      </c>
      <c r="H35" s="138">
        <f>SUM(Quarter!V35:Y35)</f>
        <v>647.81000000000006</v>
      </c>
      <c r="I35" s="138">
        <f>SUM(Quarter!Z35:AC35)</f>
        <v>650.20000000000005</v>
      </c>
      <c r="J35" s="138">
        <f>SUM(Quarter!AD35:AG35)</f>
        <v>649.18000000000006</v>
      </c>
      <c r="K35" s="138">
        <f>SUM(Quarter!AH35:AK35)</f>
        <v>633.93999999999994</v>
      </c>
      <c r="L35" s="138">
        <f>SUM(Quarter!AL35:AO35)</f>
        <v>660.82999999999993</v>
      </c>
      <c r="M35" s="138">
        <f>SUM(Quarter!AP35:AS35)</f>
        <v>647.20000000000005</v>
      </c>
      <c r="N35" s="181">
        <f>SUM(Quarter!AT35:AW35)</f>
        <v>616.37</v>
      </c>
      <c r="O35" s="181">
        <f>SUM(Quarter!AX35:BA35)</f>
        <v>602.53000000000009</v>
      </c>
      <c r="P35" s="170"/>
    </row>
    <row r="36" spans="1:39" s="41" customFormat="1" ht="20.25" customHeight="1" x14ac:dyDescent="0.2">
      <c r="A36" s="228" t="s">
        <v>251</v>
      </c>
      <c r="B36" s="138">
        <v>43</v>
      </c>
      <c r="C36" s="138">
        <f>SUM(Quarter!B36:E36)</f>
        <v>117.49000000000001</v>
      </c>
      <c r="D36" s="138">
        <f>SUM(Quarter!F36:I36)</f>
        <v>237.18</v>
      </c>
      <c r="E36" s="138">
        <f>SUM(Quarter!J36:M36)</f>
        <v>494.63</v>
      </c>
      <c r="F36" s="138">
        <f>SUM(Quarter!N36:Q36)</f>
        <v>713.05</v>
      </c>
      <c r="G36" s="138">
        <f>SUM(Quarter!R36:U36)</f>
        <v>1022.56</v>
      </c>
      <c r="H36" s="138">
        <f>SUM(Quarter!V36:Y36)</f>
        <v>1484.67</v>
      </c>
      <c r="I36" s="138">
        <f>SUM(Quarter!Z36:AC36)</f>
        <v>2157.79</v>
      </c>
      <c r="J36" s="138">
        <f>SUM(Quarter!AD36:AG36)</f>
        <v>2631.8900000000003</v>
      </c>
      <c r="K36" s="138">
        <f>SUM(Quarter!AH36:AK36)</f>
        <v>2797.56</v>
      </c>
      <c r="L36" s="138">
        <f>SUM(Quarter!AL36:AO36)</f>
        <v>2949</v>
      </c>
      <c r="M36" s="138">
        <f>SUM(Quarter!AP36:AS36)</f>
        <v>2959.65</v>
      </c>
      <c r="N36" s="181">
        <f>SUM(Quarter!AT36:AW36)</f>
        <v>3277.18</v>
      </c>
      <c r="O36" s="181">
        <f>SUM(Quarter!AX36:BA36)</f>
        <v>3390.91</v>
      </c>
      <c r="P36" s="170"/>
    </row>
    <row r="37" spans="1:39" s="41" customFormat="1" ht="20.25" customHeight="1" x14ac:dyDescent="0.2">
      <c r="A37" s="228" t="s">
        <v>282</v>
      </c>
      <c r="B37" s="138">
        <v>1379</v>
      </c>
      <c r="C37" s="138">
        <f>SUM(Quarter!B37:E37)</f>
        <v>1614.8700000000001</v>
      </c>
      <c r="D37" s="138">
        <f>SUM(Quarter!F37:I37)</f>
        <v>1771</v>
      </c>
      <c r="E37" s="138">
        <f>SUM(Quarter!J37:M37)</f>
        <v>4047.8199999999997</v>
      </c>
      <c r="F37" s="138">
        <f>SUM(Quarter!N37:Q37)</f>
        <v>8832.76</v>
      </c>
      <c r="G37" s="138">
        <f>SUM(Quarter!R37:U37)</f>
        <v>13085.48</v>
      </c>
      <c r="H37" s="138">
        <f>SUM(Quarter!V37:Y37)</f>
        <v>18592.199999999997</v>
      </c>
      <c r="I37" s="138">
        <f>SUM(Quarter!Z37:AC37)</f>
        <v>18747.18</v>
      </c>
      <c r="J37" s="138">
        <f>SUM(Quarter!AD37:AG37)</f>
        <v>19922.489999999998</v>
      </c>
      <c r="K37" s="138">
        <f>SUM(Quarter!AH37:AK37)</f>
        <v>23135.98</v>
      </c>
      <c r="L37" s="138">
        <f>SUM(Quarter!AL37:AO37)</f>
        <v>25305.659999999996</v>
      </c>
      <c r="M37" s="138">
        <f>SUM(Quarter!AP37:AS37)</f>
        <v>26852.21</v>
      </c>
      <c r="N37" s="181">
        <f>SUM(Quarter!AT37:AW37)</f>
        <v>27086.22</v>
      </c>
      <c r="O37" s="181">
        <f>SUM(Quarter!AX37:BA37)</f>
        <v>22813.77</v>
      </c>
      <c r="P37" s="170"/>
    </row>
    <row r="38" spans="1:39" s="41" customFormat="1" ht="20.25" customHeight="1" x14ac:dyDescent="0.2">
      <c r="A38" s="228" t="s">
        <v>299</v>
      </c>
      <c r="B38" s="138"/>
      <c r="C38" s="138">
        <f>SUM(Quarter!B38:E38)</f>
        <v>0</v>
      </c>
      <c r="D38" s="138">
        <f>SUM(Quarter!F38:I38)</f>
        <v>0</v>
      </c>
      <c r="E38" s="138">
        <f>SUM(Quarter!J38:M38)</f>
        <v>0</v>
      </c>
      <c r="F38" s="138">
        <f>SUM(Quarter!N38:Q38)</f>
        <v>0</v>
      </c>
      <c r="G38" s="138">
        <f>SUM(Quarter!R38:U38)</f>
        <v>0</v>
      </c>
      <c r="H38" s="138">
        <f>SUM(Quarter!V38:Y38)</f>
        <v>0</v>
      </c>
      <c r="I38" s="138">
        <f>SUM(Quarter!Z38:AC38)</f>
        <v>0</v>
      </c>
      <c r="J38" s="138">
        <f>SUM(Quarter!AD38:AG38)</f>
        <v>0</v>
      </c>
      <c r="K38" s="138">
        <f>SUM(Quarter!AH38:AK38)</f>
        <v>134.91999999999999</v>
      </c>
      <c r="L38" s="138">
        <f>SUM(Quarter!AL38:AO38)</f>
        <v>144.47999999999999</v>
      </c>
      <c r="M38" s="138">
        <f>SUM(Quarter!AP38:AS38)</f>
        <v>146.19999999999999</v>
      </c>
      <c r="N38" s="181">
        <f>SUM(Quarter!AT38:AW38)</f>
        <v>148.80000000000001</v>
      </c>
      <c r="O38" s="140">
        <f>SUM(Quarter!AX38:BA38)</f>
        <v>147.28</v>
      </c>
      <c r="P38" s="170"/>
    </row>
    <row r="39" spans="1:39" s="41" customFormat="1" ht="26.25" customHeight="1" x14ac:dyDescent="0.2">
      <c r="A39" s="229" t="s">
        <v>82</v>
      </c>
      <c r="B39" s="139">
        <f>SUM(B26:B37)</f>
        <v>25244</v>
      </c>
      <c r="C39" s="139">
        <f>SUM(Quarter!B39:E39)</f>
        <v>26180.26</v>
      </c>
      <c r="D39" s="139">
        <f>SUM(Quarter!F39:I39)</f>
        <v>35212.17</v>
      </c>
      <c r="E39" s="139">
        <f>SUM(Quarter!J39:M39)</f>
        <v>41248.54</v>
      </c>
      <c r="F39" s="139">
        <f>SUM(Quarter!N39:Q39)</f>
        <v>53213.77</v>
      </c>
      <c r="G39" s="139">
        <f>SUM(Quarter!R39:U39)</f>
        <v>64522.33</v>
      </c>
      <c r="H39" s="139">
        <f>SUM(Quarter!V39:Y39)</f>
        <v>83363.829999999987</v>
      </c>
      <c r="I39" s="139">
        <f>SUM(Quarter!Z39:AC39)</f>
        <v>82990.490000000005</v>
      </c>
      <c r="J39" s="139">
        <f>SUM(Quarter!AD39:AG39)</f>
        <v>98878.62</v>
      </c>
      <c r="K39" s="139">
        <f>SUM(Quarter!AH39:AK39)</f>
        <v>110130.33000000002</v>
      </c>
      <c r="L39" s="139">
        <f>SUM(Quarter!AL39:AO39)</f>
        <v>119725.98000000001</v>
      </c>
      <c r="M39" s="139">
        <f>SUM(Quarter!AP39:AS39)</f>
        <v>134278.79999999999</v>
      </c>
      <c r="N39" s="180">
        <f>SUM(Quarter!AT39:AW39)</f>
        <v>122189.32999999999</v>
      </c>
      <c r="O39" s="180">
        <f>SUM(Quarter!AX39:BA39)</f>
        <v>135011.74</v>
      </c>
      <c r="P39" s="170"/>
    </row>
    <row r="40" spans="1:39" s="41" customFormat="1" ht="23.25" customHeight="1" x14ac:dyDescent="0.2">
      <c r="A40" s="226" t="s">
        <v>274</v>
      </c>
      <c r="B40" s="173">
        <v>868</v>
      </c>
      <c r="C40" s="173">
        <f>SUM(Quarter!B40:E40)</f>
        <v>986.92</v>
      </c>
      <c r="D40" s="173">
        <f>SUM(Quarter!F40:I40)</f>
        <v>1085.46</v>
      </c>
      <c r="E40" s="173">
        <f>SUM(Quarter!J40:M40)</f>
        <v>1429.06</v>
      </c>
      <c r="F40" s="173">
        <f>SUM(Quarter!N40:Q40)</f>
        <v>1481.0900000000001</v>
      </c>
      <c r="G40" s="173">
        <f>SUM(Quarter!R40:U40)</f>
        <v>1923.3400000000001</v>
      </c>
      <c r="H40" s="173">
        <f>SUM(Quarter!V40:Y40)</f>
        <v>2583.9</v>
      </c>
      <c r="I40" s="173">
        <f>SUM(Quarter!Z40:AC40)</f>
        <v>2741.23</v>
      </c>
      <c r="J40" s="173">
        <f>SUM(Quarter!AD40:AG40)</f>
        <v>3387.0800000000004</v>
      </c>
      <c r="K40" s="173">
        <f>SUM(Quarter!AH40:AK40)</f>
        <v>3491.92</v>
      </c>
      <c r="L40" s="173">
        <f>SUM(Quarter!AL40:AO40)</f>
        <v>3793.04</v>
      </c>
      <c r="M40" s="173">
        <f>SUM(Quarter!AP40:AS40)</f>
        <v>4455.7800000000007</v>
      </c>
      <c r="N40" s="219">
        <f>SUM(Quarter!AT40:AW40)</f>
        <v>4658.2199999999993</v>
      </c>
      <c r="O40" s="221">
        <f>SUM(Quarter!AX40:BA40)</f>
        <v>4854.34</v>
      </c>
      <c r="P40" s="170"/>
      <c r="AC40" s="190"/>
      <c r="AD40" s="190"/>
      <c r="AE40" s="190"/>
      <c r="AF40" s="190"/>
      <c r="AG40" s="190"/>
      <c r="AH40" s="190"/>
      <c r="AI40" s="190"/>
      <c r="AJ40" s="190"/>
      <c r="AK40" s="190"/>
      <c r="AL40" s="190"/>
      <c r="AM40" s="190"/>
    </row>
    <row r="41" spans="1:39" s="41" customFormat="1" ht="20.25" customHeight="1" x14ac:dyDescent="0.2">
      <c r="A41" s="226"/>
      <c r="B41" s="127"/>
      <c r="C41" s="79"/>
      <c r="D41" s="79"/>
      <c r="E41" s="79"/>
      <c r="F41" s="79"/>
      <c r="G41" s="79"/>
      <c r="H41" s="79"/>
      <c r="I41" s="79"/>
      <c r="J41" s="79"/>
      <c r="K41" s="79"/>
      <c r="L41" s="79"/>
      <c r="M41" s="79"/>
      <c r="N41" s="79"/>
      <c r="O41" s="79"/>
      <c r="P41" s="170"/>
      <c r="AC41" s="190"/>
      <c r="AD41" s="190"/>
      <c r="AE41" s="190"/>
      <c r="AF41" s="190"/>
      <c r="AG41" s="190"/>
      <c r="AH41" s="190"/>
      <c r="AI41" s="190"/>
      <c r="AJ41" s="190"/>
      <c r="AK41" s="190"/>
      <c r="AL41" s="190"/>
      <c r="AM41" s="190"/>
    </row>
    <row r="42" spans="1:39" s="41" customFormat="1" ht="34.5" customHeight="1" x14ac:dyDescent="0.2">
      <c r="A42" s="244" t="s">
        <v>275</v>
      </c>
      <c r="B42" s="193" t="s">
        <v>95</v>
      </c>
      <c r="C42" s="193" t="s">
        <v>96</v>
      </c>
      <c r="D42" s="193" t="s">
        <v>97</v>
      </c>
      <c r="E42" s="193" t="s">
        <v>98</v>
      </c>
      <c r="F42" s="193" t="s">
        <v>99</v>
      </c>
      <c r="G42" s="193" t="s">
        <v>100</v>
      </c>
      <c r="H42" s="193" t="s">
        <v>101</v>
      </c>
      <c r="I42" s="193" t="s">
        <v>102</v>
      </c>
      <c r="J42" s="193" t="s">
        <v>103</v>
      </c>
      <c r="K42" s="193" t="s">
        <v>104</v>
      </c>
      <c r="L42" s="193" t="s">
        <v>92</v>
      </c>
      <c r="M42" s="193" t="s">
        <v>93</v>
      </c>
      <c r="N42" s="193" t="s">
        <v>229</v>
      </c>
      <c r="O42" s="193" t="s">
        <v>242</v>
      </c>
      <c r="P42" s="170"/>
      <c r="AC42" s="190"/>
      <c r="AD42" s="190"/>
      <c r="AE42" s="190"/>
      <c r="AF42" s="190"/>
      <c r="AG42" s="190"/>
      <c r="AH42" s="190"/>
      <c r="AI42" s="190"/>
      <c r="AJ42" s="190"/>
      <c r="AK42" s="190"/>
      <c r="AL42" s="190"/>
      <c r="AM42" s="190"/>
    </row>
    <row r="43" spans="1:39" s="41" customFormat="1" ht="20.25" customHeight="1" x14ac:dyDescent="0.2">
      <c r="A43" s="245" t="s">
        <v>75</v>
      </c>
      <c r="B43" s="135">
        <f>ROUND(100000*B26/(B8*24*365),2)</f>
        <v>24.76</v>
      </c>
      <c r="C43" s="135">
        <f>ROUND(100000*C26/((SUM(B8,C8)/2)*24*365),2)</f>
        <v>21.85</v>
      </c>
      <c r="D43" s="135">
        <f>ROUND(100000*D26/((SUM(C8,D8)/2)*24*365),2)</f>
        <v>27.94</v>
      </c>
      <c r="E43" s="135">
        <f>ROUND(100000*E26/((SUM(D8,E8)/2)*24*366),2)</f>
        <v>25.83</v>
      </c>
      <c r="F43" s="135">
        <f t="shared" ref="F43:H44" si="0">ROUND(100000*F26/((SUM(E8,F8)/2)*24*365),2)</f>
        <v>28.37</v>
      </c>
      <c r="G43" s="135">
        <f t="shared" si="0"/>
        <v>26.22</v>
      </c>
      <c r="H43" s="135">
        <f t="shared" si="0"/>
        <v>29.34</v>
      </c>
      <c r="I43" s="135">
        <f>ROUND(100000*I26/((SUM(H8,I8)/2)*24*366),2)</f>
        <v>23.57</v>
      </c>
      <c r="J43" s="135">
        <f t="shared" ref="J43:L44" si="1">ROUND(100000*J26/((SUM(I8,J8)/2)*24*365),2)</f>
        <v>27.99</v>
      </c>
      <c r="K43" s="135">
        <f t="shared" si="1"/>
        <v>26.66</v>
      </c>
      <c r="L43" s="135">
        <f t="shared" si="1"/>
        <v>26.52</v>
      </c>
      <c r="M43" s="135">
        <f>ROUND(100000*M26/((SUM(L8,M8)/2)*24*366),2)</f>
        <v>28.14</v>
      </c>
      <c r="N43" s="135">
        <f>ROUND(100000*N26/((SUM(M8,N8)/2)*24*365),2)</f>
        <v>23.3</v>
      </c>
      <c r="O43" s="135">
        <f>ROUND(100000*O26/((SUM(N8,O8)/2)*24*365),2)</f>
        <v>27.43</v>
      </c>
      <c r="P43" s="170"/>
      <c r="AC43" s="190"/>
      <c r="AD43" s="190"/>
      <c r="AE43" s="190"/>
      <c r="AF43" s="190"/>
      <c r="AG43" s="190"/>
      <c r="AH43" s="190"/>
      <c r="AI43" s="190"/>
      <c r="AJ43" s="190"/>
      <c r="AK43" s="190"/>
      <c r="AL43" s="190"/>
      <c r="AM43" s="190"/>
    </row>
    <row r="44" spans="1:39" s="41" customFormat="1" ht="20.25" customHeight="1" x14ac:dyDescent="0.2">
      <c r="A44" s="232" t="s">
        <v>76</v>
      </c>
      <c r="B44" s="125">
        <f>ROUND(100000*B27/(B9*24*365),2)</f>
        <v>21.05</v>
      </c>
      <c r="C44" s="125">
        <f>ROUND(100000*C27/((SUM(B9,C9)/2)*24*365),2)</f>
        <v>30.48</v>
      </c>
      <c r="D44" s="125">
        <f>ROUND(100000*D27/((SUM(C9,D9)/2)*24*365),2)</f>
        <v>36.979999999999997</v>
      </c>
      <c r="E44" s="125">
        <f>ROUND(100000*E27/((SUM(D9,E9)/2)*24*366),2)</f>
        <v>35.82</v>
      </c>
      <c r="F44" s="125">
        <f t="shared" si="0"/>
        <v>39.14</v>
      </c>
      <c r="G44" s="125">
        <f t="shared" si="0"/>
        <v>37.340000000000003</v>
      </c>
      <c r="H44" s="125">
        <f t="shared" si="0"/>
        <v>41.46</v>
      </c>
      <c r="I44" s="125">
        <f>ROUND(100000*I27/((SUM(H9,I9)/2)*24*366),2)</f>
        <v>35.96</v>
      </c>
      <c r="J44" s="125">
        <f t="shared" si="1"/>
        <v>38.979999999999997</v>
      </c>
      <c r="K44" s="125">
        <f t="shared" si="1"/>
        <v>40.08</v>
      </c>
      <c r="L44" s="125">
        <f t="shared" si="1"/>
        <v>40.54</v>
      </c>
      <c r="M44" s="125">
        <f>ROUND(100000*M27/((SUM(L9,M9)/2)*24*366),2)</f>
        <v>45.84</v>
      </c>
      <c r="N44" s="125">
        <f>ROUND(100000*N27/((SUM(M9,N9)/2)*24*365),2)</f>
        <v>37.659999999999997</v>
      </c>
      <c r="O44" s="125">
        <f>ROUND(100000*O27/((SUM(N9,O9)/2)*24*365),2)</f>
        <v>41.07</v>
      </c>
      <c r="P44" s="170"/>
      <c r="AC44" s="190"/>
      <c r="AD44" s="190"/>
      <c r="AE44" s="190"/>
      <c r="AF44" s="190"/>
      <c r="AG44" s="190"/>
      <c r="AH44" s="190"/>
      <c r="AI44" s="190"/>
      <c r="AJ44" s="190"/>
      <c r="AK44" s="190"/>
      <c r="AL44" s="190"/>
      <c r="AM44" s="190"/>
    </row>
    <row r="45" spans="1:39" s="41" customFormat="1" ht="20.25" customHeight="1" x14ac:dyDescent="0.2">
      <c r="A45" s="228" t="s">
        <v>5</v>
      </c>
      <c r="B45" s="125">
        <f>ROUND(100000*B29/((SUM(A12,B12)/2)*24*366),2)</f>
        <v>16.87</v>
      </c>
      <c r="C45" s="125">
        <f>ROUND(100000*C29/((SUM(B12,C12)/2)*24*365),2)</f>
        <v>7.54</v>
      </c>
      <c r="D45" s="125">
        <f>ROUND(100000*D29/((SUM(C12,D12)/2)*24*365),2)</f>
        <v>5.08</v>
      </c>
      <c r="E45" s="125">
        <f>ROUND(100000*E29/((SUM(D12,E12)/2)*24*366),2)</f>
        <v>11.19</v>
      </c>
      <c r="F45" s="125">
        <f>ROUND(100000*F29/((SUM(E12,F12)/2)*24*365),2)</f>
        <v>9.7799999999999994</v>
      </c>
      <c r="G45" s="125">
        <f>ROUND(100000*G29/((SUM(F12,G12)/2)*24*365),2)</f>
        <v>10.93</v>
      </c>
      <c r="H45" s="125">
        <f>ROUND(100000*H29/((SUM(G12,H12)/2)*24*365),2)</f>
        <v>11.37</v>
      </c>
      <c r="I45" s="125">
        <f>ROUND(100000*I29/((SUM(H12,I12)/2)*24*366),2)</f>
        <v>11</v>
      </c>
      <c r="J45" s="125">
        <f>ROUND(100000*J29/((SUM(I12,J12)/2)*24*365),2)</f>
        <v>10.6</v>
      </c>
      <c r="K45" s="125">
        <f>ROUND(100000*K29/((SUM(J12,K12)/2)*24*365),2)</f>
        <v>11.2</v>
      </c>
      <c r="L45" s="125">
        <f>ROUND(100000*L29/((SUM(K12,L12)/2)*24*365),2)</f>
        <v>10.74</v>
      </c>
      <c r="M45" s="125">
        <f>ROUND(100000*M29/((SUM(L12,M12)/2)*24*366),2)</f>
        <v>10.58</v>
      </c>
      <c r="N45" s="125">
        <f>ROUND(100000*N29/((SUM(M12,N12)/2)*24*365),2)</f>
        <v>10.039999999999999</v>
      </c>
      <c r="O45" s="125">
        <f>ROUND(100000*O29/((SUM(N12,O12)/2)*24*365),2)</f>
        <v>10.62</v>
      </c>
      <c r="P45" s="170"/>
      <c r="AC45" s="190"/>
      <c r="AD45" s="190"/>
      <c r="AE45" s="190"/>
      <c r="AF45" s="190"/>
      <c r="AG45" s="190"/>
      <c r="AH45" s="190"/>
      <c r="AI45" s="190"/>
      <c r="AJ45" s="190"/>
      <c r="AK45" s="190"/>
      <c r="AL45" s="190"/>
      <c r="AM45" s="190"/>
    </row>
    <row r="46" spans="1:39" s="41" customFormat="1" ht="20.25" customHeight="1" x14ac:dyDescent="0.2">
      <c r="A46" s="232" t="s">
        <v>18</v>
      </c>
      <c r="B46" s="125">
        <f>ROUND(100000*B30/(SUM(B13,B14)*24*365),2)</f>
        <v>36.409999999999997</v>
      </c>
      <c r="C46" s="125">
        <f>ROUND(100000*C30/((SUM(B13,B14,C13,C14)/2)*24*365),2)</f>
        <v>24.95</v>
      </c>
      <c r="D46" s="125">
        <f>ROUND(100000*D30/((SUM(C13,C14,D13,D14)/2)*24*365),2)</f>
        <v>39.07</v>
      </c>
      <c r="E46" s="125">
        <f>ROUND(100000*E30/((SUM(D13,D14,E13,E14)/2)*24*366),2)</f>
        <v>35.85</v>
      </c>
      <c r="F46" s="125">
        <f>ROUND(100000*F30/((SUM(E13,E14,F13,F14)/2)*24*365),2)</f>
        <v>31.55</v>
      </c>
      <c r="G46" s="125">
        <f>ROUND(100000*G30/((SUM(F13,F14,G13,G14)/2)*24*365),2)</f>
        <v>39.090000000000003</v>
      </c>
      <c r="H46" s="125">
        <f>ROUND(100000*H30/((SUM(G13,G14,H13,H14)/2)*24*365),2)</f>
        <v>41</v>
      </c>
      <c r="I46" s="125">
        <f>ROUND(100000*I30/((SUM(H13,H14,I13,I14)/2)*24*366),2)</f>
        <v>33.880000000000003</v>
      </c>
      <c r="J46" s="125">
        <f>ROUND(100000*J30/((SUM(I13,I14,J13,J14)/2)*24*365),2)</f>
        <v>36.270000000000003</v>
      </c>
      <c r="K46" s="125">
        <f>ROUND(100000*K30/((SUM(J13,J14,K13,K14)/2)*24*365),2)</f>
        <v>33.17</v>
      </c>
      <c r="L46" s="125">
        <f>ROUND(100000*L30/((SUM(K13,K14,L13,L14)/2)*24*365),2)</f>
        <v>36.049999999999997</v>
      </c>
      <c r="M46" s="125">
        <f>ROUND(100000*M30/((SUM(L13,L14,M13,M14)/2)*24*366),2)</f>
        <v>41.54</v>
      </c>
      <c r="N46" s="125">
        <f>ROUND(100000*N30/((SUM(M13,M14,N13,N14)/2)*24*365),2)</f>
        <v>32.64</v>
      </c>
      <c r="O46" s="125">
        <f>ROUND(100000*O30/((SUM(N13,N14,O13,O14)/2)*24*365),2)</f>
        <v>34.06</v>
      </c>
      <c r="P46" s="170"/>
      <c r="AC46" s="190"/>
      <c r="AD46" s="190"/>
      <c r="AE46" s="190"/>
      <c r="AF46" s="190"/>
      <c r="AG46" s="190"/>
      <c r="AH46" s="190"/>
      <c r="AI46" s="190"/>
      <c r="AJ46" s="190"/>
      <c r="AK46" s="190"/>
      <c r="AL46" s="190"/>
      <c r="AM46" s="190"/>
    </row>
    <row r="47" spans="1:39" s="41" customFormat="1" ht="20.25" customHeight="1" x14ac:dyDescent="0.2">
      <c r="A47" s="232" t="s">
        <v>6</v>
      </c>
      <c r="B47" s="125">
        <f>ROUND(100000*B31/(B15*24*365),2)</f>
        <v>58</v>
      </c>
      <c r="C47" s="125">
        <f t="shared" ref="C47:D49" si="2">ROUND(100000*C31/((SUM(B15,C15)/2)*24*365),2)</f>
        <v>59.88</v>
      </c>
      <c r="D47" s="125">
        <f t="shared" si="2"/>
        <v>58.54</v>
      </c>
      <c r="E47" s="125">
        <f>ROUND(100000*E31/((SUM(D15,E15)/2)*24*366),2)</f>
        <v>56.61</v>
      </c>
      <c r="F47" s="125">
        <f t="shared" ref="F47:H49" si="3">ROUND(100000*F31/((SUM(E15,F15)/2)*24*365),2)</f>
        <v>56.47</v>
      </c>
      <c r="G47" s="125">
        <f t="shared" si="3"/>
        <v>54.51</v>
      </c>
      <c r="H47" s="125">
        <f t="shared" si="3"/>
        <v>52.49</v>
      </c>
      <c r="I47" s="125">
        <f>ROUND(100000*I31/((SUM(H15,I15)/2)*24*366),2)</f>
        <v>50.43</v>
      </c>
      <c r="J47" s="125">
        <f t="shared" ref="J47:L49" si="4">ROUND(100000*J31/((SUM(I15,J15)/2)*24*365),2)</f>
        <v>45.96</v>
      </c>
      <c r="K47" s="125">
        <f t="shared" si="4"/>
        <v>41.99</v>
      </c>
      <c r="L47" s="125">
        <f t="shared" si="4"/>
        <v>39.06</v>
      </c>
      <c r="M47" s="125">
        <f>ROUND(100000*M31/((SUM(L15,M15)/2)*24*366),2)</f>
        <v>37.72</v>
      </c>
      <c r="N47" s="125">
        <f t="shared" ref="N47:O49" si="5">ROUND(100000*N31/((SUM(M15,N15)/2)*24*365),2)</f>
        <v>35.840000000000003</v>
      </c>
      <c r="O47" s="125">
        <f t="shared" si="5"/>
        <v>33.479999999999997</v>
      </c>
      <c r="P47" s="170"/>
      <c r="AC47" s="190"/>
      <c r="AD47" s="190"/>
      <c r="AE47" s="190"/>
      <c r="AF47" s="190"/>
      <c r="AG47" s="190"/>
      <c r="AH47" s="190"/>
      <c r="AI47" s="190"/>
      <c r="AJ47" s="190"/>
      <c r="AK47" s="190"/>
      <c r="AL47" s="190"/>
      <c r="AM47" s="190"/>
    </row>
    <row r="48" spans="1:39" s="41" customFormat="1" ht="20.25" customHeight="1" x14ac:dyDescent="0.2">
      <c r="A48" s="232" t="s">
        <v>7</v>
      </c>
      <c r="B48" s="125">
        <f>ROUND(100000*B32/(B16*24*365),2)</f>
        <v>43.84</v>
      </c>
      <c r="C48" s="125">
        <f t="shared" si="2"/>
        <v>47.19</v>
      </c>
      <c r="D48" s="125">
        <f t="shared" si="2"/>
        <v>45.14</v>
      </c>
      <c r="E48" s="125">
        <f>ROUND(100000*E32/((SUM(D16,E16)/2)*24*366),2)</f>
        <v>40.909999999999997</v>
      </c>
      <c r="F48" s="125">
        <f t="shared" si="3"/>
        <v>42.34</v>
      </c>
      <c r="G48" s="125">
        <f t="shared" si="3"/>
        <v>44.5</v>
      </c>
      <c r="H48" s="125">
        <f t="shared" si="3"/>
        <v>44.26</v>
      </c>
      <c r="I48" s="125">
        <f>ROUND(100000*I32/((SUM(H16,I16)/2)*24*366),2)</f>
        <v>44.28</v>
      </c>
      <c r="J48" s="125">
        <f t="shared" si="4"/>
        <v>43.92</v>
      </c>
      <c r="K48" s="125">
        <f t="shared" si="4"/>
        <v>46.03</v>
      </c>
      <c r="L48" s="125">
        <f t="shared" si="4"/>
        <v>48.56</v>
      </c>
      <c r="M48" s="125">
        <f>ROUND(100000*M32/((SUM(L16,M16)/2)*24*366),2)</f>
        <v>49.27</v>
      </c>
      <c r="N48" s="125">
        <f t="shared" si="5"/>
        <v>47.46</v>
      </c>
      <c r="O48" s="125">
        <f t="shared" si="5"/>
        <v>43.87</v>
      </c>
      <c r="P48" s="170"/>
      <c r="AC48" s="190"/>
      <c r="AD48" s="190"/>
      <c r="AE48" s="190"/>
      <c r="AF48" s="190"/>
      <c r="AG48" s="190"/>
      <c r="AH48" s="190"/>
      <c r="AI48" s="190"/>
      <c r="AJ48" s="190"/>
      <c r="AK48" s="190"/>
      <c r="AL48" s="190"/>
      <c r="AM48" s="190"/>
    </row>
    <row r="49" spans="1:39" s="41" customFormat="1" ht="20.25" customHeight="1" x14ac:dyDescent="0.2">
      <c r="A49" s="232" t="s">
        <v>42</v>
      </c>
      <c r="B49" s="125">
        <f>ROUND(100000*B33/(B17*24*365),2)</f>
        <v>45.21</v>
      </c>
      <c r="C49" s="125">
        <f t="shared" si="2"/>
        <v>43.96</v>
      </c>
      <c r="D49" s="125">
        <f t="shared" si="2"/>
        <v>37.53</v>
      </c>
      <c r="E49" s="125">
        <f>ROUND(100000*E33/((SUM(D17,E17)/2)*24*366),2)</f>
        <v>39.770000000000003</v>
      </c>
      <c r="F49" s="125">
        <f t="shared" si="3"/>
        <v>35.57</v>
      </c>
      <c r="G49" s="125">
        <f t="shared" si="3"/>
        <v>35.409999999999997</v>
      </c>
      <c r="H49" s="125">
        <f t="shared" si="3"/>
        <v>36.619999999999997</v>
      </c>
      <c r="I49" s="125">
        <f>ROUND(100000*I33/((SUM(H17,I17)/2)*24*366),2)</f>
        <v>31.86</v>
      </c>
      <c r="J49" s="125">
        <f t="shared" si="4"/>
        <v>36.47</v>
      </c>
      <c r="K49" s="125">
        <f t="shared" si="4"/>
        <v>35.78</v>
      </c>
      <c r="L49" s="125">
        <f t="shared" si="4"/>
        <v>35.39</v>
      </c>
      <c r="M49" s="125">
        <f>ROUND(100000*M33/((SUM(L17,M17)/2)*24*366),2)</f>
        <v>36.06</v>
      </c>
      <c r="N49" s="125">
        <f t="shared" si="5"/>
        <v>36.07</v>
      </c>
      <c r="O49" s="125">
        <f t="shared" si="5"/>
        <v>36.74</v>
      </c>
      <c r="P49" s="170"/>
      <c r="AC49" s="190"/>
      <c r="AD49" s="190"/>
      <c r="AE49" s="190"/>
      <c r="AF49" s="190"/>
      <c r="AG49" s="190"/>
      <c r="AH49" s="190"/>
      <c r="AI49" s="190"/>
      <c r="AJ49" s="190"/>
      <c r="AK49" s="190"/>
      <c r="AL49" s="190"/>
      <c r="AM49" s="190"/>
    </row>
    <row r="50" spans="1:39" s="41" customFormat="1" ht="20.25" customHeight="1" x14ac:dyDescent="0.2">
      <c r="A50" s="232" t="s">
        <v>33</v>
      </c>
      <c r="B50" s="125">
        <f>ROUND(100000*B35/(B18*24*365),2)</f>
        <v>65.510000000000005</v>
      </c>
      <c r="C50" s="125">
        <f t="shared" ref="C50:D52" si="6">ROUND(100000*C35/((SUM(B18,C18)/2)*24*365),2)</f>
        <v>64.5</v>
      </c>
      <c r="D50" s="125">
        <f t="shared" si="6"/>
        <v>63.21</v>
      </c>
      <c r="E50" s="125">
        <f>ROUND(100000*E35/((SUM(D18,E18)/2)*24*366),2)</f>
        <v>65.94</v>
      </c>
      <c r="F50" s="125">
        <f t="shared" ref="F50:H52" si="7">ROUND(100000*F35/((SUM(E18,F18)/2)*24*365),2)</f>
        <v>64.61</v>
      </c>
      <c r="G50" s="125">
        <f t="shared" si="7"/>
        <v>63.14</v>
      </c>
      <c r="H50" s="125">
        <f t="shared" si="7"/>
        <v>66.77</v>
      </c>
      <c r="I50" s="125">
        <f>ROUND(100000*I35/((SUM(H18,I18)/2)*24*366),2)</f>
        <v>61.73</v>
      </c>
      <c r="J50" s="125">
        <f t="shared" ref="J50:L52" si="8">ROUND(100000*J35/((SUM(I18,J18)/2)*24*365),2)</f>
        <v>57.31</v>
      </c>
      <c r="K50" s="125">
        <f t="shared" si="8"/>
        <v>55.96</v>
      </c>
      <c r="L50" s="125">
        <f t="shared" si="8"/>
        <v>58.33</v>
      </c>
      <c r="M50" s="125">
        <f>ROUND(100000*M35/((SUM(L18,M18)/2)*24*366),2)</f>
        <v>56.97</v>
      </c>
      <c r="N50" s="125">
        <f t="shared" ref="N50:O52" si="9">ROUND(100000*N35/((SUM(M18,N18)/2)*24*365),2)</f>
        <v>54.41</v>
      </c>
      <c r="O50" s="125">
        <f t="shared" si="9"/>
        <v>53.19</v>
      </c>
      <c r="P50" s="170"/>
      <c r="AC50" s="190"/>
      <c r="AD50" s="190"/>
      <c r="AE50" s="190"/>
      <c r="AF50" s="190"/>
      <c r="AG50" s="190"/>
      <c r="AH50" s="190"/>
      <c r="AI50" s="190"/>
      <c r="AJ50" s="190"/>
      <c r="AK50" s="190"/>
      <c r="AL50" s="190"/>
      <c r="AM50" s="190"/>
    </row>
    <row r="51" spans="1:39" s="41" customFormat="1" ht="20.25" customHeight="1" x14ac:dyDescent="0.2">
      <c r="A51" s="228" t="s">
        <v>251</v>
      </c>
      <c r="B51" s="125">
        <f>ROUND(100000*B36/(B19*24*365),2)</f>
        <v>40.909999999999997</v>
      </c>
      <c r="C51" s="125">
        <f t="shared" si="6"/>
        <v>63.87</v>
      </c>
      <c r="D51" s="125">
        <f t="shared" si="6"/>
        <v>52.07</v>
      </c>
      <c r="E51" s="125">
        <f>ROUND(100000*E36/((SUM(D19,E19)/2)*24*366),2)</f>
        <v>57.75</v>
      </c>
      <c r="F51" s="125">
        <f t="shared" si="7"/>
        <v>57.32</v>
      </c>
      <c r="G51" s="125">
        <f t="shared" si="7"/>
        <v>57.5</v>
      </c>
      <c r="H51" s="125">
        <f t="shared" si="7"/>
        <v>58.57</v>
      </c>
      <c r="I51" s="125">
        <f>ROUND(100000*I36/((SUM(H19,I19)/2)*24*366),2)</f>
        <v>62.18</v>
      </c>
      <c r="J51" s="125">
        <f t="shared" si="8"/>
        <v>62.47</v>
      </c>
      <c r="K51" s="125">
        <f t="shared" si="8"/>
        <v>61.71</v>
      </c>
      <c r="L51" s="125">
        <f t="shared" si="8"/>
        <v>62.97</v>
      </c>
      <c r="M51" s="125">
        <f>ROUND(100000*M36/((SUM(L19,M19)/2)*24*366),2)</f>
        <v>61.89</v>
      </c>
      <c r="N51" s="125">
        <f t="shared" si="9"/>
        <v>64.430000000000007</v>
      </c>
      <c r="O51" s="125">
        <f t="shared" si="9"/>
        <v>62.21</v>
      </c>
      <c r="P51" s="170"/>
    </row>
    <row r="52" spans="1:39" s="41" customFormat="1" ht="19.5" customHeight="1" x14ac:dyDescent="0.2">
      <c r="A52" s="232" t="s">
        <v>253</v>
      </c>
      <c r="B52" s="125">
        <f>ROUND(100000*B37/(B20*24*365),2)</f>
        <v>55.24</v>
      </c>
      <c r="C52" s="125">
        <f t="shared" si="6"/>
        <v>60.84</v>
      </c>
      <c r="D52" s="125">
        <f t="shared" si="6"/>
        <v>27.23</v>
      </c>
      <c r="E52" s="125">
        <f>ROUND(100000*E37/((SUM(D20,E20)/2)*24*366),2)</f>
        <v>39.56</v>
      </c>
      <c r="F52" s="125">
        <f t="shared" si="7"/>
        <v>64.61</v>
      </c>
      <c r="G52" s="125">
        <f t="shared" si="7"/>
        <v>70.91</v>
      </c>
      <c r="H52" s="125">
        <f t="shared" si="7"/>
        <v>87.3</v>
      </c>
      <c r="I52" s="125">
        <f>ROUND(100000*I37/((SUM(H20,I20)/2)*24*366),2)</f>
        <v>78.5</v>
      </c>
      <c r="J52" s="125">
        <f t="shared" si="8"/>
        <v>77.7</v>
      </c>
      <c r="K52" s="125">
        <f t="shared" si="8"/>
        <v>70.58</v>
      </c>
      <c r="L52" s="125">
        <f t="shared" si="8"/>
        <v>64.069999999999993</v>
      </c>
      <c r="M52" s="125">
        <f>ROUND(100000*M37/((SUM(L20,M20)/2)*24*366),2)</f>
        <v>67.05</v>
      </c>
      <c r="N52" s="125">
        <f t="shared" si="9"/>
        <v>67.680000000000007</v>
      </c>
      <c r="O52" s="125">
        <f t="shared" si="9"/>
        <v>56.88</v>
      </c>
      <c r="P52" s="170"/>
    </row>
    <row r="53" spans="1:39" s="41" customFormat="1" ht="20.25" customHeight="1" x14ac:dyDescent="0.2">
      <c r="A53" s="228" t="s">
        <v>299</v>
      </c>
      <c r="B53" s="132"/>
      <c r="C53" s="132"/>
      <c r="D53" s="132"/>
      <c r="E53" s="132"/>
      <c r="F53" s="132"/>
      <c r="G53" s="132"/>
      <c r="H53" s="132"/>
      <c r="I53" s="132"/>
      <c r="J53" s="132"/>
      <c r="K53" s="132"/>
      <c r="L53" s="132"/>
      <c r="M53" s="132"/>
      <c r="N53" s="261"/>
      <c r="O53" s="262"/>
      <c r="P53" s="170"/>
    </row>
    <row r="54" spans="1:39" s="41" customFormat="1" ht="20.25" customHeight="1" x14ac:dyDescent="0.2">
      <c r="A54" s="233" t="s">
        <v>83</v>
      </c>
      <c r="B54" s="126">
        <f>ROUND(100000*(B39-B34)/(B22*24*365),2)</f>
        <v>33.69</v>
      </c>
      <c r="C54" s="126">
        <f>ROUND(100000*(C39-C34)/((SUM(B22,C22)/2)*24*365),2)</f>
        <v>31.41</v>
      </c>
      <c r="D54" s="126">
        <f>ROUND(100000*(D39-D34)/((SUM(C22,D22)/2)*24*365),2)</f>
        <v>33.89</v>
      </c>
      <c r="E54" s="126">
        <f>ROUND(100000*(E39-E34)/((SUM(D22,E22)/2)*24*366),2)</f>
        <v>32.020000000000003</v>
      </c>
      <c r="F54" s="126">
        <f>ROUND(100000*(F39-F34)/((SUM(E22,F22)/2)*24*365),2)</f>
        <v>33.9</v>
      </c>
      <c r="G54" s="126">
        <f>ROUND(100000*(G39-G34)/((SUM(F22,G22)/2)*24*365),2)</f>
        <v>32.76</v>
      </c>
      <c r="H54" s="126">
        <f>ROUND(100000*(H39-H34)/((SUM(G22,H22)/2)*24*365),2)</f>
        <v>33.979999999999997</v>
      </c>
      <c r="I54" s="126">
        <f>ROUND(100000*(I39-I34)/((SUM(H22,I22)/2)*24*366),2)</f>
        <v>28.32</v>
      </c>
      <c r="J54" s="126">
        <f>ROUND(100000*(J39-J34)/((SUM(I22,J22)/2)*24*365),2)</f>
        <v>29.71</v>
      </c>
      <c r="K54" s="126">
        <f>ROUND(100000*(K39-K34)/((SUM(J22,K22)/2)*24*365),2)</f>
        <v>29.77</v>
      </c>
      <c r="L54" s="126">
        <f>ROUND(100000*(L39-L34)/((SUM(K22,L22)/2)*24*365),2)</f>
        <v>29.97</v>
      </c>
      <c r="M54" s="126">
        <f>ROUND(100000*(M39-M34)/((SUM(L22,M22)/2)*24*366),2)</f>
        <v>32.200000000000003</v>
      </c>
      <c r="N54" s="126">
        <f>ROUND(100000*(N39-N34)/((SUM(M22,N22)/2)*24*365),2)</f>
        <v>28.57</v>
      </c>
      <c r="O54" s="126">
        <f>ROUND(100000*(O39-O34)/((SUM(N22,O22)/2)*24*365),2)</f>
        <v>29.86</v>
      </c>
      <c r="P54" s="170"/>
    </row>
    <row r="55" spans="1:39" s="41" customFormat="1" ht="15.75" customHeight="1" x14ac:dyDescent="0.2">
      <c r="A55" s="226"/>
      <c r="B55" s="134"/>
      <c r="C55" s="134"/>
      <c r="D55" s="124"/>
      <c r="E55" s="124"/>
      <c r="F55" s="124"/>
      <c r="G55" s="124"/>
      <c r="H55" s="124"/>
      <c r="I55" s="124"/>
      <c r="J55" s="124"/>
      <c r="K55" s="124"/>
      <c r="L55" s="124"/>
      <c r="M55" s="124"/>
      <c r="N55" s="183"/>
      <c r="P55" s="170"/>
    </row>
    <row r="56" spans="1:39" s="41" customFormat="1" ht="20.25" customHeight="1" x14ac:dyDescent="0.2">
      <c r="A56" s="236" t="s">
        <v>199</v>
      </c>
      <c r="B56" s="189" t="s">
        <v>95</v>
      </c>
      <c r="C56" s="189" t="s">
        <v>96</v>
      </c>
      <c r="D56" s="189" t="s">
        <v>97</v>
      </c>
      <c r="E56" s="189" t="s">
        <v>98</v>
      </c>
      <c r="F56" s="189" t="s">
        <v>99</v>
      </c>
      <c r="G56" s="189" t="s">
        <v>100</v>
      </c>
      <c r="H56" s="189" t="s">
        <v>101</v>
      </c>
      <c r="I56" s="189" t="s">
        <v>102</v>
      </c>
      <c r="J56" s="189" t="s">
        <v>103</v>
      </c>
      <c r="K56" s="189" t="s">
        <v>104</v>
      </c>
      <c r="L56" s="189" t="s">
        <v>92</v>
      </c>
      <c r="M56" s="189" t="s">
        <v>93</v>
      </c>
      <c r="N56" s="189" t="s">
        <v>229</v>
      </c>
      <c r="O56" s="189" t="s">
        <v>242</v>
      </c>
      <c r="P56" s="170"/>
    </row>
    <row r="57" spans="1:39" s="41" customFormat="1" ht="20.25" customHeight="1" x14ac:dyDescent="0.2">
      <c r="A57" s="246" t="s">
        <v>75</v>
      </c>
      <c r="B57" s="136" t="s">
        <v>196</v>
      </c>
      <c r="C57" s="135">
        <f t="shared" ref="C57:O57" si="10">ROUND((C26/C$64)*100,2)</f>
        <v>1.89</v>
      </c>
      <c r="D57" s="135">
        <f t="shared" si="10"/>
        <v>2.94</v>
      </c>
      <c r="E57" s="135">
        <f t="shared" si="10"/>
        <v>3.36</v>
      </c>
      <c r="F57" s="135">
        <f t="shared" si="10"/>
        <v>4.72</v>
      </c>
      <c r="G57" s="135">
        <f t="shared" si="10"/>
        <v>5.49</v>
      </c>
      <c r="H57" s="135">
        <f t="shared" si="10"/>
        <v>6.74</v>
      </c>
      <c r="I57" s="135">
        <f t="shared" si="10"/>
        <v>6.12</v>
      </c>
      <c r="J57" s="135">
        <f t="shared" si="10"/>
        <v>8.49</v>
      </c>
      <c r="K57" s="135">
        <f t="shared" si="10"/>
        <v>9.1</v>
      </c>
      <c r="L57" s="135">
        <f t="shared" si="10"/>
        <v>9.74</v>
      </c>
      <c r="M57" s="135">
        <f t="shared" si="10"/>
        <v>11.03</v>
      </c>
      <c r="N57" s="135">
        <f t="shared" si="10"/>
        <v>9.44</v>
      </c>
      <c r="O57" s="135">
        <f t="shared" si="10"/>
        <v>10.83</v>
      </c>
      <c r="P57" s="170"/>
    </row>
    <row r="58" spans="1:39" s="41" customFormat="1" ht="20.25" customHeight="1" x14ac:dyDescent="0.2">
      <c r="A58" s="232" t="s">
        <v>76</v>
      </c>
      <c r="B58" s="137" t="s">
        <v>196</v>
      </c>
      <c r="C58" s="125">
        <f t="shared" ref="C58:O58" si="11">ROUND((C27/C$64)*100,2)</f>
        <v>0.8</v>
      </c>
      <c r="D58" s="125">
        <f t="shared" si="11"/>
        <v>1.4</v>
      </c>
      <c r="E58" s="125">
        <f t="shared" si="11"/>
        <v>2.09</v>
      </c>
      <c r="F58" s="125">
        <f t="shared" si="11"/>
        <v>3.2</v>
      </c>
      <c r="G58" s="125">
        <f t="shared" si="11"/>
        <v>3.96</v>
      </c>
      <c r="H58" s="125">
        <f t="shared" si="11"/>
        <v>5.14</v>
      </c>
      <c r="I58" s="125">
        <f t="shared" si="11"/>
        <v>4.84</v>
      </c>
      <c r="J58" s="125">
        <f t="shared" si="11"/>
        <v>6.18</v>
      </c>
      <c r="K58" s="125">
        <f t="shared" si="11"/>
        <v>7.95</v>
      </c>
      <c r="L58" s="125">
        <f t="shared" si="11"/>
        <v>9.7799999999999994</v>
      </c>
      <c r="M58" s="125">
        <f t="shared" si="11"/>
        <v>12.93</v>
      </c>
      <c r="N58" s="125">
        <f t="shared" si="11"/>
        <v>11.5</v>
      </c>
      <c r="O58" s="125">
        <f t="shared" si="11"/>
        <v>13.84</v>
      </c>
      <c r="P58" s="170"/>
    </row>
    <row r="59" spans="1:39" s="41" customFormat="1" ht="20.25" customHeight="1" x14ac:dyDescent="0.2">
      <c r="A59" s="232" t="s">
        <v>4</v>
      </c>
      <c r="B59" s="137" t="s">
        <v>196</v>
      </c>
      <c r="C59" s="125">
        <f t="shared" ref="C59:O59" si="12">ROUND((C28/C$64)*100,2)</f>
        <v>0</v>
      </c>
      <c r="D59" s="125">
        <f t="shared" si="12"/>
        <v>0</v>
      </c>
      <c r="E59" s="125">
        <f t="shared" si="12"/>
        <v>0</v>
      </c>
      <c r="F59" s="125">
        <f t="shared" si="12"/>
        <v>0</v>
      </c>
      <c r="G59" s="125">
        <f t="shared" si="12"/>
        <v>0</v>
      </c>
      <c r="H59" s="125">
        <f t="shared" si="12"/>
        <v>0</v>
      </c>
      <c r="I59" s="125">
        <f t="shared" si="12"/>
        <v>0</v>
      </c>
      <c r="J59" s="125">
        <f t="shared" si="12"/>
        <v>0</v>
      </c>
      <c r="K59" s="125">
        <f t="shared" si="12"/>
        <v>0</v>
      </c>
      <c r="L59" s="125">
        <f t="shared" si="12"/>
        <v>0</v>
      </c>
      <c r="M59" s="125">
        <f t="shared" si="12"/>
        <v>0</v>
      </c>
      <c r="N59" s="125">
        <f t="shared" si="12"/>
        <v>0</v>
      </c>
      <c r="O59" s="125">
        <f t="shared" si="12"/>
        <v>0</v>
      </c>
      <c r="P59" s="170"/>
    </row>
    <row r="60" spans="1:39" s="41" customFormat="1" ht="17.45" customHeight="1" x14ac:dyDescent="0.2">
      <c r="A60" s="232" t="s">
        <v>5</v>
      </c>
      <c r="B60" s="137" t="s">
        <v>196</v>
      </c>
      <c r="C60" s="125">
        <f t="shared" ref="C60:O60" si="13">ROUND((C29/C$64)*100,2)</f>
        <v>0.01</v>
      </c>
      <c r="D60" s="125">
        <f t="shared" si="13"/>
        <v>7.0000000000000007E-2</v>
      </c>
      <c r="E60" s="125">
        <f t="shared" si="13"/>
        <v>0.37</v>
      </c>
      <c r="F60" s="125">
        <f t="shared" si="13"/>
        <v>0.56000000000000005</v>
      </c>
      <c r="G60" s="125">
        <f t="shared" si="13"/>
        <v>1.2</v>
      </c>
      <c r="H60" s="125">
        <f t="shared" si="13"/>
        <v>2.2200000000000002</v>
      </c>
      <c r="I60" s="125">
        <f t="shared" si="13"/>
        <v>3.06</v>
      </c>
      <c r="J60" s="125">
        <f t="shared" si="13"/>
        <v>3.39</v>
      </c>
      <c r="K60" s="125">
        <f t="shared" si="13"/>
        <v>3.8</v>
      </c>
      <c r="L60" s="125">
        <f t="shared" si="13"/>
        <v>3.8</v>
      </c>
      <c r="M60" s="125">
        <f t="shared" si="13"/>
        <v>3.97</v>
      </c>
      <c r="N60" s="125">
        <f t="shared" si="13"/>
        <v>3.91</v>
      </c>
      <c r="O60" s="125">
        <f t="shared" si="13"/>
        <v>4.08</v>
      </c>
      <c r="P60" s="170"/>
    </row>
    <row r="61" spans="1:39" ht="17.45" customHeight="1" x14ac:dyDescent="0.2">
      <c r="A61" s="232" t="s">
        <v>18</v>
      </c>
      <c r="B61" s="137" t="s">
        <v>196</v>
      </c>
      <c r="C61" s="125">
        <f t="shared" ref="C61:O61" si="14">ROUND((C30/C$64)*100,2)</f>
        <v>0.94</v>
      </c>
      <c r="D61" s="125">
        <f t="shared" si="14"/>
        <v>1.55</v>
      </c>
      <c r="E61" s="125">
        <f t="shared" si="14"/>
        <v>1.46</v>
      </c>
      <c r="F61" s="125">
        <f t="shared" si="14"/>
        <v>1.31</v>
      </c>
      <c r="G61" s="125">
        <f t="shared" si="14"/>
        <v>1.74</v>
      </c>
      <c r="H61" s="125">
        <f t="shared" si="14"/>
        <v>1.86</v>
      </c>
      <c r="I61" s="125">
        <f t="shared" si="14"/>
        <v>1.58</v>
      </c>
      <c r="J61" s="125">
        <f t="shared" si="14"/>
        <v>1.74</v>
      </c>
      <c r="K61" s="125">
        <f t="shared" si="14"/>
        <v>1.63</v>
      </c>
      <c r="L61" s="125">
        <f t="shared" si="14"/>
        <v>1.81</v>
      </c>
      <c r="M61" s="125">
        <f t="shared" si="14"/>
        <v>2.1800000000000002</v>
      </c>
      <c r="N61" s="125">
        <f t="shared" si="14"/>
        <v>1.75</v>
      </c>
      <c r="O61" s="125">
        <f t="shared" si="14"/>
        <v>1.73</v>
      </c>
      <c r="P61" s="225"/>
    </row>
    <row r="62" spans="1:39" s="93" customFormat="1" ht="17.45" customHeight="1" x14ac:dyDescent="0.2">
      <c r="A62" s="232" t="s">
        <v>80</v>
      </c>
      <c r="B62" s="137" t="s">
        <v>196</v>
      </c>
      <c r="C62" s="124">
        <f t="shared" ref="C62" si="15">C63-C57-C58-C59-C60-C61</f>
        <v>3.2100000000000004</v>
      </c>
      <c r="D62" s="124">
        <f t="shared" ref="D62:N62" si="16">D63-D57-D58-D59-D60-D61</f>
        <v>3.6100000000000003</v>
      </c>
      <c r="E62" s="124">
        <f t="shared" si="16"/>
        <v>4.0600000000000005</v>
      </c>
      <c r="F62" s="124">
        <f t="shared" si="16"/>
        <v>5.0599999999999987</v>
      </c>
      <c r="G62" s="124">
        <f t="shared" si="16"/>
        <v>6.6899999999999995</v>
      </c>
      <c r="H62" s="124">
        <f t="shared" si="16"/>
        <v>8.6399999999999988</v>
      </c>
      <c r="I62" s="124">
        <f t="shared" si="16"/>
        <v>8.8699999999999974</v>
      </c>
      <c r="J62" s="124">
        <f t="shared" si="16"/>
        <v>9.44</v>
      </c>
      <c r="K62" s="124">
        <f t="shared" si="16"/>
        <v>10.52</v>
      </c>
      <c r="L62" s="124">
        <f t="shared" si="16"/>
        <v>11.469999999999997</v>
      </c>
      <c r="M62" s="124">
        <f t="shared" si="16"/>
        <v>12.56</v>
      </c>
      <c r="N62" s="124">
        <f t="shared" si="16"/>
        <v>12.95</v>
      </c>
      <c r="O62" s="124">
        <f t="shared" ref="O62" si="17">O63-O57-O58-O59-O60-O61</f>
        <v>11.03</v>
      </c>
      <c r="P62" s="264"/>
    </row>
    <row r="63" spans="1:39" ht="17.45" customHeight="1" x14ac:dyDescent="0.2">
      <c r="A63" s="236" t="s">
        <v>77</v>
      </c>
      <c r="B63" s="137" t="s">
        <v>196</v>
      </c>
      <c r="C63" s="125">
        <f t="shared" ref="C63:O63" si="18">ROUND((C39/C$64)*100,2)</f>
        <v>6.85</v>
      </c>
      <c r="D63" s="125">
        <f t="shared" si="18"/>
        <v>9.57</v>
      </c>
      <c r="E63" s="125">
        <f t="shared" si="18"/>
        <v>11.34</v>
      </c>
      <c r="F63" s="125">
        <f t="shared" si="18"/>
        <v>14.85</v>
      </c>
      <c r="G63" s="125">
        <f t="shared" si="18"/>
        <v>19.079999999999998</v>
      </c>
      <c r="H63" s="125">
        <f t="shared" si="18"/>
        <v>24.6</v>
      </c>
      <c r="I63" s="125">
        <f t="shared" si="18"/>
        <v>24.47</v>
      </c>
      <c r="J63" s="125">
        <f t="shared" si="18"/>
        <v>29.24</v>
      </c>
      <c r="K63" s="125">
        <f t="shared" si="18"/>
        <v>33</v>
      </c>
      <c r="L63" s="125">
        <f t="shared" si="18"/>
        <v>36.6</v>
      </c>
      <c r="M63" s="125">
        <f t="shared" si="18"/>
        <v>42.67</v>
      </c>
      <c r="N63" s="125">
        <f t="shared" si="18"/>
        <v>39.549999999999997</v>
      </c>
      <c r="O63" s="125">
        <f t="shared" si="18"/>
        <v>41.51</v>
      </c>
      <c r="P63" s="225"/>
    </row>
    <row r="64" spans="1:39" ht="33" customHeight="1" thickBot="1" x14ac:dyDescent="0.25">
      <c r="A64" s="240" t="s">
        <v>278</v>
      </c>
      <c r="B64" s="163"/>
      <c r="C64" s="163">
        <f>SUM(Quarter!B64:E64)</f>
        <v>382069</v>
      </c>
      <c r="D64" s="164">
        <f>SUM(Quarter!F64:I64)</f>
        <v>367982</v>
      </c>
      <c r="E64" s="163">
        <f>SUM(Quarter!J64:M64)</f>
        <v>363873</v>
      </c>
      <c r="F64" s="163">
        <f>SUM(Quarter!N64:Q64)</f>
        <v>358284</v>
      </c>
      <c r="G64" s="163">
        <f>SUM(Quarter!R64:U64)</f>
        <v>338096</v>
      </c>
      <c r="H64" s="163">
        <f>SUM(Quarter!V64:Y64)</f>
        <v>338875</v>
      </c>
      <c r="I64" s="163">
        <f>SUM(Quarter!Z64:AC64)</f>
        <v>339165</v>
      </c>
      <c r="J64" s="163">
        <f>SUM(Quarter!AD64:AG64)</f>
        <v>338197</v>
      </c>
      <c r="K64" s="163">
        <f>SUM(Quarter!AH64:AK64)</f>
        <v>333716.3</v>
      </c>
      <c r="L64" s="163">
        <f>SUM(Quarter!AL64:AO64)</f>
        <v>327091.40000000002</v>
      </c>
      <c r="M64" s="163">
        <f>SUM(Quarter!AP64:AS64)</f>
        <v>314661.59999999998</v>
      </c>
      <c r="N64" s="182">
        <f>SUM(Quarter!AT64:AW64)</f>
        <v>308911.5</v>
      </c>
      <c r="O64" s="224">
        <f>SUM(Quarter!AX64:BA64)</f>
        <v>325256.90000000002</v>
      </c>
      <c r="P64" s="225"/>
    </row>
    <row r="65" spans="1:15" ht="20.25" customHeight="1" thickTop="1" x14ac:dyDescent="0.2">
      <c r="A65" s="241"/>
      <c r="B65" s="91"/>
      <c r="C65" s="91"/>
      <c r="D65" s="91"/>
      <c r="E65" s="91"/>
      <c r="F65" s="91"/>
      <c r="G65" s="91"/>
      <c r="H65" s="91"/>
      <c r="I65" s="91"/>
      <c r="J65" s="91"/>
      <c r="K65" s="91"/>
      <c r="L65" s="91"/>
      <c r="M65" s="91"/>
    </row>
    <row r="66" spans="1:15" ht="20.25" customHeight="1" x14ac:dyDescent="0.2">
      <c r="A66" s="241"/>
      <c r="B66" s="91"/>
      <c r="C66" s="186"/>
      <c r="D66" s="186"/>
      <c r="E66" s="186"/>
      <c r="F66" s="186"/>
      <c r="G66" s="186"/>
      <c r="H66" s="186"/>
      <c r="I66" s="186"/>
      <c r="J66" s="186"/>
      <c r="K66" s="186"/>
      <c r="L66" s="186"/>
      <c r="M66" s="186"/>
      <c r="N66" s="186"/>
      <c r="O66" s="93"/>
    </row>
    <row r="67" spans="1:15" ht="20.25" customHeight="1" x14ac:dyDescent="0.2">
      <c r="A67" s="241"/>
      <c r="B67" s="91"/>
      <c r="C67" s="92"/>
      <c r="D67" s="92"/>
      <c r="E67" s="91"/>
      <c r="F67" s="91"/>
      <c r="G67" s="91"/>
      <c r="H67" s="91"/>
      <c r="I67" s="91"/>
      <c r="J67" s="91"/>
      <c r="K67" s="94"/>
      <c r="L67" s="91"/>
      <c r="M67" s="91"/>
      <c r="N67" s="186"/>
    </row>
    <row r="68" spans="1:15" ht="20.25" customHeight="1" x14ac:dyDescent="0.2">
      <c r="A68" s="241"/>
      <c r="B68" s="91"/>
      <c r="C68" s="92"/>
      <c r="D68" s="92"/>
      <c r="E68" s="91"/>
      <c r="F68" s="91"/>
      <c r="G68" s="91"/>
      <c r="H68" s="91"/>
      <c r="I68" s="91"/>
      <c r="J68" s="91"/>
      <c r="K68" s="91"/>
      <c r="L68" s="91"/>
      <c r="M68" s="91"/>
    </row>
    <row r="69" spans="1:15" s="95" customFormat="1" ht="20.25" customHeight="1" x14ac:dyDescent="0.2">
      <c r="A69" s="87"/>
      <c r="B69" s="91"/>
      <c r="C69" s="92"/>
      <c r="D69" s="92"/>
      <c r="E69" s="91"/>
      <c r="F69" s="91"/>
      <c r="G69" s="91"/>
      <c r="H69" s="91"/>
      <c r="I69" s="91"/>
      <c r="J69" s="91"/>
      <c r="K69" s="91"/>
      <c r="L69" s="91"/>
      <c r="M69" s="91"/>
      <c r="N69" s="63"/>
      <c r="O69" s="63"/>
    </row>
    <row r="70" spans="1:15" s="95" customFormat="1" ht="20.25" customHeight="1" x14ac:dyDescent="0.2">
      <c r="A70" s="87"/>
      <c r="B70" s="91"/>
      <c r="C70" s="92"/>
      <c r="D70" s="92"/>
      <c r="E70" s="91"/>
      <c r="F70" s="91"/>
      <c r="G70" s="91"/>
      <c r="H70" s="91"/>
      <c r="I70" s="91"/>
      <c r="J70" s="91"/>
      <c r="K70" s="91"/>
      <c r="L70" s="91"/>
      <c r="M70" s="91"/>
      <c r="N70" s="63"/>
      <c r="O70" s="63"/>
    </row>
    <row r="71" spans="1:15" s="95" customFormat="1" ht="20.25" customHeight="1" x14ac:dyDescent="0.2">
      <c r="A71" s="87"/>
      <c r="B71" s="91"/>
      <c r="C71" s="92"/>
      <c r="D71" s="92"/>
      <c r="E71" s="91"/>
      <c r="F71" s="91"/>
      <c r="G71" s="91"/>
      <c r="H71" s="91"/>
      <c r="I71" s="91"/>
      <c r="J71" s="91"/>
      <c r="K71" s="91"/>
      <c r="L71" s="91"/>
      <c r="M71" s="91"/>
      <c r="N71" s="63"/>
      <c r="O71" s="63"/>
    </row>
    <row r="72" spans="1:15" s="95" customFormat="1" ht="20.25" customHeight="1" x14ac:dyDescent="0.2">
      <c r="A72" s="87"/>
      <c r="B72" s="91"/>
      <c r="C72" s="92"/>
      <c r="D72" s="92"/>
      <c r="E72" s="91"/>
      <c r="F72" s="91"/>
      <c r="G72" s="91"/>
      <c r="H72" s="91"/>
      <c r="I72" s="91"/>
      <c r="J72" s="91"/>
      <c r="K72" s="91"/>
      <c r="L72" s="91"/>
      <c r="M72" s="91"/>
      <c r="N72" s="63"/>
      <c r="O72" s="63"/>
    </row>
    <row r="73" spans="1:15" s="95" customFormat="1" ht="20.25" customHeight="1" x14ac:dyDescent="0.2">
      <c r="A73" s="87"/>
      <c r="B73" s="91"/>
      <c r="C73" s="92"/>
      <c r="D73" s="92"/>
      <c r="E73" s="92"/>
      <c r="F73" s="92"/>
      <c r="G73" s="92"/>
      <c r="H73" s="92"/>
      <c r="I73" s="92"/>
      <c r="J73" s="92"/>
      <c r="K73" s="92"/>
      <c r="L73" s="92"/>
      <c r="M73" s="92"/>
    </row>
    <row r="74" spans="1:15" s="95" customFormat="1" ht="20.25" customHeight="1" x14ac:dyDescent="0.2">
      <c r="A74" s="87"/>
      <c r="B74" s="91"/>
      <c r="C74" s="92"/>
      <c r="D74" s="92"/>
      <c r="E74" s="92"/>
      <c r="F74" s="92"/>
      <c r="G74" s="92"/>
      <c r="H74" s="92"/>
      <c r="I74" s="92"/>
      <c r="J74" s="92"/>
      <c r="K74" s="92"/>
      <c r="L74" s="92"/>
      <c r="M74" s="92"/>
    </row>
    <row r="75" spans="1:15" s="95" customFormat="1" ht="20.25" customHeight="1" x14ac:dyDescent="0.2">
      <c r="A75" s="87"/>
      <c r="B75" s="91"/>
      <c r="C75" s="92"/>
      <c r="D75" s="92"/>
      <c r="E75" s="92"/>
      <c r="F75" s="92"/>
      <c r="G75" s="92"/>
      <c r="H75" s="92"/>
      <c r="I75" s="92"/>
      <c r="J75" s="92"/>
      <c r="K75" s="92"/>
      <c r="L75" s="92"/>
      <c r="M75" s="92"/>
    </row>
    <row r="76" spans="1:15" s="95" customFormat="1" ht="20.25" customHeight="1" x14ac:dyDescent="0.2">
      <c r="A76" s="87"/>
      <c r="B76" s="91"/>
      <c r="C76" s="92"/>
      <c r="D76" s="92"/>
      <c r="E76" s="92"/>
      <c r="F76" s="92"/>
      <c r="G76" s="92"/>
      <c r="H76" s="92"/>
      <c r="I76" s="92"/>
      <c r="J76" s="92"/>
      <c r="K76" s="92"/>
      <c r="L76" s="92"/>
      <c r="M76" s="92"/>
    </row>
    <row r="77" spans="1:15" s="95" customFormat="1" ht="20.25" customHeight="1" x14ac:dyDescent="0.2">
      <c r="A77" s="87"/>
      <c r="B77" s="91"/>
      <c r="C77" s="91"/>
      <c r="D77" s="91"/>
      <c r="E77" s="92"/>
      <c r="F77" s="92"/>
      <c r="G77" s="92"/>
      <c r="H77" s="92"/>
      <c r="I77" s="92"/>
      <c r="J77" s="92"/>
      <c r="K77" s="92"/>
      <c r="L77" s="92"/>
      <c r="M77" s="92"/>
    </row>
    <row r="78" spans="1:15" s="95" customFormat="1" ht="20.25" customHeight="1" x14ac:dyDescent="0.2">
      <c r="A78" s="87"/>
      <c r="B78" s="91"/>
      <c r="C78" s="91"/>
      <c r="D78" s="91"/>
      <c r="E78" s="92"/>
      <c r="F78" s="92"/>
      <c r="G78" s="92"/>
      <c r="H78" s="92"/>
      <c r="I78" s="92"/>
      <c r="J78" s="92"/>
      <c r="K78" s="92"/>
      <c r="L78" s="92"/>
      <c r="M78" s="92"/>
    </row>
    <row r="79" spans="1:15" s="95" customFormat="1" ht="20.25" customHeight="1" x14ac:dyDescent="0.2">
      <c r="A79" s="87"/>
      <c r="B79" s="91"/>
      <c r="C79" s="91"/>
      <c r="D79" s="91"/>
      <c r="E79" s="92"/>
      <c r="F79" s="92"/>
      <c r="G79" s="92"/>
      <c r="H79" s="92"/>
      <c r="I79" s="92"/>
      <c r="J79" s="92"/>
      <c r="K79" s="92"/>
      <c r="L79" s="92"/>
      <c r="M79" s="92"/>
    </row>
    <row r="80" spans="1:15" s="95" customFormat="1" ht="20.25" customHeight="1" x14ac:dyDescent="0.2">
      <c r="A80" s="87"/>
      <c r="B80" s="91"/>
      <c r="C80" s="91"/>
      <c r="D80" s="91"/>
      <c r="E80" s="92"/>
      <c r="F80" s="92"/>
      <c r="G80" s="92"/>
      <c r="H80" s="92"/>
      <c r="I80" s="92"/>
      <c r="J80" s="92"/>
      <c r="K80" s="92"/>
      <c r="L80" s="92"/>
      <c r="M80" s="92"/>
    </row>
    <row r="81" spans="1:15" ht="20.25" customHeight="1" x14ac:dyDescent="0.2">
      <c r="A81" s="62"/>
      <c r="B81" s="91"/>
      <c r="C81" s="91"/>
      <c r="D81" s="91"/>
      <c r="E81" s="92"/>
      <c r="F81" s="92"/>
      <c r="G81" s="92"/>
      <c r="H81" s="92"/>
      <c r="I81" s="92"/>
      <c r="J81" s="92"/>
      <c r="K81" s="92"/>
      <c r="L81" s="92"/>
      <c r="M81" s="92"/>
      <c r="N81" s="95"/>
      <c r="O81" s="95"/>
    </row>
    <row r="82" spans="1:15" ht="20.25" customHeight="1" x14ac:dyDescent="0.2">
      <c r="A82" s="87"/>
      <c r="B82" s="91"/>
      <c r="C82" s="91"/>
      <c r="D82" s="91"/>
      <c r="E82" s="92"/>
      <c r="F82" s="92"/>
      <c r="G82" s="92"/>
      <c r="H82" s="92"/>
      <c r="I82" s="92"/>
      <c r="J82" s="92"/>
      <c r="K82" s="92"/>
      <c r="L82" s="92"/>
      <c r="M82" s="92"/>
      <c r="N82" s="95"/>
      <c r="O82" s="95"/>
    </row>
    <row r="83" spans="1:15" ht="20.25" customHeight="1" x14ac:dyDescent="0.2">
      <c r="A83" s="96"/>
      <c r="B83" s="91"/>
      <c r="C83" s="91"/>
      <c r="D83" s="91"/>
      <c r="E83" s="92"/>
      <c r="F83" s="92"/>
      <c r="G83" s="92"/>
      <c r="H83" s="92"/>
      <c r="I83" s="92"/>
      <c r="J83" s="92"/>
      <c r="K83" s="92"/>
      <c r="L83" s="92"/>
      <c r="M83" s="92"/>
      <c r="N83" s="95"/>
      <c r="O83" s="95"/>
    </row>
    <row r="84" spans="1:15" ht="20.25" customHeight="1" x14ac:dyDescent="0.2">
      <c r="E84" s="92"/>
      <c r="F84" s="92"/>
      <c r="G84" s="92"/>
      <c r="H84" s="92"/>
      <c r="I84" s="92"/>
      <c r="J84" s="92"/>
      <c r="K84" s="92"/>
      <c r="L84" s="92"/>
      <c r="M84" s="92"/>
      <c r="N84" s="95"/>
      <c r="O84" s="95"/>
    </row>
  </sheetData>
  <phoneticPr fontId="7" type="noConversion"/>
  <pageMargins left="0.7" right="0.7" top="0.75" bottom="0.75" header="0.3" footer="0.3"/>
  <pageSetup paperSize="9"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EW85"/>
  <sheetViews>
    <sheetView showGridLines="0" zoomScale="70" zoomScaleNormal="70" workbookViewId="0">
      <pane xSplit="1" ySplit="7" topLeftCell="AG28" activePane="bottomRight" state="frozen"/>
      <selection activeCell="A57" sqref="A57"/>
      <selection pane="topRight" activeCell="A57" sqref="A57"/>
      <selection pane="bottomLeft" activeCell="A57" sqref="A57"/>
      <selection pane="bottomRight" activeCell="AM35" sqref="AM35"/>
    </sheetView>
  </sheetViews>
  <sheetFormatPr defaultColWidth="9.140625" defaultRowHeight="20.25" customHeight="1" x14ac:dyDescent="0.2"/>
  <cols>
    <col min="1" max="1" width="55.7109375" style="87" customWidth="1"/>
    <col min="2" max="47" width="13.5703125" style="87" customWidth="1"/>
    <col min="48" max="48" width="13.7109375" style="87" customWidth="1"/>
    <col min="49" max="49" width="14.28515625" style="87" customWidth="1"/>
    <col min="50" max="50" width="14" style="87" customWidth="1"/>
    <col min="51" max="51" width="13.5703125" style="87" customWidth="1"/>
    <col min="52" max="52" width="13" style="87" customWidth="1"/>
    <col min="53" max="53" width="13.28515625" style="87" customWidth="1"/>
    <col min="54" max="54" width="13.5703125" style="87" customWidth="1"/>
    <col min="55" max="55" width="12.140625" style="87" customWidth="1"/>
    <col min="56" max="16384" width="9.140625" style="87"/>
  </cols>
  <sheetData>
    <row r="1" spans="1:56" ht="45" customHeight="1" x14ac:dyDescent="0.2">
      <c r="A1" s="37" t="s">
        <v>225</v>
      </c>
      <c r="P1" s="107"/>
    </row>
    <row r="2" spans="1:56" ht="20.25" customHeight="1" x14ac:dyDescent="0.2">
      <c r="A2" s="54" t="s">
        <v>207</v>
      </c>
      <c r="B2" s="108"/>
      <c r="C2" s="108"/>
      <c r="D2" s="108"/>
      <c r="E2" s="108"/>
      <c r="F2" s="108"/>
      <c r="G2" s="108"/>
      <c r="H2" s="108"/>
      <c r="P2" s="109"/>
    </row>
    <row r="3" spans="1:56" ht="20.25" customHeight="1" x14ac:dyDescent="0.2">
      <c r="A3" s="54" t="s">
        <v>220</v>
      </c>
      <c r="AA3" s="211"/>
      <c r="AB3" s="211"/>
      <c r="AC3" s="211"/>
      <c r="AD3" s="211"/>
      <c r="AE3" s="211"/>
      <c r="AF3" s="211"/>
      <c r="AG3" s="211"/>
      <c r="AH3" s="211"/>
      <c r="AI3" s="211"/>
      <c r="AJ3" s="211"/>
      <c r="AK3" s="211"/>
      <c r="AL3" s="211"/>
      <c r="AM3" s="211"/>
      <c r="AN3" s="211"/>
      <c r="AO3" s="211"/>
      <c r="AP3" s="211"/>
      <c r="AQ3" s="211"/>
      <c r="AR3" s="211"/>
      <c r="AS3" s="211"/>
      <c r="AT3" s="211"/>
      <c r="AU3" s="211"/>
      <c r="AV3" s="211"/>
      <c r="AW3" s="211"/>
      <c r="AX3" s="211"/>
      <c r="AY3" s="211"/>
      <c r="AZ3" s="211"/>
      <c r="BA3" s="211"/>
      <c r="BB3" s="211"/>
    </row>
    <row r="4" spans="1:56" ht="20.25" customHeight="1" x14ac:dyDescent="0.2">
      <c r="A4" s="54" t="s">
        <v>218</v>
      </c>
      <c r="V4" s="211"/>
      <c r="W4" s="211"/>
      <c r="X4" s="211"/>
      <c r="Y4" s="211"/>
      <c r="Z4" s="211"/>
      <c r="AA4" s="211"/>
      <c r="AB4" s="211"/>
      <c r="AC4" s="211"/>
      <c r="AD4" s="211"/>
      <c r="AE4" s="211"/>
      <c r="AF4" s="211"/>
      <c r="AG4" s="211"/>
      <c r="AH4" s="211"/>
      <c r="AI4" s="211"/>
      <c r="AJ4" s="211"/>
      <c r="AK4" s="211"/>
      <c r="AL4" s="211"/>
      <c r="AM4" s="211"/>
      <c r="AN4" s="211"/>
      <c r="AO4" s="211"/>
      <c r="AP4" s="211"/>
      <c r="AQ4" s="211"/>
      <c r="AR4" s="211"/>
      <c r="AS4" s="211"/>
      <c r="AT4" s="211"/>
      <c r="AU4" s="211"/>
      <c r="AV4" s="211"/>
      <c r="AW4" s="211"/>
      <c r="AX4" s="211"/>
      <c r="AY4" s="211"/>
      <c r="AZ4" s="211"/>
      <c r="BA4" s="211"/>
      <c r="BB4" s="211"/>
    </row>
    <row r="5" spans="1:56" s="41" customFormat="1" ht="20.25" customHeight="1" x14ac:dyDescent="0.2">
      <c r="A5" s="54" t="s">
        <v>223</v>
      </c>
      <c r="B5" s="45"/>
      <c r="C5" s="45"/>
      <c r="D5" s="45"/>
      <c r="E5" s="45"/>
      <c r="F5" s="45"/>
      <c r="G5" s="45"/>
      <c r="H5" s="45"/>
      <c r="I5" s="45"/>
      <c r="J5" s="45"/>
      <c r="K5" s="45"/>
      <c r="L5" s="45"/>
      <c r="M5" s="45"/>
      <c r="N5" s="45"/>
      <c r="O5" s="45"/>
      <c r="P5" s="45"/>
      <c r="Q5" s="45"/>
      <c r="R5" s="45"/>
      <c r="S5" s="45"/>
      <c r="T5" s="45"/>
      <c r="U5" s="45"/>
      <c r="V5" s="45"/>
      <c r="W5" s="45"/>
      <c r="X5" s="45"/>
      <c r="Y5" s="45"/>
      <c r="Z5" s="97"/>
      <c r="AA5" s="97"/>
      <c r="AB5" s="97"/>
      <c r="AC5" s="97"/>
      <c r="AD5" s="97"/>
      <c r="AE5" s="97"/>
      <c r="AF5" s="97"/>
      <c r="AG5" s="97"/>
      <c r="AH5" s="97"/>
      <c r="AI5" s="97"/>
      <c r="AJ5" s="97"/>
      <c r="AK5" s="97"/>
      <c r="AL5" s="97"/>
      <c r="AM5" s="97"/>
      <c r="AN5" s="97"/>
      <c r="AO5" s="97"/>
      <c r="AP5" s="97"/>
      <c r="AQ5" s="97"/>
      <c r="AR5" s="97"/>
      <c r="AS5" s="97"/>
      <c r="AT5" s="97"/>
      <c r="AU5" s="97"/>
    </row>
    <row r="6" spans="1:56" s="41" customFormat="1" ht="20.25" customHeight="1" x14ac:dyDescent="0.2">
      <c r="A6" s="54" t="s">
        <v>221</v>
      </c>
      <c r="B6" s="47"/>
      <c r="C6" s="47"/>
      <c r="D6" s="47"/>
      <c r="E6" s="47"/>
      <c r="F6" s="47"/>
      <c r="G6" s="47"/>
      <c r="H6" s="47"/>
      <c r="I6" s="47"/>
      <c r="J6" s="47"/>
      <c r="K6" s="47"/>
      <c r="L6" s="47"/>
      <c r="M6" s="47"/>
      <c r="N6" s="47"/>
      <c r="O6" s="47"/>
      <c r="P6" s="47"/>
      <c r="Q6" s="47"/>
      <c r="R6" s="47"/>
      <c r="S6" s="47"/>
      <c r="T6" s="47"/>
      <c r="U6" s="47"/>
      <c r="V6" s="47"/>
      <c r="W6" s="47"/>
      <c r="X6" s="47"/>
      <c r="Y6" s="47"/>
      <c r="Z6" s="48"/>
      <c r="AA6" s="48"/>
      <c r="AB6" s="48"/>
      <c r="AC6" s="48"/>
      <c r="AD6" s="48"/>
      <c r="AE6" s="48"/>
      <c r="AF6" s="48"/>
      <c r="AG6" s="48"/>
      <c r="AH6" s="48"/>
      <c r="AI6" s="48"/>
      <c r="AJ6" s="48"/>
      <c r="AK6" s="48"/>
      <c r="AL6" s="48"/>
      <c r="AM6" s="48"/>
      <c r="AN6" s="48"/>
      <c r="AO6" s="49"/>
      <c r="AP6" s="48"/>
      <c r="AQ6" s="48"/>
      <c r="AR6" s="48"/>
      <c r="AS6" s="48"/>
      <c r="AT6" s="48"/>
      <c r="AU6" s="48"/>
    </row>
    <row r="7" spans="1:56" s="41" customFormat="1" ht="45" customHeight="1" x14ac:dyDescent="0.2">
      <c r="A7" s="238" t="s">
        <v>222</v>
      </c>
      <c r="B7" s="166" t="s">
        <v>105</v>
      </c>
      <c r="C7" s="166" t="s">
        <v>106</v>
      </c>
      <c r="D7" s="166" t="s">
        <v>107</v>
      </c>
      <c r="E7" s="166" t="s">
        <v>108</v>
      </c>
      <c r="F7" s="166" t="s">
        <v>109</v>
      </c>
      <c r="G7" s="166" t="s">
        <v>110</v>
      </c>
      <c r="H7" s="166" t="s">
        <v>111</v>
      </c>
      <c r="I7" s="166" t="s">
        <v>112</v>
      </c>
      <c r="J7" s="166" t="s">
        <v>113</v>
      </c>
      <c r="K7" s="166" t="s">
        <v>114</v>
      </c>
      <c r="L7" s="166" t="s">
        <v>115</v>
      </c>
      <c r="M7" s="166" t="s">
        <v>116</v>
      </c>
      <c r="N7" s="167" t="s">
        <v>117</v>
      </c>
      <c r="O7" s="167" t="s">
        <v>118</v>
      </c>
      <c r="P7" s="167" t="s">
        <v>119</v>
      </c>
      <c r="Q7" s="167" t="s">
        <v>120</v>
      </c>
      <c r="R7" s="167" t="s">
        <v>121</v>
      </c>
      <c r="S7" s="167" t="s">
        <v>122</v>
      </c>
      <c r="T7" s="167" t="s">
        <v>123</v>
      </c>
      <c r="U7" s="167" t="s">
        <v>124</v>
      </c>
      <c r="V7" s="167" t="s">
        <v>125</v>
      </c>
      <c r="W7" s="167" t="s">
        <v>126</v>
      </c>
      <c r="X7" s="167" t="s">
        <v>127</v>
      </c>
      <c r="Y7" s="167" t="s">
        <v>128</v>
      </c>
      <c r="Z7" s="167" t="s">
        <v>129</v>
      </c>
      <c r="AA7" s="167" t="s">
        <v>130</v>
      </c>
      <c r="AB7" s="167" t="s">
        <v>131</v>
      </c>
      <c r="AC7" s="167" t="s">
        <v>132</v>
      </c>
      <c r="AD7" s="167" t="s">
        <v>133</v>
      </c>
      <c r="AE7" s="167" t="s">
        <v>134</v>
      </c>
      <c r="AF7" s="167" t="s">
        <v>135</v>
      </c>
      <c r="AG7" s="167" t="s">
        <v>136</v>
      </c>
      <c r="AH7" s="167" t="s">
        <v>137</v>
      </c>
      <c r="AI7" s="167" t="s">
        <v>138</v>
      </c>
      <c r="AJ7" s="167" t="s">
        <v>139</v>
      </c>
      <c r="AK7" s="167" t="s">
        <v>140</v>
      </c>
      <c r="AL7" s="167" t="s">
        <v>141</v>
      </c>
      <c r="AM7" s="167" t="s">
        <v>142</v>
      </c>
      <c r="AN7" s="167" t="s">
        <v>143</v>
      </c>
      <c r="AO7" s="167" t="s">
        <v>144</v>
      </c>
      <c r="AP7" s="167" t="s">
        <v>145</v>
      </c>
      <c r="AQ7" s="167" t="s">
        <v>146</v>
      </c>
      <c r="AR7" s="167" t="s">
        <v>147</v>
      </c>
      <c r="AS7" s="167" t="s">
        <v>148</v>
      </c>
      <c r="AT7" s="167" t="s">
        <v>149</v>
      </c>
      <c r="AU7" s="167" t="s">
        <v>150</v>
      </c>
      <c r="AV7" s="167" t="s">
        <v>227</v>
      </c>
      <c r="AW7" s="167" t="s">
        <v>232</v>
      </c>
      <c r="AX7" s="167" t="s">
        <v>234</v>
      </c>
      <c r="AY7" s="167" t="s">
        <v>237</v>
      </c>
      <c r="AZ7" s="167" t="s">
        <v>239</v>
      </c>
      <c r="BA7" s="167" t="s">
        <v>231</v>
      </c>
      <c r="BB7" s="167" t="s">
        <v>289</v>
      </c>
      <c r="BC7" s="167" t="s">
        <v>300</v>
      </c>
    </row>
    <row r="8" spans="1:56" s="41" customFormat="1" ht="20.25" customHeight="1" x14ac:dyDescent="0.2">
      <c r="A8" s="228" t="s">
        <v>75</v>
      </c>
      <c r="B8" s="138">
        <v>3913</v>
      </c>
      <c r="C8" s="138">
        <v>3920</v>
      </c>
      <c r="D8" s="138">
        <v>4035</v>
      </c>
      <c r="E8" s="138">
        <v>4080</v>
      </c>
      <c r="F8" s="138">
        <v>4176</v>
      </c>
      <c r="G8" s="138">
        <v>4345</v>
      </c>
      <c r="H8" s="138">
        <v>4524</v>
      </c>
      <c r="I8" s="138">
        <v>4758</v>
      </c>
      <c r="J8" s="138">
        <v>5102</v>
      </c>
      <c r="K8" s="138">
        <v>5429</v>
      </c>
      <c r="L8" s="138">
        <v>5765</v>
      </c>
      <c r="M8" s="140">
        <v>6035</v>
      </c>
      <c r="N8" s="138">
        <v>6737</v>
      </c>
      <c r="O8" s="138">
        <v>7072</v>
      </c>
      <c r="P8" s="138">
        <v>7424</v>
      </c>
      <c r="Q8" s="127">
        <v>7586</v>
      </c>
      <c r="R8" s="138">
        <v>7668</v>
      </c>
      <c r="S8" s="138">
        <v>7998</v>
      </c>
      <c r="T8" s="138">
        <v>8281</v>
      </c>
      <c r="U8" s="138">
        <v>8573</v>
      </c>
      <c r="V8" s="138">
        <v>8689.07</v>
      </c>
      <c r="W8" s="138">
        <v>8791.5</v>
      </c>
      <c r="X8" s="138">
        <v>9003.3700000000008</v>
      </c>
      <c r="Y8" s="138">
        <v>9212.24</v>
      </c>
      <c r="Z8" s="138">
        <v>9391.77</v>
      </c>
      <c r="AA8" s="138">
        <v>9546.4000000000015</v>
      </c>
      <c r="AB8" s="138">
        <v>10182.83</v>
      </c>
      <c r="AC8" s="138">
        <v>10832.529999999999</v>
      </c>
      <c r="AD8" s="138">
        <v>11965.07</v>
      </c>
      <c r="AE8" s="138">
        <v>12313.76</v>
      </c>
      <c r="AF8" s="138">
        <v>12566.779999999999</v>
      </c>
      <c r="AG8" s="138">
        <v>12597.150000000001</v>
      </c>
      <c r="AH8" s="138">
        <v>13045.419999999998</v>
      </c>
      <c r="AI8" s="138">
        <v>13141.59</v>
      </c>
      <c r="AJ8" s="138">
        <v>13287.910000000002</v>
      </c>
      <c r="AK8" s="138">
        <v>13424.85</v>
      </c>
      <c r="AL8" s="138">
        <v>13664.34</v>
      </c>
      <c r="AM8" s="138">
        <v>13872.96</v>
      </c>
      <c r="AN8" s="138">
        <v>13960.349999999999</v>
      </c>
      <c r="AO8" s="138">
        <v>13998.33</v>
      </c>
      <c r="AP8" s="138">
        <v>13973.72</v>
      </c>
      <c r="AQ8" s="138">
        <v>13975.77</v>
      </c>
      <c r="AR8" s="138">
        <v>13978.070000000002</v>
      </c>
      <c r="AS8" s="138">
        <v>14075.07</v>
      </c>
      <c r="AT8" s="138">
        <v>14115.04</v>
      </c>
      <c r="AU8" s="138">
        <v>14211.34</v>
      </c>
      <c r="AV8" s="140">
        <v>14346.090000000002</v>
      </c>
      <c r="AW8" s="140">
        <v>14492.42</v>
      </c>
      <c r="AX8" s="140">
        <v>14648.18</v>
      </c>
      <c r="AY8" s="140">
        <v>14648.18</v>
      </c>
      <c r="AZ8" s="140">
        <v>14685.98</v>
      </c>
      <c r="BA8" s="140">
        <v>14834.650000000001</v>
      </c>
      <c r="BB8" s="140">
        <v>15278.65</v>
      </c>
      <c r="BC8" s="140">
        <v>15282.859999999999</v>
      </c>
      <c r="BD8" s="77"/>
    </row>
    <row r="9" spans="1:56" s="41" customFormat="1" ht="20.25" customHeight="1" x14ac:dyDescent="0.2">
      <c r="A9" s="226" t="s">
        <v>286</v>
      </c>
      <c r="B9" s="138">
        <v>951</v>
      </c>
      <c r="C9" s="138">
        <v>1041</v>
      </c>
      <c r="D9" s="138">
        <v>1341</v>
      </c>
      <c r="E9" s="138">
        <v>1341</v>
      </c>
      <c r="F9" s="138">
        <v>1427</v>
      </c>
      <c r="G9" s="138">
        <v>1564</v>
      </c>
      <c r="H9" s="138">
        <v>1650</v>
      </c>
      <c r="I9" s="138">
        <v>1838</v>
      </c>
      <c r="J9" s="138">
        <v>2200</v>
      </c>
      <c r="K9" s="138">
        <v>2516</v>
      </c>
      <c r="L9" s="138">
        <v>2682</v>
      </c>
      <c r="M9" s="140">
        <v>2995</v>
      </c>
      <c r="N9" s="138">
        <v>3381</v>
      </c>
      <c r="O9" s="138">
        <v>3543</v>
      </c>
      <c r="P9" s="138">
        <v>3656</v>
      </c>
      <c r="Q9" s="127">
        <v>3696</v>
      </c>
      <c r="R9" s="138">
        <v>3764</v>
      </c>
      <c r="S9" s="138">
        <v>4085</v>
      </c>
      <c r="T9" s="138">
        <v>4426</v>
      </c>
      <c r="U9" s="138">
        <v>4501</v>
      </c>
      <c r="V9" s="138">
        <v>4738.6000000000004</v>
      </c>
      <c r="W9" s="138">
        <v>5014</v>
      </c>
      <c r="X9" s="138">
        <v>5093.5</v>
      </c>
      <c r="Y9" s="138">
        <v>5093.5</v>
      </c>
      <c r="Z9" s="138">
        <v>5087.1499999999996</v>
      </c>
      <c r="AA9" s="138">
        <v>5087.1499999999996</v>
      </c>
      <c r="AB9" s="138">
        <v>5087.1499999999996</v>
      </c>
      <c r="AC9" s="138">
        <v>5293.4</v>
      </c>
      <c r="AD9" s="138">
        <v>5447.9</v>
      </c>
      <c r="AE9" s="138">
        <v>5645.75</v>
      </c>
      <c r="AF9" s="138">
        <v>6130.8</v>
      </c>
      <c r="AG9" s="138">
        <v>6957.85</v>
      </c>
      <c r="AH9" s="138">
        <v>7609.9000000000005</v>
      </c>
      <c r="AI9" s="138">
        <v>7763.9000000000005</v>
      </c>
      <c r="AJ9" s="138">
        <v>7979.7</v>
      </c>
      <c r="AK9" s="138">
        <v>8150.5</v>
      </c>
      <c r="AL9" s="138">
        <v>8447.2999999999993</v>
      </c>
      <c r="AM9" s="138">
        <v>9124.2999999999993</v>
      </c>
      <c r="AN9" s="138">
        <v>9670.2999999999993</v>
      </c>
      <c r="AO9" s="138">
        <v>9856.2999999999993</v>
      </c>
      <c r="AP9" s="138">
        <v>10082.049999999999</v>
      </c>
      <c r="AQ9" s="138">
        <v>10350.85</v>
      </c>
      <c r="AR9" s="138">
        <v>10350.85</v>
      </c>
      <c r="AS9" s="138">
        <v>10350.85</v>
      </c>
      <c r="AT9" s="138">
        <v>10360.35</v>
      </c>
      <c r="AU9" s="138">
        <v>10625.35</v>
      </c>
      <c r="AV9" s="140">
        <v>11025.35</v>
      </c>
      <c r="AW9" s="140">
        <v>11175.85</v>
      </c>
      <c r="AX9" s="140">
        <v>12654.05</v>
      </c>
      <c r="AY9" s="140">
        <v>13116.05</v>
      </c>
      <c r="AZ9" s="140">
        <v>13768.05</v>
      </c>
      <c r="BA9" s="140">
        <v>13848.05</v>
      </c>
      <c r="BB9" s="140">
        <v>14093.05</v>
      </c>
      <c r="BC9" s="140">
        <v>14337.05</v>
      </c>
      <c r="BD9" s="77"/>
    </row>
    <row r="10" spans="1:56" s="41" customFormat="1" ht="20.25" customHeight="1" x14ac:dyDescent="0.2">
      <c r="A10" s="226" t="s">
        <v>287</v>
      </c>
      <c r="B10" s="138">
        <v>0</v>
      </c>
      <c r="C10" s="138">
        <v>0</v>
      </c>
      <c r="D10" s="138">
        <v>0</v>
      </c>
      <c r="E10" s="138">
        <v>0</v>
      </c>
      <c r="F10" s="138">
        <v>0</v>
      </c>
      <c r="G10" s="138">
        <v>0</v>
      </c>
      <c r="H10" s="138">
        <v>0</v>
      </c>
      <c r="I10" s="138">
        <v>0</v>
      </c>
      <c r="J10" s="138">
        <v>0</v>
      </c>
      <c r="K10" s="138">
        <v>0</v>
      </c>
      <c r="L10" s="138">
        <v>0</v>
      </c>
      <c r="M10" s="138">
        <v>0</v>
      </c>
      <c r="N10" s="138">
        <v>0</v>
      </c>
      <c r="O10" s="138">
        <v>0</v>
      </c>
      <c r="P10" s="138">
        <v>0</v>
      </c>
      <c r="Q10" s="138">
        <v>0</v>
      </c>
      <c r="R10" s="138">
        <v>0</v>
      </c>
      <c r="S10" s="138">
        <v>0</v>
      </c>
      <c r="T10" s="138">
        <v>0</v>
      </c>
      <c r="U10" s="138">
        <v>0</v>
      </c>
      <c r="V10" s="138">
        <v>0</v>
      </c>
      <c r="W10" s="138">
        <v>0</v>
      </c>
      <c r="X10" s="138">
        <v>0</v>
      </c>
      <c r="Y10" s="138">
        <v>0</v>
      </c>
      <c r="Z10" s="138">
        <v>0</v>
      </c>
      <c r="AA10" s="138">
        <v>0</v>
      </c>
      <c r="AB10" s="138">
        <v>0</v>
      </c>
      <c r="AC10" s="138">
        <v>0</v>
      </c>
      <c r="AD10" s="138">
        <v>0</v>
      </c>
      <c r="AE10" s="138">
        <v>0</v>
      </c>
      <c r="AF10" s="138">
        <v>0</v>
      </c>
      <c r="AG10" s="138">
        <v>30</v>
      </c>
      <c r="AH10" s="138">
        <v>30</v>
      </c>
      <c r="AI10" s="138">
        <v>30</v>
      </c>
      <c r="AJ10" s="138">
        <v>30</v>
      </c>
      <c r="AK10" s="138">
        <v>30</v>
      </c>
      <c r="AL10" s="138">
        <v>32</v>
      </c>
      <c r="AM10" s="138">
        <v>32</v>
      </c>
      <c r="AN10" s="138">
        <v>32</v>
      </c>
      <c r="AO10" s="138">
        <v>32</v>
      </c>
      <c r="AP10" s="138">
        <v>32</v>
      </c>
      <c r="AQ10" s="138">
        <v>32</v>
      </c>
      <c r="AR10" s="138">
        <v>32</v>
      </c>
      <c r="AS10" s="138">
        <v>32</v>
      </c>
      <c r="AT10" s="138">
        <v>32</v>
      </c>
      <c r="AU10" s="138">
        <v>40</v>
      </c>
      <c r="AV10" s="140">
        <v>41.524999999999999</v>
      </c>
      <c r="AW10" s="140">
        <v>79.625</v>
      </c>
      <c r="AX10" s="140">
        <v>79.625</v>
      </c>
      <c r="AY10" s="140">
        <v>79.625</v>
      </c>
      <c r="AZ10" s="140">
        <v>79.625</v>
      </c>
      <c r="BA10" s="140">
        <v>79.625</v>
      </c>
      <c r="BB10" s="140">
        <v>79.625</v>
      </c>
      <c r="BC10" s="140">
        <v>79.625</v>
      </c>
      <c r="BD10" s="77"/>
    </row>
    <row r="11" spans="1:56" s="41" customFormat="1" ht="20.25" customHeight="1" x14ac:dyDescent="0.2">
      <c r="A11" s="228" t="s">
        <v>4</v>
      </c>
      <c r="B11" s="138">
        <v>4</v>
      </c>
      <c r="C11" s="138">
        <v>4</v>
      </c>
      <c r="D11" s="138">
        <v>4</v>
      </c>
      <c r="E11" s="138">
        <v>4</v>
      </c>
      <c r="F11" s="138">
        <v>3</v>
      </c>
      <c r="G11" s="138">
        <v>3</v>
      </c>
      <c r="H11" s="138">
        <v>4</v>
      </c>
      <c r="I11" s="138">
        <v>4</v>
      </c>
      <c r="J11" s="138">
        <v>5</v>
      </c>
      <c r="K11" s="138">
        <v>7</v>
      </c>
      <c r="L11" s="138">
        <v>7</v>
      </c>
      <c r="M11" s="140">
        <v>9</v>
      </c>
      <c r="N11" s="138">
        <v>7</v>
      </c>
      <c r="O11" s="138">
        <v>7</v>
      </c>
      <c r="P11" s="138">
        <v>8</v>
      </c>
      <c r="Q11" s="127">
        <v>8</v>
      </c>
      <c r="R11" s="138">
        <v>7</v>
      </c>
      <c r="S11" s="138">
        <v>8</v>
      </c>
      <c r="T11" s="138">
        <v>8</v>
      </c>
      <c r="U11" s="138">
        <v>9</v>
      </c>
      <c r="V11" s="138">
        <v>8.94</v>
      </c>
      <c r="W11" s="138">
        <v>8.94</v>
      </c>
      <c r="X11" s="138">
        <v>8.94</v>
      </c>
      <c r="Y11" s="138">
        <v>8.94</v>
      </c>
      <c r="Z11" s="138">
        <v>7.7899999999999991</v>
      </c>
      <c r="AA11" s="138">
        <v>7.7899999999999991</v>
      </c>
      <c r="AB11" s="138">
        <v>7.7899999999999991</v>
      </c>
      <c r="AC11" s="138">
        <v>13.49</v>
      </c>
      <c r="AD11" s="138">
        <v>18.400000000000002</v>
      </c>
      <c r="AE11" s="138">
        <v>18.400000000000002</v>
      </c>
      <c r="AF11" s="138">
        <v>18.400000000000002</v>
      </c>
      <c r="AG11" s="138">
        <v>18.400000000000002</v>
      </c>
      <c r="AH11" s="138">
        <v>18.400000000000002</v>
      </c>
      <c r="AI11" s="138">
        <v>20.400000000000002</v>
      </c>
      <c r="AJ11" s="138">
        <v>20.400000000000002</v>
      </c>
      <c r="AK11" s="138">
        <v>20.400000000000002</v>
      </c>
      <c r="AL11" s="138">
        <v>22.400000000000002</v>
      </c>
      <c r="AM11" s="138">
        <v>22.400000000000002</v>
      </c>
      <c r="AN11" s="138">
        <v>22.400000000000002</v>
      </c>
      <c r="AO11" s="138">
        <v>22.400000000000002</v>
      </c>
      <c r="AP11" s="138">
        <v>22.3</v>
      </c>
      <c r="AQ11" s="138">
        <v>22.3</v>
      </c>
      <c r="AR11" s="138">
        <v>22.3</v>
      </c>
      <c r="AS11" s="138">
        <v>22.3</v>
      </c>
      <c r="AT11" s="138">
        <v>22.3</v>
      </c>
      <c r="AU11" s="138">
        <v>22.3</v>
      </c>
      <c r="AV11" s="140">
        <v>22.3</v>
      </c>
      <c r="AW11" s="140">
        <v>22.3</v>
      </c>
      <c r="AX11" s="140">
        <v>22.3</v>
      </c>
      <c r="AY11" s="140">
        <v>22.3</v>
      </c>
      <c r="AZ11" s="140">
        <v>22.3</v>
      </c>
      <c r="BA11" s="140">
        <v>22.3</v>
      </c>
      <c r="BB11" s="140">
        <v>23.7</v>
      </c>
      <c r="BC11" s="140">
        <v>23.7</v>
      </c>
      <c r="BD11" s="77"/>
    </row>
    <row r="12" spans="1:56" s="41" customFormat="1" ht="20.25" customHeight="1" x14ac:dyDescent="0.2">
      <c r="A12" s="228" t="s">
        <v>5</v>
      </c>
      <c r="B12" s="138">
        <v>35</v>
      </c>
      <c r="C12" s="138">
        <v>48</v>
      </c>
      <c r="D12" s="138">
        <v>67</v>
      </c>
      <c r="E12" s="138">
        <v>95</v>
      </c>
      <c r="F12" s="138">
        <v>137</v>
      </c>
      <c r="G12" s="138">
        <v>214</v>
      </c>
      <c r="H12" s="138">
        <v>492</v>
      </c>
      <c r="I12" s="138">
        <v>1000</v>
      </c>
      <c r="J12" s="138">
        <v>1310</v>
      </c>
      <c r="K12" s="138">
        <v>1428</v>
      </c>
      <c r="L12" s="138">
        <v>1657</v>
      </c>
      <c r="M12" s="140">
        <v>1754</v>
      </c>
      <c r="N12" s="138">
        <v>2287</v>
      </c>
      <c r="O12" s="138">
        <v>2535</v>
      </c>
      <c r="P12" s="138">
        <v>2677</v>
      </c>
      <c r="Q12" s="127">
        <v>2937</v>
      </c>
      <c r="R12" s="138">
        <v>4984</v>
      </c>
      <c r="S12" s="138">
        <v>5152</v>
      </c>
      <c r="T12" s="138">
        <v>5317</v>
      </c>
      <c r="U12" s="138">
        <v>5528</v>
      </c>
      <c r="V12" s="138">
        <v>7916.9</v>
      </c>
      <c r="W12" s="138">
        <v>8239.2699999999986</v>
      </c>
      <c r="X12" s="138">
        <v>8630.4699999999993</v>
      </c>
      <c r="Y12" s="138">
        <v>9601.2199999999993</v>
      </c>
      <c r="Z12" s="138">
        <v>10955.930000000002</v>
      </c>
      <c r="AA12" s="138">
        <v>11439.54</v>
      </c>
      <c r="AB12" s="138">
        <v>11724.73</v>
      </c>
      <c r="AC12" s="138">
        <v>11914.020000000002</v>
      </c>
      <c r="AD12" s="138">
        <v>12214.920000000002</v>
      </c>
      <c r="AE12" s="138">
        <v>12390.119999999999</v>
      </c>
      <c r="AF12" s="138">
        <v>12532.010000000002</v>
      </c>
      <c r="AG12" s="138">
        <v>12760.02</v>
      </c>
      <c r="AH12" s="138">
        <v>13005.8</v>
      </c>
      <c r="AI12" s="138">
        <v>13022.630000000001</v>
      </c>
      <c r="AJ12" s="138">
        <v>13043.12</v>
      </c>
      <c r="AK12" s="138">
        <v>13059.07</v>
      </c>
      <c r="AL12" s="138">
        <v>13188.230000000001</v>
      </c>
      <c r="AM12" s="138">
        <v>13221.42</v>
      </c>
      <c r="AN12" s="138">
        <v>13282.490000000002</v>
      </c>
      <c r="AO12" s="138">
        <v>13344.84</v>
      </c>
      <c r="AP12" s="138">
        <v>13385.77</v>
      </c>
      <c r="AQ12" s="138">
        <v>13418.4</v>
      </c>
      <c r="AR12" s="138">
        <v>13510.4</v>
      </c>
      <c r="AS12" s="138">
        <v>13552.7</v>
      </c>
      <c r="AT12" s="138">
        <v>13726.07</v>
      </c>
      <c r="AU12" s="138">
        <v>13778.140000000001</v>
      </c>
      <c r="AV12" s="140">
        <v>13843.380000000001</v>
      </c>
      <c r="AW12" s="140">
        <v>13914.349999999999</v>
      </c>
      <c r="AX12" s="140">
        <v>14116.86</v>
      </c>
      <c r="AY12" s="140">
        <v>14250.93</v>
      </c>
      <c r="AZ12" s="140">
        <v>14401.01</v>
      </c>
      <c r="BA12" s="140">
        <v>14650.99</v>
      </c>
      <c r="BB12" s="140">
        <v>15110</v>
      </c>
      <c r="BC12" s="140">
        <v>15345.04</v>
      </c>
      <c r="BD12" s="77"/>
    </row>
    <row r="13" spans="1:56" s="41" customFormat="1" ht="20.25" customHeight="1" x14ac:dyDescent="0.2">
      <c r="A13" s="228" t="s">
        <v>245</v>
      </c>
      <c r="B13" s="138">
        <v>182</v>
      </c>
      <c r="C13" s="138">
        <v>185</v>
      </c>
      <c r="D13" s="138">
        <v>186</v>
      </c>
      <c r="E13" s="138">
        <v>188</v>
      </c>
      <c r="F13" s="138">
        <v>191</v>
      </c>
      <c r="G13" s="138">
        <v>195</v>
      </c>
      <c r="H13" s="138">
        <v>198</v>
      </c>
      <c r="I13" s="138">
        <v>202</v>
      </c>
      <c r="J13" s="138">
        <v>204</v>
      </c>
      <c r="K13" s="138">
        <v>210</v>
      </c>
      <c r="L13" s="138">
        <v>211</v>
      </c>
      <c r="M13" s="140">
        <v>216</v>
      </c>
      <c r="N13" s="138">
        <v>217</v>
      </c>
      <c r="O13" s="138">
        <v>222</v>
      </c>
      <c r="P13" s="138">
        <v>225</v>
      </c>
      <c r="Q13" s="127">
        <v>232</v>
      </c>
      <c r="R13" s="138">
        <v>240</v>
      </c>
      <c r="S13" s="138">
        <v>242</v>
      </c>
      <c r="T13" s="138">
        <v>246</v>
      </c>
      <c r="U13" s="138">
        <v>253</v>
      </c>
      <c r="V13" s="138">
        <v>260.78000000000003</v>
      </c>
      <c r="W13" s="138">
        <v>266.80999999999995</v>
      </c>
      <c r="X13" s="138">
        <v>272.45</v>
      </c>
      <c r="Y13" s="138">
        <v>300.2</v>
      </c>
      <c r="Z13" s="138">
        <v>307.2</v>
      </c>
      <c r="AA13" s="138">
        <v>311.06</v>
      </c>
      <c r="AB13" s="138">
        <v>342.58</v>
      </c>
      <c r="AC13" s="138">
        <v>359.23999999999995</v>
      </c>
      <c r="AD13" s="138">
        <v>360.21999999999997</v>
      </c>
      <c r="AE13" s="138">
        <v>364.73</v>
      </c>
      <c r="AF13" s="138">
        <v>396.10999999999996</v>
      </c>
      <c r="AG13" s="138">
        <v>396.46000000000004</v>
      </c>
      <c r="AH13" s="138">
        <v>400.28999999999996</v>
      </c>
      <c r="AI13" s="138">
        <v>400.53000000000003</v>
      </c>
      <c r="AJ13" s="138">
        <v>402.58</v>
      </c>
      <c r="AK13" s="138">
        <v>404.01000000000005</v>
      </c>
      <c r="AL13" s="138">
        <v>400.47999999999996</v>
      </c>
      <c r="AM13" s="138">
        <v>400.73999999999995</v>
      </c>
      <c r="AN13" s="138">
        <v>405.53999999999996</v>
      </c>
      <c r="AO13" s="138">
        <v>406.74</v>
      </c>
      <c r="AP13" s="138">
        <v>410.47</v>
      </c>
      <c r="AQ13" s="138">
        <v>414.47</v>
      </c>
      <c r="AR13" s="138">
        <v>414.49</v>
      </c>
      <c r="AS13" s="138">
        <v>414.59000000000003</v>
      </c>
      <c r="AT13" s="138">
        <v>416.58000000000004</v>
      </c>
      <c r="AU13" s="138">
        <v>417.78</v>
      </c>
      <c r="AV13" s="140">
        <v>419.75</v>
      </c>
      <c r="AW13" s="140">
        <v>419.75</v>
      </c>
      <c r="AX13" s="140">
        <v>419.28</v>
      </c>
      <c r="AY13" s="140">
        <v>419.76</v>
      </c>
      <c r="AZ13" s="140">
        <v>419.76</v>
      </c>
      <c r="BA13" s="140">
        <v>419.76</v>
      </c>
      <c r="BB13" s="140">
        <v>419.76</v>
      </c>
      <c r="BC13" s="140">
        <v>419.76</v>
      </c>
      <c r="BD13" s="77"/>
    </row>
    <row r="14" spans="1:56" s="41" customFormat="1" ht="20.25" customHeight="1" x14ac:dyDescent="0.2">
      <c r="A14" s="228" t="s">
        <v>246</v>
      </c>
      <c r="B14" s="138">
        <v>1459</v>
      </c>
      <c r="C14" s="138">
        <v>1459</v>
      </c>
      <c r="D14" s="138">
        <v>1459</v>
      </c>
      <c r="E14" s="138">
        <v>1459</v>
      </c>
      <c r="F14" s="138">
        <v>1477</v>
      </c>
      <c r="G14" s="138">
        <v>1477</v>
      </c>
      <c r="H14" s="138">
        <v>1477</v>
      </c>
      <c r="I14" s="138">
        <v>1477</v>
      </c>
      <c r="J14" s="138">
        <v>1477</v>
      </c>
      <c r="K14" s="138">
        <v>1477</v>
      </c>
      <c r="L14" s="138">
        <v>1477</v>
      </c>
      <c r="M14" s="140">
        <v>1477</v>
      </c>
      <c r="N14" s="138">
        <v>1477</v>
      </c>
      <c r="O14" s="138">
        <v>1477</v>
      </c>
      <c r="P14" s="138">
        <v>1477</v>
      </c>
      <c r="Q14" s="127">
        <v>1477</v>
      </c>
      <c r="R14" s="138">
        <v>1477</v>
      </c>
      <c r="S14" s="138">
        <v>1477</v>
      </c>
      <c r="T14" s="138">
        <v>1477</v>
      </c>
      <c r="U14" s="138">
        <v>1477</v>
      </c>
      <c r="V14" s="138">
        <v>1476.78</v>
      </c>
      <c r="W14" s="138">
        <v>1476.78</v>
      </c>
      <c r="X14" s="138">
        <v>1476.78</v>
      </c>
      <c r="Y14" s="138">
        <v>1476.78</v>
      </c>
      <c r="Z14" s="138">
        <v>1473.28</v>
      </c>
      <c r="AA14" s="138">
        <v>1473.28</v>
      </c>
      <c r="AB14" s="138">
        <v>1473.28</v>
      </c>
      <c r="AC14" s="138">
        <v>1473.28</v>
      </c>
      <c r="AD14" s="138">
        <v>1473.18</v>
      </c>
      <c r="AE14" s="138">
        <v>1473.18</v>
      </c>
      <c r="AF14" s="138">
        <v>1473.18</v>
      </c>
      <c r="AG14" s="138">
        <v>1473.18</v>
      </c>
      <c r="AH14" s="138">
        <v>1476.68</v>
      </c>
      <c r="AI14" s="138">
        <v>1476.68</v>
      </c>
      <c r="AJ14" s="138">
        <v>1476.68</v>
      </c>
      <c r="AK14" s="138">
        <v>1473.18</v>
      </c>
      <c r="AL14" s="138">
        <v>1473.18</v>
      </c>
      <c r="AM14" s="138">
        <v>1473.18</v>
      </c>
      <c r="AN14" s="138">
        <v>1473.18</v>
      </c>
      <c r="AO14" s="138">
        <v>1473.18</v>
      </c>
      <c r="AP14" s="138">
        <v>1471.08</v>
      </c>
      <c r="AQ14" s="138">
        <v>1471.08</v>
      </c>
      <c r="AR14" s="138">
        <v>1471.08</v>
      </c>
      <c r="AS14" s="138">
        <v>1470.68</v>
      </c>
      <c r="AT14" s="138">
        <v>1470.68</v>
      </c>
      <c r="AU14" s="138">
        <v>1470.68</v>
      </c>
      <c r="AV14" s="140">
        <v>1470.68</v>
      </c>
      <c r="AW14" s="140">
        <v>1470.68</v>
      </c>
      <c r="AX14" s="140">
        <v>1470.68</v>
      </c>
      <c r="AY14" s="140">
        <v>1470.68</v>
      </c>
      <c r="AZ14" s="140">
        <v>1470.68</v>
      </c>
      <c r="BA14" s="140">
        <v>1470.68</v>
      </c>
      <c r="BB14" s="140">
        <v>1471.43</v>
      </c>
      <c r="BC14" s="140">
        <v>1471.43</v>
      </c>
      <c r="BD14" s="77"/>
    </row>
    <row r="15" spans="1:56" s="41" customFormat="1" ht="20.25" customHeight="1" x14ac:dyDescent="0.2">
      <c r="A15" s="228" t="s">
        <v>6</v>
      </c>
      <c r="B15" s="138">
        <v>1011</v>
      </c>
      <c r="C15" s="138">
        <v>1019</v>
      </c>
      <c r="D15" s="138">
        <v>1021</v>
      </c>
      <c r="E15" s="138">
        <v>1021</v>
      </c>
      <c r="F15" s="138">
        <v>1053</v>
      </c>
      <c r="G15" s="138">
        <v>1053</v>
      </c>
      <c r="H15" s="138">
        <v>1053</v>
      </c>
      <c r="I15" s="138">
        <v>1053</v>
      </c>
      <c r="J15" s="138">
        <v>1039</v>
      </c>
      <c r="K15" s="138">
        <v>1039</v>
      </c>
      <c r="L15" s="138">
        <v>1041</v>
      </c>
      <c r="M15" s="140">
        <v>1042</v>
      </c>
      <c r="N15" s="138">
        <v>1050</v>
      </c>
      <c r="O15" s="138">
        <v>1050</v>
      </c>
      <c r="P15" s="138">
        <v>1050</v>
      </c>
      <c r="Q15" s="127">
        <v>1050</v>
      </c>
      <c r="R15" s="138">
        <v>1053</v>
      </c>
      <c r="S15" s="138">
        <v>1054</v>
      </c>
      <c r="T15" s="138">
        <v>1057</v>
      </c>
      <c r="U15" s="138">
        <v>1058</v>
      </c>
      <c r="V15" s="138">
        <v>1061.32</v>
      </c>
      <c r="W15" s="138">
        <v>1061.32</v>
      </c>
      <c r="X15" s="138">
        <v>1061.32</v>
      </c>
      <c r="Y15" s="138">
        <v>1061.32</v>
      </c>
      <c r="Z15" s="138">
        <v>1061.5700000000002</v>
      </c>
      <c r="AA15" s="138">
        <v>1061.9100000000001</v>
      </c>
      <c r="AB15" s="138">
        <v>1061.9100000000001</v>
      </c>
      <c r="AC15" s="138">
        <v>1061.9100000000001</v>
      </c>
      <c r="AD15" s="138">
        <v>1066.1200000000001</v>
      </c>
      <c r="AE15" s="138">
        <v>1066.1200000000001</v>
      </c>
      <c r="AF15" s="138">
        <v>1066.1200000000001</v>
      </c>
      <c r="AG15" s="138">
        <v>1066.1200000000001</v>
      </c>
      <c r="AH15" s="138">
        <v>1063.06</v>
      </c>
      <c r="AI15" s="138">
        <v>1063.06</v>
      </c>
      <c r="AJ15" s="138">
        <v>1063.06</v>
      </c>
      <c r="AK15" s="138">
        <v>1063.06</v>
      </c>
      <c r="AL15" s="138">
        <v>1055.49</v>
      </c>
      <c r="AM15" s="138">
        <v>1055.49</v>
      </c>
      <c r="AN15" s="138">
        <v>1055.49</v>
      </c>
      <c r="AO15" s="138">
        <v>1055.49</v>
      </c>
      <c r="AP15" s="138">
        <v>1054.5600000000002</v>
      </c>
      <c r="AQ15" s="138">
        <v>1054.5600000000002</v>
      </c>
      <c r="AR15" s="138">
        <v>1054.5600000000002</v>
      </c>
      <c r="AS15" s="138">
        <v>1054.5600000000002</v>
      </c>
      <c r="AT15" s="138">
        <v>1054.5600000000002</v>
      </c>
      <c r="AU15" s="138">
        <v>1054.5600000000002</v>
      </c>
      <c r="AV15" s="140">
        <v>1055.5600000000002</v>
      </c>
      <c r="AW15" s="140">
        <v>1055.5600000000002</v>
      </c>
      <c r="AX15" s="140">
        <v>1053.4100000000001</v>
      </c>
      <c r="AY15" s="140">
        <v>1053.4100000000001</v>
      </c>
      <c r="AZ15" s="140">
        <v>1053.4100000000001</v>
      </c>
      <c r="BA15" s="140">
        <v>1059.4100000000001</v>
      </c>
      <c r="BB15" s="140">
        <v>1059.4100000000001</v>
      </c>
      <c r="BC15" s="140">
        <v>1059.4100000000001</v>
      </c>
      <c r="BD15" s="77"/>
    </row>
    <row r="16" spans="1:56" s="41" customFormat="1" ht="20.25" customHeight="1" x14ac:dyDescent="0.2">
      <c r="A16" s="228" t="s">
        <v>7</v>
      </c>
      <c r="B16" s="138">
        <v>184</v>
      </c>
      <c r="C16" s="138">
        <v>186</v>
      </c>
      <c r="D16" s="138">
        <v>186</v>
      </c>
      <c r="E16" s="138">
        <v>193</v>
      </c>
      <c r="F16" s="138">
        <v>194</v>
      </c>
      <c r="G16" s="138">
        <v>198</v>
      </c>
      <c r="H16" s="138">
        <v>199</v>
      </c>
      <c r="I16" s="138">
        <v>199</v>
      </c>
      <c r="J16" s="138">
        <v>206</v>
      </c>
      <c r="K16" s="138">
        <v>206</v>
      </c>
      <c r="L16" s="138">
        <v>212</v>
      </c>
      <c r="M16" s="140">
        <v>212</v>
      </c>
      <c r="N16" s="138">
        <v>197</v>
      </c>
      <c r="O16" s="138">
        <v>199</v>
      </c>
      <c r="P16" s="138">
        <v>201</v>
      </c>
      <c r="Q16" s="127">
        <v>201</v>
      </c>
      <c r="R16" s="138">
        <v>215</v>
      </c>
      <c r="S16" s="138">
        <v>224</v>
      </c>
      <c r="T16" s="138">
        <v>225</v>
      </c>
      <c r="U16" s="138">
        <v>230</v>
      </c>
      <c r="V16" s="138">
        <v>231.2</v>
      </c>
      <c r="W16" s="138">
        <v>231.2</v>
      </c>
      <c r="X16" s="138">
        <v>231.2</v>
      </c>
      <c r="Y16" s="138">
        <v>231.29999999999995</v>
      </c>
      <c r="Z16" s="138">
        <v>256.76</v>
      </c>
      <c r="AA16" s="138">
        <v>257.33</v>
      </c>
      <c r="AB16" s="138">
        <v>257.33</v>
      </c>
      <c r="AC16" s="138">
        <v>257.33</v>
      </c>
      <c r="AD16" s="138">
        <v>245.48999999999998</v>
      </c>
      <c r="AE16" s="138">
        <v>245.48999999999998</v>
      </c>
      <c r="AF16" s="138">
        <v>245.48999999999998</v>
      </c>
      <c r="AG16" s="138">
        <v>245.48999999999998</v>
      </c>
      <c r="AH16" s="138">
        <v>246.51</v>
      </c>
      <c r="AI16" s="138">
        <v>246.51</v>
      </c>
      <c r="AJ16" s="138">
        <v>246.51</v>
      </c>
      <c r="AK16" s="138">
        <v>246.51</v>
      </c>
      <c r="AL16" s="138">
        <v>246.51</v>
      </c>
      <c r="AM16" s="138">
        <v>246.51</v>
      </c>
      <c r="AN16" s="138">
        <v>246.51</v>
      </c>
      <c r="AO16" s="138">
        <v>246.51</v>
      </c>
      <c r="AP16" s="138">
        <v>246.51</v>
      </c>
      <c r="AQ16" s="138">
        <v>246.51</v>
      </c>
      <c r="AR16" s="138">
        <v>246.51</v>
      </c>
      <c r="AS16" s="138">
        <v>246.51</v>
      </c>
      <c r="AT16" s="138">
        <v>247.31</v>
      </c>
      <c r="AU16" s="138">
        <v>247.31</v>
      </c>
      <c r="AV16" s="140">
        <v>247.31</v>
      </c>
      <c r="AW16" s="140">
        <v>256.96999999999997</v>
      </c>
      <c r="AX16" s="140">
        <v>267.69</v>
      </c>
      <c r="AY16" s="140">
        <v>267.69</v>
      </c>
      <c r="AZ16" s="140">
        <v>267.69</v>
      </c>
      <c r="BA16" s="140">
        <v>267.69</v>
      </c>
      <c r="BB16" s="140">
        <v>267.75</v>
      </c>
      <c r="BC16" s="140">
        <v>267.75</v>
      </c>
      <c r="BD16" s="77"/>
    </row>
    <row r="17" spans="1:61" s="41" customFormat="1" ht="20.25" customHeight="1" x14ac:dyDescent="0.2">
      <c r="A17" s="228" t="s">
        <v>42</v>
      </c>
      <c r="B17" s="138">
        <v>413</v>
      </c>
      <c r="C17" s="138">
        <v>413</v>
      </c>
      <c r="D17" s="138">
        <v>413</v>
      </c>
      <c r="E17" s="138">
        <v>413</v>
      </c>
      <c r="F17" s="138">
        <v>422</v>
      </c>
      <c r="G17" s="138">
        <v>422</v>
      </c>
      <c r="H17" s="138">
        <v>422</v>
      </c>
      <c r="I17" s="138">
        <v>502</v>
      </c>
      <c r="J17" s="138">
        <v>499</v>
      </c>
      <c r="K17" s="138">
        <v>499</v>
      </c>
      <c r="L17" s="138">
        <v>499</v>
      </c>
      <c r="M17" s="140">
        <v>513</v>
      </c>
      <c r="N17" s="138">
        <v>538</v>
      </c>
      <c r="O17" s="138">
        <v>545</v>
      </c>
      <c r="P17" s="138">
        <v>545</v>
      </c>
      <c r="Q17" s="127">
        <v>545</v>
      </c>
      <c r="R17" s="138">
        <v>595</v>
      </c>
      <c r="S17" s="138">
        <v>621</v>
      </c>
      <c r="T17" s="138">
        <v>629</v>
      </c>
      <c r="U17" s="138">
        <v>680</v>
      </c>
      <c r="V17" s="138">
        <v>830.44</v>
      </c>
      <c r="W17" s="138">
        <v>839.44</v>
      </c>
      <c r="X17" s="138">
        <v>907.44</v>
      </c>
      <c r="Y17" s="138">
        <v>929.94</v>
      </c>
      <c r="Z17" s="138">
        <v>939.29000000000008</v>
      </c>
      <c r="AA17" s="138">
        <v>939.29000000000008</v>
      </c>
      <c r="AB17" s="138">
        <v>988.29000000000008</v>
      </c>
      <c r="AC17" s="138">
        <v>1028.29</v>
      </c>
      <c r="AD17" s="138">
        <v>1077.0800000000002</v>
      </c>
      <c r="AE17" s="138">
        <v>1077.0800000000002</v>
      </c>
      <c r="AF17" s="138">
        <v>1077.0800000000002</v>
      </c>
      <c r="AG17" s="138">
        <v>1090.93</v>
      </c>
      <c r="AH17" s="138">
        <v>1136.54</v>
      </c>
      <c r="AI17" s="138">
        <v>1136.54</v>
      </c>
      <c r="AJ17" s="138">
        <v>1136.54</v>
      </c>
      <c r="AK17" s="138">
        <v>1136.54</v>
      </c>
      <c r="AL17" s="138">
        <v>1149.3399999999999</v>
      </c>
      <c r="AM17" s="138">
        <v>1149.3399999999999</v>
      </c>
      <c r="AN17" s="138">
        <v>1138.04</v>
      </c>
      <c r="AO17" s="138">
        <v>1309.78</v>
      </c>
      <c r="AP17" s="138">
        <v>1350.25</v>
      </c>
      <c r="AQ17" s="138">
        <v>1350.25</v>
      </c>
      <c r="AR17" s="138">
        <v>1400.1499999999999</v>
      </c>
      <c r="AS17" s="138">
        <v>1434.9299999999998</v>
      </c>
      <c r="AT17" s="138">
        <v>1441.9099999999999</v>
      </c>
      <c r="AU17" s="138">
        <v>1441.9099999999999</v>
      </c>
      <c r="AV17" s="140">
        <v>1450.9099999999999</v>
      </c>
      <c r="AW17" s="140">
        <v>1450.9099999999999</v>
      </c>
      <c r="AX17" s="140">
        <v>1505.1499999999999</v>
      </c>
      <c r="AY17" s="140">
        <v>1505.1499999999999</v>
      </c>
      <c r="AZ17" s="140">
        <v>1505.1499999999999</v>
      </c>
      <c r="BA17" s="140">
        <v>1505.1499999999999</v>
      </c>
      <c r="BB17" s="140">
        <v>1547.1499999999999</v>
      </c>
      <c r="BC17" s="140">
        <v>1547.1499999999999</v>
      </c>
      <c r="BD17" s="77"/>
    </row>
    <row r="18" spans="1:61" s="41" customFormat="1" ht="20.25" customHeight="1" x14ac:dyDescent="0.2">
      <c r="A18" s="228" t="s">
        <v>259</v>
      </c>
      <c r="B18" s="138">
        <v>111</v>
      </c>
      <c r="C18" s="138">
        <v>111</v>
      </c>
      <c r="D18" s="138">
        <v>111</v>
      </c>
      <c r="E18" s="138">
        <v>111</v>
      </c>
      <c r="F18" s="138">
        <v>111</v>
      </c>
      <c r="G18" s="138">
        <v>111</v>
      </c>
      <c r="H18" s="138">
        <v>111</v>
      </c>
      <c r="I18" s="138">
        <v>111</v>
      </c>
      <c r="J18" s="138">
        <v>111</v>
      </c>
      <c r="K18" s="138">
        <v>111</v>
      </c>
      <c r="L18" s="138">
        <v>111</v>
      </c>
      <c r="M18" s="140">
        <v>111</v>
      </c>
      <c r="N18" s="138">
        <v>111</v>
      </c>
      <c r="O18" s="138">
        <v>111</v>
      </c>
      <c r="P18" s="138">
        <v>111</v>
      </c>
      <c r="Q18" s="127">
        <v>111</v>
      </c>
      <c r="R18" s="138">
        <v>111</v>
      </c>
      <c r="S18" s="138">
        <v>111</v>
      </c>
      <c r="T18" s="138">
        <v>111</v>
      </c>
      <c r="U18" s="138">
        <v>111</v>
      </c>
      <c r="V18" s="138">
        <v>110.52</v>
      </c>
      <c r="W18" s="138">
        <v>110.52</v>
      </c>
      <c r="X18" s="138">
        <v>110.52</v>
      </c>
      <c r="Y18" s="138">
        <v>110.52</v>
      </c>
      <c r="Z18" s="138">
        <v>129.32</v>
      </c>
      <c r="AA18" s="138">
        <v>129.32</v>
      </c>
      <c r="AB18" s="138">
        <v>129.32</v>
      </c>
      <c r="AC18" s="138">
        <v>129.32</v>
      </c>
      <c r="AD18" s="138">
        <v>129.32</v>
      </c>
      <c r="AE18" s="138">
        <v>129.32</v>
      </c>
      <c r="AF18" s="138">
        <v>129.32</v>
      </c>
      <c r="AG18" s="138">
        <v>129.32</v>
      </c>
      <c r="AH18" s="138">
        <v>129.32</v>
      </c>
      <c r="AI18" s="138">
        <v>129.32</v>
      </c>
      <c r="AJ18" s="138">
        <v>129.32</v>
      </c>
      <c r="AK18" s="138">
        <v>129.32</v>
      </c>
      <c r="AL18" s="138">
        <v>129.32</v>
      </c>
      <c r="AM18" s="138">
        <v>129.32</v>
      </c>
      <c r="AN18" s="138">
        <v>129.32</v>
      </c>
      <c r="AO18" s="138">
        <v>129.32</v>
      </c>
      <c r="AP18" s="138">
        <v>129.32</v>
      </c>
      <c r="AQ18" s="138">
        <v>129.32</v>
      </c>
      <c r="AR18" s="138">
        <v>129.32</v>
      </c>
      <c r="AS18" s="138">
        <v>129.32</v>
      </c>
      <c r="AT18" s="138">
        <v>129.32</v>
      </c>
      <c r="AU18" s="138">
        <v>129.32</v>
      </c>
      <c r="AV18" s="140">
        <v>129.32</v>
      </c>
      <c r="AW18" s="140">
        <v>129.32</v>
      </c>
      <c r="AX18" s="140">
        <v>129.32</v>
      </c>
      <c r="AY18" s="140">
        <v>129.32</v>
      </c>
      <c r="AZ18" s="140">
        <v>129.32</v>
      </c>
      <c r="BA18" s="140">
        <v>129.32</v>
      </c>
      <c r="BB18" s="140">
        <v>129.32</v>
      </c>
      <c r="BC18" s="140">
        <v>129.32</v>
      </c>
      <c r="BD18" s="77"/>
    </row>
    <row r="19" spans="1:61" s="41" customFormat="1" ht="20.25" customHeight="1" x14ac:dyDescent="0.2">
      <c r="A19" s="228" t="s">
        <v>251</v>
      </c>
      <c r="B19" s="138">
        <v>27</v>
      </c>
      <c r="C19" s="138">
        <v>27</v>
      </c>
      <c r="D19" s="138">
        <v>30</v>
      </c>
      <c r="E19" s="138">
        <v>30</v>
      </c>
      <c r="F19" s="138">
        <v>42</v>
      </c>
      <c r="G19" s="138">
        <v>46</v>
      </c>
      <c r="H19" s="138">
        <v>60</v>
      </c>
      <c r="I19" s="138">
        <v>74</v>
      </c>
      <c r="J19" s="138">
        <v>77</v>
      </c>
      <c r="K19" s="138">
        <v>90</v>
      </c>
      <c r="L19" s="138">
        <v>99</v>
      </c>
      <c r="M19" s="140">
        <v>121</v>
      </c>
      <c r="N19" s="138">
        <v>127</v>
      </c>
      <c r="O19" s="138">
        <v>133</v>
      </c>
      <c r="P19" s="138">
        <v>141</v>
      </c>
      <c r="Q19" s="127">
        <v>163</v>
      </c>
      <c r="R19" s="138">
        <v>191</v>
      </c>
      <c r="S19" s="138">
        <v>196</v>
      </c>
      <c r="T19" s="138">
        <v>210</v>
      </c>
      <c r="U19" s="138">
        <v>243</v>
      </c>
      <c r="V19" s="138">
        <v>265.51</v>
      </c>
      <c r="W19" s="138">
        <v>268.58000000000004</v>
      </c>
      <c r="X19" s="138">
        <v>301.88</v>
      </c>
      <c r="Y19" s="138">
        <v>335.74</v>
      </c>
      <c r="Z19" s="138">
        <v>372.42</v>
      </c>
      <c r="AA19" s="138">
        <v>378.3</v>
      </c>
      <c r="AB19" s="138">
        <v>399.45</v>
      </c>
      <c r="AC19" s="138">
        <v>454.38</v>
      </c>
      <c r="AD19" s="138">
        <v>481.36999999999995</v>
      </c>
      <c r="AE19" s="138">
        <v>484.78</v>
      </c>
      <c r="AF19" s="138">
        <v>495.28</v>
      </c>
      <c r="AG19" s="138">
        <v>507.44999999999993</v>
      </c>
      <c r="AH19" s="138">
        <v>525.55999999999995</v>
      </c>
      <c r="AI19" s="138">
        <v>525.55999999999995</v>
      </c>
      <c r="AJ19" s="138">
        <v>525.55999999999995</v>
      </c>
      <c r="AK19" s="138">
        <v>527.54999999999995</v>
      </c>
      <c r="AL19" s="138">
        <v>536.51</v>
      </c>
      <c r="AM19" s="138">
        <v>536.51</v>
      </c>
      <c r="AN19" s="138">
        <v>537.36</v>
      </c>
      <c r="AO19" s="138">
        <v>541.65</v>
      </c>
      <c r="AP19" s="138">
        <v>545.05000000000007</v>
      </c>
      <c r="AQ19" s="138">
        <v>545.05000000000007</v>
      </c>
      <c r="AR19" s="138">
        <v>546.9799999999999</v>
      </c>
      <c r="AS19" s="138">
        <v>547.20999999999992</v>
      </c>
      <c r="AT19" s="138">
        <v>568.05999999999995</v>
      </c>
      <c r="AU19" s="138">
        <v>568.05999999999995</v>
      </c>
      <c r="AV19" s="140">
        <v>613.66</v>
      </c>
      <c r="AW19" s="140">
        <v>614.16</v>
      </c>
      <c r="AX19" s="140">
        <v>619.46</v>
      </c>
      <c r="AY19" s="140">
        <v>619.46</v>
      </c>
      <c r="AZ19" s="140">
        <v>630.34</v>
      </c>
      <c r="BA19" s="140">
        <v>630.34</v>
      </c>
      <c r="BB19" s="140">
        <v>626.41999999999996</v>
      </c>
      <c r="BC19" s="140">
        <v>626.41999999999996</v>
      </c>
      <c r="BD19" s="77"/>
    </row>
    <row r="20" spans="1:61" s="41" customFormat="1" ht="20.25" customHeight="1" x14ac:dyDescent="0.2">
      <c r="A20" s="228" t="s">
        <v>261</v>
      </c>
      <c r="B20" s="138">
        <v>319</v>
      </c>
      <c r="C20" s="138">
        <v>319</v>
      </c>
      <c r="D20" s="138">
        <v>319</v>
      </c>
      <c r="E20" s="138">
        <v>321</v>
      </c>
      <c r="F20" s="138">
        <v>321</v>
      </c>
      <c r="G20" s="138">
        <v>321</v>
      </c>
      <c r="H20" s="138">
        <v>324</v>
      </c>
      <c r="I20" s="138">
        <v>1164</v>
      </c>
      <c r="J20" s="138">
        <v>1148</v>
      </c>
      <c r="K20" s="138">
        <v>1153</v>
      </c>
      <c r="L20" s="138">
        <v>1156</v>
      </c>
      <c r="M20" s="140">
        <v>1166</v>
      </c>
      <c r="N20" s="138">
        <v>2124</v>
      </c>
      <c r="O20" s="138">
        <v>2773</v>
      </c>
      <c r="P20" s="138">
        <v>1955</v>
      </c>
      <c r="Q20" s="127">
        <v>1955</v>
      </c>
      <c r="R20" s="138">
        <v>2043</v>
      </c>
      <c r="S20" s="138">
        <v>2169</v>
      </c>
      <c r="T20" s="138">
        <v>2255</v>
      </c>
      <c r="U20" s="138">
        <v>2258</v>
      </c>
      <c r="V20" s="138">
        <v>2294.06</v>
      </c>
      <c r="W20" s="138">
        <v>2295.3999999999996</v>
      </c>
      <c r="X20" s="138">
        <v>2960.52</v>
      </c>
      <c r="Y20" s="138">
        <v>2604.0699999999997</v>
      </c>
      <c r="Z20" s="138">
        <v>2769.05</v>
      </c>
      <c r="AA20" s="138">
        <v>2769.9400000000005</v>
      </c>
      <c r="AB20" s="138">
        <v>2779.4700000000007</v>
      </c>
      <c r="AC20" s="138">
        <v>2833.5500000000006</v>
      </c>
      <c r="AD20" s="138">
        <v>2967.84</v>
      </c>
      <c r="AE20" s="138">
        <v>3020.1900000000005</v>
      </c>
      <c r="AF20" s="138">
        <v>3020.1900000000005</v>
      </c>
      <c r="AG20" s="138">
        <v>3020.1900000000005</v>
      </c>
      <c r="AH20" s="138">
        <v>3289.27</v>
      </c>
      <c r="AI20" s="138">
        <v>3731.27</v>
      </c>
      <c r="AJ20" s="138">
        <v>4463.2699999999995</v>
      </c>
      <c r="AK20" s="138">
        <v>4463.2699999999995</v>
      </c>
      <c r="AL20" s="138">
        <v>4530.4900000000007</v>
      </c>
      <c r="AM20" s="138">
        <v>4530.4900000000007</v>
      </c>
      <c r="AN20" s="138">
        <v>4530.4900000000007</v>
      </c>
      <c r="AO20" s="138">
        <v>4554.4900000000007</v>
      </c>
      <c r="AP20" s="138">
        <v>4563.62</v>
      </c>
      <c r="AQ20" s="138">
        <v>4563.62</v>
      </c>
      <c r="AR20" s="138">
        <v>4563.62</v>
      </c>
      <c r="AS20" s="138">
        <v>4564.1000000000004</v>
      </c>
      <c r="AT20" s="138">
        <v>4570.88</v>
      </c>
      <c r="AU20" s="138">
        <v>4571.45</v>
      </c>
      <c r="AV20" s="140">
        <v>4571.45</v>
      </c>
      <c r="AW20" s="140">
        <v>4572.8500000000004</v>
      </c>
      <c r="AX20" s="140">
        <v>4584.8900000000003</v>
      </c>
      <c r="AY20" s="140">
        <v>4584.8900000000003</v>
      </c>
      <c r="AZ20" s="140">
        <v>4584.8900000000003</v>
      </c>
      <c r="BA20" s="140">
        <v>4584.8900000000003</v>
      </c>
      <c r="BB20" s="140">
        <v>4584.8900000000003</v>
      </c>
      <c r="BC20" s="140">
        <v>4584.8900000000003</v>
      </c>
    </row>
    <row r="21" spans="1:61" s="41" customFormat="1" ht="20.25" customHeight="1" x14ac:dyDescent="0.2">
      <c r="A21" s="228" t="s">
        <v>299</v>
      </c>
      <c r="B21" s="269" t="s">
        <v>196</v>
      </c>
      <c r="C21" s="269" t="s">
        <v>196</v>
      </c>
      <c r="D21" s="269" t="s">
        <v>196</v>
      </c>
      <c r="E21" s="269" t="s">
        <v>196</v>
      </c>
      <c r="F21" s="269" t="s">
        <v>196</v>
      </c>
      <c r="G21" s="269" t="s">
        <v>196</v>
      </c>
      <c r="H21" s="269" t="s">
        <v>196</v>
      </c>
      <c r="I21" s="269" t="s">
        <v>196</v>
      </c>
      <c r="J21" s="269" t="s">
        <v>196</v>
      </c>
      <c r="K21" s="269" t="s">
        <v>196</v>
      </c>
      <c r="L21" s="269" t="s">
        <v>196</v>
      </c>
      <c r="M21" s="269" t="s">
        <v>196</v>
      </c>
      <c r="N21" s="269" t="s">
        <v>196</v>
      </c>
      <c r="O21" s="269" t="s">
        <v>196</v>
      </c>
      <c r="P21" s="269" t="s">
        <v>196</v>
      </c>
      <c r="Q21" s="269" t="s">
        <v>196</v>
      </c>
      <c r="R21" s="269" t="s">
        <v>196</v>
      </c>
      <c r="S21" s="269" t="s">
        <v>196</v>
      </c>
      <c r="T21" s="269" t="s">
        <v>196</v>
      </c>
      <c r="U21" s="269" t="s">
        <v>196</v>
      </c>
      <c r="V21" s="269" t="s">
        <v>196</v>
      </c>
      <c r="W21" s="269" t="s">
        <v>196</v>
      </c>
      <c r="X21" s="269" t="s">
        <v>196</v>
      </c>
      <c r="Y21" s="269" t="s">
        <v>196</v>
      </c>
      <c r="Z21" s="269" t="s">
        <v>196</v>
      </c>
      <c r="AA21" s="269" t="s">
        <v>196</v>
      </c>
      <c r="AB21" s="269" t="s">
        <v>196</v>
      </c>
      <c r="AC21" s="269" t="s">
        <v>196</v>
      </c>
      <c r="AD21" s="269" t="s">
        <v>196</v>
      </c>
      <c r="AE21" s="269" t="s">
        <v>196</v>
      </c>
      <c r="AF21" s="269" t="s">
        <v>196</v>
      </c>
      <c r="AG21" s="269" t="s">
        <v>196</v>
      </c>
      <c r="AH21" s="138">
        <v>45.44</v>
      </c>
      <c r="AI21" s="138">
        <v>45.44</v>
      </c>
      <c r="AJ21" s="138">
        <v>45.44</v>
      </c>
      <c r="AK21" s="138">
        <v>45.44</v>
      </c>
      <c r="AL21" s="138">
        <v>47.29</v>
      </c>
      <c r="AM21" s="138">
        <v>47.29</v>
      </c>
      <c r="AN21" s="138">
        <v>47.29</v>
      </c>
      <c r="AO21" s="138">
        <v>47.29</v>
      </c>
      <c r="AP21" s="138">
        <v>46.07</v>
      </c>
      <c r="AQ21" s="138">
        <v>46.07</v>
      </c>
      <c r="AR21" s="138">
        <v>46.07</v>
      </c>
      <c r="AS21" s="138">
        <v>46.07</v>
      </c>
      <c r="AT21" s="138">
        <v>36.46</v>
      </c>
      <c r="AU21" s="138">
        <v>36.46</v>
      </c>
      <c r="AV21" s="140">
        <v>36.46</v>
      </c>
      <c r="AW21" s="140">
        <v>36.46</v>
      </c>
      <c r="AX21" s="140">
        <v>36.29</v>
      </c>
      <c r="AY21" s="140">
        <v>36.29</v>
      </c>
      <c r="AZ21" s="140">
        <v>36.29</v>
      </c>
      <c r="BA21" s="140">
        <v>36.29</v>
      </c>
      <c r="BB21" s="140">
        <v>36.29</v>
      </c>
      <c r="BC21" s="140">
        <v>36.29</v>
      </c>
    </row>
    <row r="22" spans="1:61" s="41" customFormat="1" ht="20.25" customHeight="1" x14ac:dyDescent="0.2">
      <c r="A22" s="229" t="s">
        <v>82</v>
      </c>
      <c r="B22" s="139">
        <v>8609</v>
      </c>
      <c r="C22" s="139">
        <v>8732</v>
      </c>
      <c r="D22" s="139">
        <v>9172</v>
      </c>
      <c r="E22" s="139">
        <v>9256</v>
      </c>
      <c r="F22" s="139">
        <v>9554</v>
      </c>
      <c r="G22" s="139">
        <v>9949</v>
      </c>
      <c r="H22" s="139">
        <v>10514</v>
      </c>
      <c r="I22" s="139">
        <v>12382</v>
      </c>
      <c r="J22" s="139">
        <v>13378</v>
      </c>
      <c r="K22" s="139">
        <v>14165</v>
      </c>
      <c r="L22" s="139">
        <v>14917</v>
      </c>
      <c r="M22" s="139">
        <v>15651</v>
      </c>
      <c r="N22" s="128">
        <v>18253</v>
      </c>
      <c r="O22" s="128">
        <v>19667</v>
      </c>
      <c r="P22" s="128">
        <v>19470</v>
      </c>
      <c r="Q22" s="128">
        <v>19961</v>
      </c>
      <c r="R22" s="128">
        <v>22348</v>
      </c>
      <c r="S22" s="128">
        <v>23337</v>
      </c>
      <c r="T22" s="128">
        <v>24242</v>
      </c>
      <c r="U22" s="128">
        <v>24921</v>
      </c>
      <c r="V22" s="128">
        <v>27884.12</v>
      </c>
      <c r="W22" s="128">
        <v>28603.760000000002</v>
      </c>
      <c r="X22" s="128">
        <v>30058.39</v>
      </c>
      <c r="Y22" s="128">
        <v>30965.77</v>
      </c>
      <c r="Z22" s="128">
        <v>32751.53</v>
      </c>
      <c r="AA22" s="128">
        <v>33401.310000000005</v>
      </c>
      <c r="AB22" s="128">
        <v>34434.130000000005</v>
      </c>
      <c r="AC22" s="128">
        <v>35650.740000000005</v>
      </c>
      <c r="AD22" s="128">
        <v>37446.910000000003</v>
      </c>
      <c r="AE22" s="128">
        <v>38228.920000000006</v>
      </c>
      <c r="AF22" s="128">
        <v>39150.76</v>
      </c>
      <c r="AG22" s="128">
        <v>40292.559999999998</v>
      </c>
      <c r="AH22" s="128">
        <v>42022.19</v>
      </c>
      <c r="AI22" s="128">
        <v>42733.43</v>
      </c>
      <c r="AJ22" s="128">
        <v>43850.090000000004</v>
      </c>
      <c r="AK22" s="128">
        <v>44173.700000000004</v>
      </c>
      <c r="AL22" s="128">
        <v>44922.880000000005</v>
      </c>
      <c r="AM22" s="128">
        <v>45841.95</v>
      </c>
      <c r="AN22" s="128">
        <v>46530.76</v>
      </c>
      <c r="AO22" s="128">
        <v>47018.319999999992</v>
      </c>
      <c r="AP22" s="128">
        <v>47312.770000000004</v>
      </c>
      <c r="AQ22" s="128">
        <v>47620.250000000007</v>
      </c>
      <c r="AR22" s="128">
        <v>47766.400000000009</v>
      </c>
      <c r="AS22" s="128">
        <v>47940.889999999992</v>
      </c>
      <c r="AT22" s="128">
        <v>48191.519999999982</v>
      </c>
      <c r="AU22" s="128">
        <v>48614.659999999989</v>
      </c>
      <c r="AV22" s="128">
        <v>49273.744999999995</v>
      </c>
      <c r="AW22" s="128">
        <v>49691.204999999994</v>
      </c>
      <c r="AX22" s="128">
        <v>51607.185000000005</v>
      </c>
      <c r="AY22" s="128">
        <v>52203.735000000008</v>
      </c>
      <c r="AZ22" s="128">
        <v>53054.495000000003</v>
      </c>
      <c r="BA22" s="128">
        <v>53539.145000000004</v>
      </c>
      <c r="BB22" s="128">
        <v>54727.445</v>
      </c>
      <c r="BC22" s="128">
        <v>55210.695</v>
      </c>
    </row>
    <row r="23" spans="1:61" s="41" customFormat="1" ht="15" customHeight="1" x14ac:dyDescent="0.2">
      <c r="A23" s="266" t="s">
        <v>262</v>
      </c>
      <c r="B23" s="173">
        <v>278</v>
      </c>
      <c r="C23" s="173">
        <v>278</v>
      </c>
      <c r="D23" s="173">
        <v>278</v>
      </c>
      <c r="E23" s="173">
        <v>278</v>
      </c>
      <c r="F23" s="173">
        <v>353</v>
      </c>
      <c r="G23" s="173">
        <v>353</v>
      </c>
      <c r="H23" s="173">
        <v>353</v>
      </c>
      <c r="I23" s="173">
        <v>353</v>
      </c>
      <c r="J23" s="173">
        <v>208</v>
      </c>
      <c r="K23" s="173">
        <v>208</v>
      </c>
      <c r="L23" s="173">
        <v>208</v>
      </c>
      <c r="M23" s="173">
        <v>208</v>
      </c>
      <c r="N23" s="130">
        <v>39</v>
      </c>
      <c r="O23" s="130">
        <v>39</v>
      </c>
      <c r="P23" s="130">
        <v>39</v>
      </c>
      <c r="Q23" s="130">
        <v>39</v>
      </c>
      <c r="R23" s="130">
        <v>14</v>
      </c>
      <c r="S23" s="130">
        <v>14</v>
      </c>
      <c r="T23" s="130">
        <v>14</v>
      </c>
      <c r="U23" s="130">
        <v>14</v>
      </c>
      <c r="V23" s="130">
        <v>21</v>
      </c>
      <c r="W23" s="130">
        <v>21</v>
      </c>
      <c r="X23" s="130">
        <v>21</v>
      </c>
      <c r="Y23" s="130">
        <v>21</v>
      </c>
      <c r="Z23" s="130">
        <v>13</v>
      </c>
      <c r="AA23" s="130">
        <v>13</v>
      </c>
      <c r="AB23" s="130">
        <v>13</v>
      </c>
      <c r="AC23" s="130">
        <v>13</v>
      </c>
      <c r="AD23" s="130">
        <v>6</v>
      </c>
      <c r="AE23" s="130">
        <v>6</v>
      </c>
      <c r="AF23" s="130">
        <v>6</v>
      </c>
      <c r="AG23" s="130">
        <v>6</v>
      </c>
      <c r="AH23" s="130">
        <v>0.12</v>
      </c>
      <c r="AI23" s="130">
        <v>0.12</v>
      </c>
      <c r="AJ23" s="130">
        <v>0.12</v>
      </c>
      <c r="AK23" s="130">
        <v>0.12</v>
      </c>
      <c r="AL23" s="130">
        <v>0.19</v>
      </c>
      <c r="AM23" s="130">
        <v>0.19</v>
      </c>
      <c r="AN23" s="130">
        <v>0.19</v>
      </c>
      <c r="AO23" s="130">
        <v>0.19</v>
      </c>
      <c r="AP23" s="130">
        <v>0</v>
      </c>
      <c r="AQ23" s="130">
        <v>0</v>
      </c>
      <c r="AR23" s="130">
        <v>0</v>
      </c>
      <c r="AS23" s="130">
        <v>0</v>
      </c>
      <c r="AT23" s="130">
        <v>0</v>
      </c>
      <c r="AU23" s="130">
        <v>0</v>
      </c>
      <c r="AV23" s="130">
        <v>0</v>
      </c>
      <c r="AW23" s="130">
        <v>0</v>
      </c>
      <c r="AX23" s="130">
        <v>0</v>
      </c>
      <c r="AY23" s="130">
        <v>0</v>
      </c>
      <c r="AZ23" s="130">
        <v>0</v>
      </c>
      <c r="BA23" s="130">
        <v>0</v>
      </c>
      <c r="BB23" s="130">
        <v>0</v>
      </c>
      <c r="BC23" s="130">
        <v>0</v>
      </c>
    </row>
    <row r="24" spans="1:61" s="41" customFormat="1" ht="19.5" customHeight="1" x14ac:dyDescent="0.2">
      <c r="A24" s="228"/>
      <c r="B24" s="127"/>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27"/>
      <c r="AA24" s="127"/>
      <c r="AB24" s="127"/>
      <c r="AC24" s="127"/>
      <c r="AD24" s="127"/>
      <c r="AE24" s="127"/>
      <c r="AF24" s="127"/>
      <c r="AG24" s="127"/>
      <c r="AH24" s="127"/>
      <c r="AI24" s="127"/>
      <c r="AJ24" s="127"/>
      <c r="AK24" s="127"/>
      <c r="AL24" s="127"/>
      <c r="AM24" s="127"/>
      <c r="AN24" s="127"/>
      <c r="AO24" s="127"/>
      <c r="AP24" s="127"/>
      <c r="AQ24" s="127"/>
      <c r="AR24" s="127"/>
      <c r="AS24" s="127"/>
      <c r="AT24" s="127"/>
      <c r="AU24" s="127"/>
      <c r="AV24" s="127"/>
      <c r="AW24" s="127"/>
      <c r="AX24" s="127"/>
      <c r="AY24" s="127"/>
      <c r="AZ24" s="127"/>
      <c r="BA24" s="127"/>
      <c r="BB24" s="127"/>
      <c r="BC24" s="175"/>
    </row>
    <row r="25" spans="1:61" s="41" customFormat="1" ht="32.25" customHeight="1" x14ac:dyDescent="0.2">
      <c r="A25" s="238" t="s">
        <v>264</v>
      </c>
      <c r="B25" s="166" t="s">
        <v>105</v>
      </c>
      <c r="C25" s="166" t="s">
        <v>106</v>
      </c>
      <c r="D25" s="166" t="s">
        <v>107</v>
      </c>
      <c r="E25" s="166" t="s">
        <v>108</v>
      </c>
      <c r="F25" s="166" t="s">
        <v>109</v>
      </c>
      <c r="G25" s="166" t="s">
        <v>110</v>
      </c>
      <c r="H25" s="166" t="s">
        <v>111</v>
      </c>
      <c r="I25" s="166" t="s">
        <v>112</v>
      </c>
      <c r="J25" s="166" t="s">
        <v>113</v>
      </c>
      <c r="K25" s="166" t="s">
        <v>114</v>
      </c>
      <c r="L25" s="166" t="s">
        <v>115</v>
      </c>
      <c r="M25" s="166" t="s">
        <v>116</v>
      </c>
      <c r="N25" s="167" t="s">
        <v>117</v>
      </c>
      <c r="O25" s="167" t="s">
        <v>118</v>
      </c>
      <c r="P25" s="167" t="s">
        <v>119</v>
      </c>
      <c r="Q25" s="167" t="s">
        <v>120</v>
      </c>
      <c r="R25" s="167" t="s">
        <v>121</v>
      </c>
      <c r="S25" s="167" t="s">
        <v>122</v>
      </c>
      <c r="T25" s="167" t="s">
        <v>123</v>
      </c>
      <c r="U25" s="167" t="s">
        <v>124</v>
      </c>
      <c r="V25" s="167" t="s">
        <v>125</v>
      </c>
      <c r="W25" s="167" t="s">
        <v>126</v>
      </c>
      <c r="X25" s="167" t="s">
        <v>127</v>
      </c>
      <c r="Y25" s="167" t="s">
        <v>128</v>
      </c>
      <c r="Z25" s="167" t="s">
        <v>129</v>
      </c>
      <c r="AA25" s="167" t="s">
        <v>130</v>
      </c>
      <c r="AB25" s="167" t="s">
        <v>131</v>
      </c>
      <c r="AC25" s="167" t="s">
        <v>132</v>
      </c>
      <c r="AD25" s="167" t="s">
        <v>133</v>
      </c>
      <c r="AE25" s="167" t="s">
        <v>134</v>
      </c>
      <c r="AF25" s="167" t="s">
        <v>135</v>
      </c>
      <c r="AG25" s="167" t="s">
        <v>136</v>
      </c>
      <c r="AH25" s="167" t="s">
        <v>137</v>
      </c>
      <c r="AI25" s="167" t="s">
        <v>138</v>
      </c>
      <c r="AJ25" s="167" t="s">
        <v>139</v>
      </c>
      <c r="AK25" s="167" t="s">
        <v>140</v>
      </c>
      <c r="AL25" s="167" t="s">
        <v>141</v>
      </c>
      <c r="AM25" s="167" t="s">
        <v>142</v>
      </c>
      <c r="AN25" s="167" t="s">
        <v>143</v>
      </c>
      <c r="AO25" s="192" t="s">
        <v>144</v>
      </c>
      <c r="AP25" s="192" t="s">
        <v>145</v>
      </c>
      <c r="AQ25" s="192" t="s">
        <v>146</v>
      </c>
      <c r="AR25" s="192" t="s">
        <v>147</v>
      </c>
      <c r="AS25" s="192" t="s">
        <v>148</v>
      </c>
      <c r="AT25" s="192" t="s">
        <v>149</v>
      </c>
      <c r="AU25" s="192" t="s">
        <v>150</v>
      </c>
      <c r="AV25" s="192" t="s">
        <v>227</v>
      </c>
      <c r="AW25" s="192" t="s">
        <v>232</v>
      </c>
      <c r="AX25" s="178" t="s">
        <v>234</v>
      </c>
      <c r="AY25" s="178" t="s">
        <v>237</v>
      </c>
      <c r="AZ25" s="178" t="s">
        <v>239</v>
      </c>
      <c r="BA25" s="178" t="s">
        <v>231</v>
      </c>
      <c r="BB25" s="178" t="s">
        <v>289</v>
      </c>
      <c r="BC25" s="178" t="s">
        <v>300</v>
      </c>
      <c r="BD25" s="170"/>
    </row>
    <row r="26" spans="1:61" s="41" customFormat="1" ht="20.25" customHeight="1" x14ac:dyDescent="0.2">
      <c r="A26" s="228" t="s">
        <v>265</v>
      </c>
      <c r="B26" s="138">
        <v>1757.35</v>
      </c>
      <c r="C26" s="138">
        <v>1198.51</v>
      </c>
      <c r="D26" s="138">
        <v>1933.71</v>
      </c>
      <c r="E26" s="138">
        <v>2336.4</v>
      </c>
      <c r="F26" s="138">
        <v>2396.5700000000002</v>
      </c>
      <c r="G26" s="138">
        <v>2492.2399999999998</v>
      </c>
      <c r="H26" s="138">
        <v>1914.76</v>
      </c>
      <c r="I26" s="138">
        <v>4010.38</v>
      </c>
      <c r="J26" s="138">
        <v>3565.23</v>
      </c>
      <c r="K26" s="138">
        <v>2241.98</v>
      </c>
      <c r="L26" s="138">
        <v>2647.5</v>
      </c>
      <c r="M26" s="140">
        <v>3789.24</v>
      </c>
      <c r="N26" s="138">
        <v>3974.46</v>
      </c>
      <c r="O26" s="138">
        <v>3873.58</v>
      </c>
      <c r="P26" s="138">
        <v>2768.53</v>
      </c>
      <c r="Q26" s="127">
        <v>6308.81</v>
      </c>
      <c r="R26" s="138">
        <v>6666.15</v>
      </c>
      <c r="S26" s="138">
        <v>3036.41</v>
      </c>
      <c r="T26" s="138">
        <v>2884.04</v>
      </c>
      <c r="U26" s="138">
        <v>5968.05</v>
      </c>
      <c r="V26" s="138">
        <v>7160.87</v>
      </c>
      <c r="W26" s="138">
        <v>4757.43</v>
      </c>
      <c r="X26" s="138">
        <v>3809.02</v>
      </c>
      <c r="Y26" s="138">
        <v>7124.67</v>
      </c>
      <c r="Z26" s="138">
        <v>6324.27</v>
      </c>
      <c r="AA26" s="138">
        <v>3957.09</v>
      </c>
      <c r="AB26" s="138">
        <v>4599.3100000000004</v>
      </c>
      <c r="AC26" s="138">
        <v>5873.01</v>
      </c>
      <c r="AD26" s="138">
        <v>7745.42</v>
      </c>
      <c r="AE26" s="138">
        <v>6186.06</v>
      </c>
      <c r="AF26" s="138">
        <v>5629.92</v>
      </c>
      <c r="AG26" s="138">
        <v>9163.8299999999981</v>
      </c>
      <c r="AH26" s="138">
        <v>9561.36</v>
      </c>
      <c r="AI26" s="138">
        <v>5436.6299999999992</v>
      </c>
      <c r="AJ26" s="138">
        <v>5546.96</v>
      </c>
      <c r="AK26" s="138">
        <v>9837.4600000000009</v>
      </c>
      <c r="AL26" s="138">
        <v>9836.32</v>
      </c>
      <c r="AM26" s="138">
        <v>6051.68</v>
      </c>
      <c r="AN26" s="138">
        <v>6795.8599999999988</v>
      </c>
      <c r="AO26" s="138">
        <v>9175.8799999999992</v>
      </c>
      <c r="AP26" s="138">
        <v>12929.060000000001</v>
      </c>
      <c r="AQ26" s="138">
        <v>6085.74</v>
      </c>
      <c r="AR26" s="138">
        <v>6670.7</v>
      </c>
      <c r="AS26" s="138">
        <v>9013.2900000000009</v>
      </c>
      <c r="AT26" s="138">
        <v>9962.0499999999993</v>
      </c>
      <c r="AU26" s="140">
        <v>5295.43</v>
      </c>
      <c r="AV26" s="140">
        <v>3992.3199999999997</v>
      </c>
      <c r="AW26" s="140">
        <v>9903.77</v>
      </c>
      <c r="AX26" s="140">
        <v>11817.38</v>
      </c>
      <c r="AY26" s="140">
        <v>7465.11</v>
      </c>
      <c r="AZ26" s="140">
        <v>5686.7</v>
      </c>
      <c r="BA26" s="140">
        <v>10268.19</v>
      </c>
      <c r="BB26" s="140">
        <v>10291.99</v>
      </c>
      <c r="BC26" s="140">
        <v>5114.93</v>
      </c>
      <c r="BD26" s="170"/>
    </row>
    <row r="27" spans="1:61" s="41" customFormat="1" ht="20.25" customHeight="1" x14ac:dyDescent="0.2">
      <c r="A27" s="228" t="s">
        <v>280</v>
      </c>
      <c r="B27" s="138">
        <v>670.86</v>
      </c>
      <c r="C27" s="138">
        <v>460.44</v>
      </c>
      <c r="D27" s="138">
        <v>825.67</v>
      </c>
      <c r="E27" s="138">
        <v>1102.7</v>
      </c>
      <c r="F27" s="138">
        <v>998.07</v>
      </c>
      <c r="G27" s="138">
        <v>1128.6099999999999</v>
      </c>
      <c r="H27" s="138">
        <v>1098.45</v>
      </c>
      <c r="I27" s="138">
        <v>1923.9</v>
      </c>
      <c r="J27" s="138">
        <v>1507.04</v>
      </c>
      <c r="K27" s="138">
        <v>1649.95</v>
      </c>
      <c r="L27" s="138">
        <v>1707.44</v>
      </c>
      <c r="M27" s="140">
        <v>2738.74</v>
      </c>
      <c r="N27" s="138">
        <v>2804.62</v>
      </c>
      <c r="O27" s="138">
        <v>2614.92</v>
      </c>
      <c r="P27" s="138">
        <v>1965.32</v>
      </c>
      <c r="Q27" s="127">
        <v>4086.92</v>
      </c>
      <c r="R27" s="138">
        <v>4383.82</v>
      </c>
      <c r="S27" s="138">
        <v>2092.0700000000002</v>
      </c>
      <c r="T27" s="138">
        <v>2242.1</v>
      </c>
      <c r="U27" s="138">
        <v>4686.6000000000004</v>
      </c>
      <c r="V27" s="138">
        <v>4675.2700000000004</v>
      </c>
      <c r="W27" s="138">
        <v>3577.58</v>
      </c>
      <c r="X27" s="138">
        <v>3412.26</v>
      </c>
      <c r="Y27" s="138">
        <v>5757.63</v>
      </c>
      <c r="Z27" s="138">
        <v>5148.2899999999991</v>
      </c>
      <c r="AA27" s="138">
        <v>3252.21</v>
      </c>
      <c r="AB27" s="138">
        <v>3581.88</v>
      </c>
      <c r="AC27" s="138">
        <v>4423.3599999999997</v>
      </c>
      <c r="AD27" s="138">
        <v>5162.04</v>
      </c>
      <c r="AE27" s="138">
        <v>3991.54</v>
      </c>
      <c r="AF27" s="138">
        <v>3959.2299999999996</v>
      </c>
      <c r="AG27" s="138">
        <v>7803.11</v>
      </c>
      <c r="AH27" s="138">
        <v>7927.0199999999995</v>
      </c>
      <c r="AI27" s="138">
        <v>4727.01</v>
      </c>
      <c r="AJ27" s="138">
        <v>5018.0000000000009</v>
      </c>
      <c r="AK27" s="138">
        <v>8853.17</v>
      </c>
      <c r="AL27" s="138">
        <v>8600</v>
      </c>
      <c r="AM27" s="138">
        <v>5936.17</v>
      </c>
      <c r="AN27" s="138">
        <v>7188.31</v>
      </c>
      <c r="AO27" s="138">
        <v>10250.67</v>
      </c>
      <c r="AP27" s="138">
        <v>13362</v>
      </c>
      <c r="AQ27" s="138">
        <v>7290.1</v>
      </c>
      <c r="AR27" s="138">
        <v>8011.5999999999995</v>
      </c>
      <c r="AS27" s="138">
        <v>12017.390000000001</v>
      </c>
      <c r="AT27" s="138">
        <v>11200.539999999999</v>
      </c>
      <c r="AU27" s="140">
        <v>6189.94</v>
      </c>
      <c r="AV27" s="140">
        <v>6124.24</v>
      </c>
      <c r="AW27" s="140">
        <v>11994.820000000002</v>
      </c>
      <c r="AX27" s="140">
        <v>12626.960000000001</v>
      </c>
      <c r="AY27" s="140">
        <v>8876.8000000000011</v>
      </c>
      <c r="AZ27" s="140">
        <v>7728.84</v>
      </c>
      <c r="BA27" s="140">
        <v>15787.27</v>
      </c>
      <c r="BB27" s="140">
        <v>15022.019999999999</v>
      </c>
      <c r="BC27" s="140">
        <v>8550.68</v>
      </c>
      <c r="BD27" s="170"/>
    </row>
    <row r="28" spans="1:61" s="41" customFormat="1" ht="20.25" customHeight="1" x14ac:dyDescent="0.2">
      <c r="A28" s="228" t="s">
        <v>266</v>
      </c>
      <c r="B28" s="138">
        <v>0.55000000000000004</v>
      </c>
      <c r="C28" s="138">
        <v>0.62</v>
      </c>
      <c r="D28" s="138">
        <v>0.63</v>
      </c>
      <c r="E28" s="138">
        <v>0.09</v>
      </c>
      <c r="F28" s="138">
        <v>0.19</v>
      </c>
      <c r="G28" s="138">
        <v>0.32</v>
      </c>
      <c r="H28" s="138">
        <v>0.18</v>
      </c>
      <c r="I28" s="138">
        <v>0.25</v>
      </c>
      <c r="J28" s="138">
        <v>0.96</v>
      </c>
      <c r="K28" s="138">
        <v>0.86</v>
      </c>
      <c r="L28" s="138">
        <v>1.21</v>
      </c>
      <c r="M28" s="140">
        <v>1.18</v>
      </c>
      <c r="N28" s="138">
        <v>1.27</v>
      </c>
      <c r="O28" s="138">
        <v>1.1200000000000001</v>
      </c>
      <c r="P28" s="138">
        <v>1</v>
      </c>
      <c r="Q28" s="127">
        <v>1.37</v>
      </c>
      <c r="R28" s="138">
        <v>0.47</v>
      </c>
      <c r="S28" s="138">
        <v>0.94</v>
      </c>
      <c r="T28" s="138">
        <v>0.22</v>
      </c>
      <c r="U28" s="138">
        <v>0.59</v>
      </c>
      <c r="V28" s="138">
        <v>0.56999999999999995</v>
      </c>
      <c r="W28" s="138">
        <v>0.47</v>
      </c>
      <c r="X28" s="138">
        <v>0.48</v>
      </c>
      <c r="Y28" s="138">
        <v>0.48</v>
      </c>
      <c r="Z28" s="138">
        <v>0</v>
      </c>
      <c r="AA28" s="138">
        <v>0</v>
      </c>
      <c r="AB28" s="138">
        <v>0</v>
      </c>
      <c r="AC28" s="138">
        <v>0.01</v>
      </c>
      <c r="AD28" s="138">
        <v>0.33</v>
      </c>
      <c r="AE28" s="138">
        <v>0.1</v>
      </c>
      <c r="AF28" s="138">
        <v>2.44</v>
      </c>
      <c r="AG28" s="138">
        <v>1.32</v>
      </c>
      <c r="AH28" s="138">
        <v>3.14</v>
      </c>
      <c r="AI28" s="138">
        <v>3.11</v>
      </c>
      <c r="AJ28" s="138">
        <v>1.1399999999999999</v>
      </c>
      <c r="AK28" s="138">
        <v>1.91</v>
      </c>
      <c r="AL28" s="138">
        <v>3.16</v>
      </c>
      <c r="AM28" s="138">
        <v>3.92</v>
      </c>
      <c r="AN28" s="138">
        <v>3.98</v>
      </c>
      <c r="AO28" s="138">
        <v>2.93</v>
      </c>
      <c r="AP28" s="138">
        <v>2.93</v>
      </c>
      <c r="AQ28" s="138">
        <v>3.13</v>
      </c>
      <c r="AR28" s="138">
        <v>3.45</v>
      </c>
      <c r="AS28" s="138">
        <v>1.77</v>
      </c>
      <c r="AT28" s="138">
        <v>1.34</v>
      </c>
      <c r="AU28" s="140">
        <v>1.25</v>
      </c>
      <c r="AV28" s="140">
        <v>1.3</v>
      </c>
      <c r="AW28" s="140">
        <v>1.59</v>
      </c>
      <c r="AX28" s="140">
        <v>1.54</v>
      </c>
      <c r="AY28" s="140">
        <v>2.73</v>
      </c>
      <c r="AZ28" s="140">
        <v>3.43</v>
      </c>
      <c r="BA28" s="140">
        <v>3.5</v>
      </c>
      <c r="BB28" s="140">
        <v>3.19</v>
      </c>
      <c r="BC28" s="140">
        <v>2.1800000000000002</v>
      </c>
      <c r="BD28" s="170"/>
    </row>
    <row r="29" spans="1:61" s="41" customFormat="1" ht="20.25" customHeight="1" x14ac:dyDescent="0.2">
      <c r="A29" s="228" t="s">
        <v>267</v>
      </c>
      <c r="B29" s="138">
        <v>5.74</v>
      </c>
      <c r="C29" s="138">
        <v>11.16</v>
      </c>
      <c r="D29" s="138">
        <v>14.52</v>
      </c>
      <c r="E29" s="138">
        <v>8.86</v>
      </c>
      <c r="F29" s="138">
        <v>15.34</v>
      </c>
      <c r="G29" s="138">
        <v>66.05</v>
      </c>
      <c r="H29" s="138">
        <v>105.16</v>
      </c>
      <c r="I29" s="138">
        <v>57.11</v>
      </c>
      <c r="J29" s="138">
        <v>178.23</v>
      </c>
      <c r="K29" s="138">
        <v>437.84</v>
      </c>
      <c r="L29" s="138">
        <v>554.1</v>
      </c>
      <c r="M29" s="140">
        <v>183.59</v>
      </c>
      <c r="N29" s="138">
        <v>140.22999999999999</v>
      </c>
      <c r="O29" s="138">
        <v>701.04</v>
      </c>
      <c r="P29" s="138">
        <v>859.57</v>
      </c>
      <c r="Q29" s="127">
        <v>309.42</v>
      </c>
      <c r="R29" s="138">
        <v>470.45</v>
      </c>
      <c r="S29" s="138">
        <v>1472.92</v>
      </c>
      <c r="T29" s="138">
        <v>1561.84</v>
      </c>
      <c r="U29" s="138">
        <v>548.86</v>
      </c>
      <c r="V29" s="138">
        <v>937.53</v>
      </c>
      <c r="W29" s="138">
        <v>3104.26</v>
      </c>
      <c r="X29" s="138">
        <v>2695.23</v>
      </c>
      <c r="Y29" s="138">
        <v>795.84</v>
      </c>
      <c r="Z29" s="138">
        <v>1457.1999999999998</v>
      </c>
      <c r="AA29" s="138">
        <v>3868.22</v>
      </c>
      <c r="AB29" s="138">
        <v>3739.22</v>
      </c>
      <c r="AC29" s="138">
        <v>1330.49</v>
      </c>
      <c r="AD29" s="138">
        <v>1605.77</v>
      </c>
      <c r="AE29" s="138">
        <v>4578.7299999999996</v>
      </c>
      <c r="AF29" s="138">
        <v>3956.8500000000004</v>
      </c>
      <c r="AG29" s="138">
        <v>1315.8900000000003</v>
      </c>
      <c r="AH29" s="138">
        <v>1793.14</v>
      </c>
      <c r="AI29" s="138">
        <v>4909.38</v>
      </c>
      <c r="AJ29" s="138">
        <v>4481</v>
      </c>
      <c r="AK29" s="138">
        <v>1484.8799999999999</v>
      </c>
      <c r="AL29" s="138">
        <v>1917.77</v>
      </c>
      <c r="AM29" s="138">
        <v>4620.82</v>
      </c>
      <c r="AN29" s="138">
        <v>4488.29</v>
      </c>
      <c r="AO29" s="138">
        <v>1391.1699999999998</v>
      </c>
      <c r="AP29" s="138">
        <v>1888.9099999999999</v>
      </c>
      <c r="AQ29" s="138">
        <v>5173.0399999999991</v>
      </c>
      <c r="AR29" s="138">
        <v>4086.3700000000003</v>
      </c>
      <c r="AS29" s="138">
        <v>1355.6399999999999</v>
      </c>
      <c r="AT29" s="138">
        <v>1724.5199999999998</v>
      </c>
      <c r="AU29" s="140">
        <v>4828.7399999999989</v>
      </c>
      <c r="AV29" s="140">
        <v>4069.7700000000004</v>
      </c>
      <c r="AW29" s="140">
        <v>1452.47</v>
      </c>
      <c r="AX29" s="140">
        <v>1994.27</v>
      </c>
      <c r="AY29" s="140">
        <v>4925.2300000000005</v>
      </c>
      <c r="AZ29" s="140">
        <v>4672.0600000000004</v>
      </c>
      <c r="BA29" s="140">
        <v>1691.3399999999997</v>
      </c>
      <c r="BB29" s="140">
        <v>1809.12</v>
      </c>
      <c r="BC29" s="140">
        <v>5523.74</v>
      </c>
      <c r="BD29" s="170"/>
      <c r="BE29" s="46"/>
      <c r="BF29" s="124"/>
      <c r="BG29" s="124"/>
      <c r="BH29" s="124"/>
      <c r="BI29" s="124"/>
    </row>
    <row r="30" spans="1:61" s="41" customFormat="1" ht="20.25" customHeight="1" x14ac:dyDescent="0.2">
      <c r="A30" s="228" t="s">
        <v>268</v>
      </c>
      <c r="B30" s="138">
        <v>844.91</v>
      </c>
      <c r="C30" s="138">
        <v>653.63</v>
      </c>
      <c r="D30" s="138">
        <v>855.88</v>
      </c>
      <c r="E30" s="138">
        <v>1236.95</v>
      </c>
      <c r="F30" s="138">
        <v>1303.67</v>
      </c>
      <c r="G30" s="138">
        <v>1141.57</v>
      </c>
      <c r="H30" s="138">
        <v>1231.31</v>
      </c>
      <c r="I30" s="138">
        <v>2015.19</v>
      </c>
      <c r="J30" s="138">
        <v>1825.23</v>
      </c>
      <c r="K30" s="138">
        <v>795.59</v>
      </c>
      <c r="L30" s="138">
        <v>1053.6199999999999</v>
      </c>
      <c r="M30" s="140">
        <v>1635.2</v>
      </c>
      <c r="N30" s="138">
        <v>1253.02</v>
      </c>
      <c r="O30" s="138">
        <v>969.11</v>
      </c>
      <c r="P30" s="138">
        <v>743.05</v>
      </c>
      <c r="Q30" s="127">
        <v>1736.3</v>
      </c>
      <c r="R30" s="138">
        <v>2243.4699999999998</v>
      </c>
      <c r="S30" s="138">
        <v>1113.27</v>
      </c>
      <c r="T30" s="138">
        <v>778.6</v>
      </c>
      <c r="U30" s="138">
        <v>1752.46</v>
      </c>
      <c r="V30" s="138">
        <v>2010.55</v>
      </c>
      <c r="W30" s="138">
        <v>1425.33</v>
      </c>
      <c r="X30" s="138">
        <v>1028.44</v>
      </c>
      <c r="Y30" s="138">
        <v>1832.95</v>
      </c>
      <c r="Z30" s="138">
        <v>2081.56</v>
      </c>
      <c r="AA30" s="138">
        <v>932.57</v>
      </c>
      <c r="AB30" s="138">
        <v>1147.99</v>
      </c>
      <c r="AC30" s="138">
        <v>1208.2700000000002</v>
      </c>
      <c r="AD30" s="138">
        <v>1798.44</v>
      </c>
      <c r="AE30" s="138">
        <v>863.85</v>
      </c>
      <c r="AF30" s="138">
        <v>1263.8400000000001</v>
      </c>
      <c r="AG30" s="138">
        <v>1955.73</v>
      </c>
      <c r="AH30" s="138">
        <v>1564.5</v>
      </c>
      <c r="AI30" s="138">
        <v>953.56999999999994</v>
      </c>
      <c r="AJ30" s="138">
        <v>890.92000000000007</v>
      </c>
      <c r="AK30" s="138">
        <v>2034.29</v>
      </c>
      <c r="AL30" s="138">
        <v>1891.3</v>
      </c>
      <c r="AM30" s="138">
        <v>831.84</v>
      </c>
      <c r="AN30" s="138">
        <v>1406.06</v>
      </c>
      <c r="AO30" s="138">
        <v>1803.69</v>
      </c>
      <c r="AP30" s="138">
        <v>2473.5</v>
      </c>
      <c r="AQ30" s="138">
        <v>1009.8199999999999</v>
      </c>
      <c r="AR30" s="138">
        <v>1183.75</v>
      </c>
      <c r="AS30" s="138">
        <v>2201.75</v>
      </c>
      <c r="AT30" s="138">
        <v>1766.6</v>
      </c>
      <c r="AU30" s="140">
        <v>997.00000000000011</v>
      </c>
      <c r="AV30" s="140">
        <v>562.19000000000005</v>
      </c>
      <c r="AW30" s="140">
        <v>2072.4700000000003</v>
      </c>
      <c r="AX30" s="140">
        <v>1944.6899999999998</v>
      </c>
      <c r="AY30" s="140">
        <v>993.58</v>
      </c>
      <c r="AZ30" s="140">
        <v>771.02</v>
      </c>
      <c r="BA30" s="140">
        <v>1930.8400000000001</v>
      </c>
      <c r="BB30" s="140">
        <v>1665.28</v>
      </c>
      <c r="BC30" s="140">
        <v>721.05000000000007</v>
      </c>
      <c r="BD30" s="170"/>
      <c r="BE30" s="46"/>
    </row>
    <row r="31" spans="1:61" s="41" customFormat="1" ht="20.25" customHeight="1" x14ac:dyDescent="0.2">
      <c r="A31" s="228" t="s">
        <v>269</v>
      </c>
      <c r="B31" s="138">
        <v>1300.6300000000001</v>
      </c>
      <c r="C31" s="138">
        <v>1291.1199999999999</v>
      </c>
      <c r="D31" s="138">
        <v>1301.25</v>
      </c>
      <c r="E31" s="138">
        <v>1323.86</v>
      </c>
      <c r="F31" s="138">
        <v>1327.38</v>
      </c>
      <c r="G31" s="138">
        <v>1316.82</v>
      </c>
      <c r="H31" s="138">
        <v>1318.34</v>
      </c>
      <c r="I31" s="138">
        <v>1355.48</v>
      </c>
      <c r="J31" s="138">
        <v>1308.54</v>
      </c>
      <c r="K31" s="138">
        <v>1289.46</v>
      </c>
      <c r="L31" s="138">
        <v>1305.31</v>
      </c>
      <c r="M31" s="140">
        <v>1305.19</v>
      </c>
      <c r="N31" s="138">
        <v>1295.8800000000001</v>
      </c>
      <c r="O31" s="138">
        <v>1292.4100000000001</v>
      </c>
      <c r="P31" s="138">
        <v>1272.48</v>
      </c>
      <c r="Q31" s="127">
        <v>1313.88</v>
      </c>
      <c r="R31" s="138">
        <v>1268.69</v>
      </c>
      <c r="S31" s="138">
        <v>1261.99</v>
      </c>
      <c r="T31" s="138">
        <v>1238.55</v>
      </c>
      <c r="U31" s="138">
        <v>1263.98</v>
      </c>
      <c r="V31" s="138">
        <v>1239.76</v>
      </c>
      <c r="W31" s="138">
        <v>1211.6199999999999</v>
      </c>
      <c r="X31" s="138">
        <v>1200.67</v>
      </c>
      <c r="Y31" s="138">
        <v>1220.1300000000001</v>
      </c>
      <c r="Z31" s="138">
        <v>1217.93</v>
      </c>
      <c r="AA31" s="138">
        <v>1170.8</v>
      </c>
      <c r="AB31" s="138">
        <v>1158.17</v>
      </c>
      <c r="AC31" s="138">
        <v>1155.96</v>
      </c>
      <c r="AD31" s="138">
        <v>1095.8000000000002</v>
      </c>
      <c r="AE31" s="138">
        <v>1058.7500000000002</v>
      </c>
      <c r="AF31" s="138">
        <v>1063</v>
      </c>
      <c r="AG31" s="138">
        <v>1066.25</v>
      </c>
      <c r="AH31" s="138">
        <v>1005.41</v>
      </c>
      <c r="AI31" s="138">
        <v>976.51999999999987</v>
      </c>
      <c r="AJ31" s="138">
        <v>958.48000000000013</v>
      </c>
      <c r="AK31" s="138">
        <v>975.38</v>
      </c>
      <c r="AL31" s="138">
        <v>930.12</v>
      </c>
      <c r="AM31" s="138">
        <v>892.02</v>
      </c>
      <c r="AN31" s="138">
        <v>891.06000000000006</v>
      </c>
      <c r="AO31" s="138">
        <v>911.12000000000012</v>
      </c>
      <c r="AP31" s="138">
        <v>892.30000000000007</v>
      </c>
      <c r="AQ31" s="138">
        <v>867.4</v>
      </c>
      <c r="AR31" s="138">
        <v>854.71</v>
      </c>
      <c r="AS31" s="138">
        <v>881.68</v>
      </c>
      <c r="AT31" s="138">
        <v>836.92000000000007</v>
      </c>
      <c r="AU31" s="140">
        <v>822.70000000000016</v>
      </c>
      <c r="AV31" s="140">
        <v>821.76</v>
      </c>
      <c r="AW31" s="140">
        <v>831.5</v>
      </c>
      <c r="AX31" s="140">
        <v>784.6</v>
      </c>
      <c r="AY31" s="140">
        <v>780.33999999999992</v>
      </c>
      <c r="AZ31" s="140">
        <v>761.24</v>
      </c>
      <c r="BA31" s="140">
        <v>774.96</v>
      </c>
      <c r="BB31" s="140">
        <v>765.2299999999999</v>
      </c>
      <c r="BC31" s="140">
        <v>737.38</v>
      </c>
      <c r="BD31" s="170"/>
      <c r="BE31" s="46"/>
    </row>
    <row r="32" spans="1:61" s="74" customFormat="1" ht="20.25" customHeight="1" x14ac:dyDescent="0.2">
      <c r="A32" s="228" t="s">
        <v>270</v>
      </c>
      <c r="B32" s="138">
        <v>174.97</v>
      </c>
      <c r="C32" s="138">
        <v>188.98</v>
      </c>
      <c r="D32" s="138">
        <v>180.14</v>
      </c>
      <c r="E32" s="138">
        <v>179.37</v>
      </c>
      <c r="F32" s="138">
        <v>189.48</v>
      </c>
      <c r="G32" s="138">
        <v>197.75</v>
      </c>
      <c r="H32" s="138">
        <v>190.42</v>
      </c>
      <c r="I32" s="138">
        <v>197.35</v>
      </c>
      <c r="J32" s="138">
        <v>191.02</v>
      </c>
      <c r="K32" s="138">
        <v>186.03</v>
      </c>
      <c r="L32" s="138">
        <v>174.72</v>
      </c>
      <c r="M32" s="140">
        <v>186.77</v>
      </c>
      <c r="N32" s="138">
        <v>180.01</v>
      </c>
      <c r="O32" s="138">
        <v>204.34</v>
      </c>
      <c r="P32" s="138">
        <v>184.22</v>
      </c>
      <c r="Q32" s="127">
        <v>197.41</v>
      </c>
      <c r="R32" s="138">
        <v>191.98</v>
      </c>
      <c r="S32" s="138">
        <v>224.78</v>
      </c>
      <c r="T32" s="138">
        <v>208.33</v>
      </c>
      <c r="U32" s="138">
        <v>215.05</v>
      </c>
      <c r="V32" s="138">
        <v>224.79</v>
      </c>
      <c r="W32" s="138">
        <v>232.75</v>
      </c>
      <c r="X32" s="138">
        <v>216.62</v>
      </c>
      <c r="Y32" s="138">
        <v>220.21</v>
      </c>
      <c r="Z32" s="138">
        <v>236.25</v>
      </c>
      <c r="AA32" s="138">
        <v>250.79000000000002</v>
      </c>
      <c r="AB32" s="138">
        <v>228.83999999999997</v>
      </c>
      <c r="AC32" s="138">
        <v>234.42</v>
      </c>
      <c r="AD32" s="138">
        <v>245.91</v>
      </c>
      <c r="AE32" s="138">
        <v>246.88</v>
      </c>
      <c r="AF32" s="138">
        <v>231.72000000000003</v>
      </c>
      <c r="AG32" s="138">
        <v>242.82999999999998</v>
      </c>
      <c r="AH32" s="138">
        <v>242.98000000000002</v>
      </c>
      <c r="AI32" s="138">
        <v>263.09999999999997</v>
      </c>
      <c r="AJ32" s="138">
        <v>227.98999999999998</v>
      </c>
      <c r="AK32" s="138">
        <v>257.95999999999998</v>
      </c>
      <c r="AL32" s="138">
        <v>263.14</v>
      </c>
      <c r="AM32" s="138">
        <v>269.83999999999997</v>
      </c>
      <c r="AN32" s="138">
        <v>254.4</v>
      </c>
      <c r="AO32" s="138">
        <v>261.24</v>
      </c>
      <c r="AP32" s="138">
        <v>268.60999999999996</v>
      </c>
      <c r="AQ32" s="138">
        <v>278.93000000000006</v>
      </c>
      <c r="AR32" s="138">
        <v>253.24</v>
      </c>
      <c r="AS32" s="138">
        <v>266</v>
      </c>
      <c r="AT32" s="138">
        <v>261.58999999999997</v>
      </c>
      <c r="AU32" s="140">
        <v>275.10999999999996</v>
      </c>
      <c r="AV32" s="140">
        <v>245.22000000000003</v>
      </c>
      <c r="AW32" s="140">
        <v>264.79000000000002</v>
      </c>
      <c r="AX32" s="140">
        <v>270.69</v>
      </c>
      <c r="AY32" s="140">
        <v>272.12</v>
      </c>
      <c r="AZ32" s="140">
        <v>231.48</v>
      </c>
      <c r="BA32" s="140">
        <v>233.95</v>
      </c>
      <c r="BB32" s="140">
        <v>263.2</v>
      </c>
      <c r="BC32" s="140">
        <v>266.30999999999995</v>
      </c>
      <c r="BD32" s="171"/>
      <c r="BE32" s="46"/>
    </row>
    <row r="33" spans="1:153" s="41" customFormat="1" ht="20.25" customHeight="1" x14ac:dyDescent="0.2">
      <c r="A33" s="228" t="s">
        <v>273</v>
      </c>
      <c r="B33" s="138">
        <v>377.84</v>
      </c>
      <c r="C33" s="138">
        <v>383</v>
      </c>
      <c r="D33" s="138">
        <v>378.01</v>
      </c>
      <c r="E33" s="138">
        <v>389.91</v>
      </c>
      <c r="F33" s="138">
        <v>377.5</v>
      </c>
      <c r="G33" s="138">
        <v>368.41</v>
      </c>
      <c r="H33" s="138">
        <v>377.34</v>
      </c>
      <c r="I33" s="138">
        <v>380.78</v>
      </c>
      <c r="J33" s="138">
        <v>423.24</v>
      </c>
      <c r="K33" s="138">
        <v>431.17</v>
      </c>
      <c r="L33" s="138">
        <v>465.35</v>
      </c>
      <c r="M33" s="140">
        <v>453.14</v>
      </c>
      <c r="N33" s="138">
        <v>414.82</v>
      </c>
      <c r="O33" s="138">
        <v>401.33</v>
      </c>
      <c r="P33" s="138">
        <v>418.87</v>
      </c>
      <c r="Q33" s="127">
        <v>413.15</v>
      </c>
      <c r="R33" s="138">
        <v>468.81</v>
      </c>
      <c r="S33" s="138">
        <v>465.59</v>
      </c>
      <c r="T33" s="138">
        <v>485.21</v>
      </c>
      <c r="U33" s="138">
        <v>480.26</v>
      </c>
      <c r="V33" s="138">
        <v>608.51</v>
      </c>
      <c r="W33" s="138">
        <v>603.39</v>
      </c>
      <c r="X33" s="138">
        <v>684.91</v>
      </c>
      <c r="Y33" s="138">
        <v>685.62</v>
      </c>
      <c r="Z33" s="138">
        <v>727.83</v>
      </c>
      <c r="AA33" s="138">
        <v>625.37</v>
      </c>
      <c r="AB33" s="138">
        <v>677.1</v>
      </c>
      <c r="AC33" s="138">
        <v>709.45</v>
      </c>
      <c r="AD33" s="138">
        <v>844.66</v>
      </c>
      <c r="AE33" s="138">
        <v>822.21</v>
      </c>
      <c r="AF33" s="138">
        <v>867.74</v>
      </c>
      <c r="AG33" s="138">
        <v>850.99</v>
      </c>
      <c r="AH33" s="138">
        <v>872.61</v>
      </c>
      <c r="AI33" s="138">
        <v>872.61</v>
      </c>
      <c r="AJ33" s="138">
        <v>872.61</v>
      </c>
      <c r="AK33" s="138">
        <v>872.61</v>
      </c>
      <c r="AL33" s="138">
        <v>892.87</v>
      </c>
      <c r="AM33" s="138">
        <v>916.58</v>
      </c>
      <c r="AN33" s="138">
        <v>961.54</v>
      </c>
      <c r="AO33" s="138">
        <v>1020.58</v>
      </c>
      <c r="AP33" s="138">
        <v>1139.6600000000001</v>
      </c>
      <c r="AQ33" s="138">
        <v>1105.43</v>
      </c>
      <c r="AR33" s="138">
        <v>1069.93</v>
      </c>
      <c r="AS33" s="138">
        <v>1031.71</v>
      </c>
      <c r="AT33" s="138">
        <v>1149.02</v>
      </c>
      <c r="AU33" s="140">
        <v>1121.33</v>
      </c>
      <c r="AV33" s="140">
        <v>1131.01</v>
      </c>
      <c r="AW33" s="140">
        <v>1157.46</v>
      </c>
      <c r="AX33" s="216">
        <v>1201.3699999999999</v>
      </c>
      <c r="AY33" s="216">
        <v>1169.22</v>
      </c>
      <c r="AZ33" s="216">
        <v>1175.1600000000001</v>
      </c>
      <c r="BA33" s="216">
        <v>1210.6400000000001</v>
      </c>
      <c r="BB33" s="216">
        <v>1198.51</v>
      </c>
      <c r="BC33" s="216">
        <v>1174.56</v>
      </c>
      <c r="BD33" s="170"/>
      <c r="BE33" s="46"/>
    </row>
    <row r="34" spans="1:153" s="41" customFormat="1" ht="20.25" customHeight="1" x14ac:dyDescent="0.2">
      <c r="A34" s="228" t="s">
        <v>9</v>
      </c>
      <c r="B34" s="138">
        <v>578.55999999999995</v>
      </c>
      <c r="C34" s="138">
        <v>459.71</v>
      </c>
      <c r="D34" s="138">
        <v>677.83</v>
      </c>
      <c r="E34" s="138">
        <v>716.34</v>
      </c>
      <c r="F34" s="138">
        <v>828.47</v>
      </c>
      <c r="G34" s="138">
        <v>598.95000000000005</v>
      </c>
      <c r="H34" s="138">
        <v>792.04</v>
      </c>
      <c r="I34" s="138">
        <v>873.58</v>
      </c>
      <c r="J34" s="138">
        <v>658.4</v>
      </c>
      <c r="K34" s="138">
        <v>401.66</v>
      </c>
      <c r="L34" s="138">
        <v>421.44</v>
      </c>
      <c r="M34" s="140">
        <v>347</v>
      </c>
      <c r="N34" s="138">
        <v>126.31</v>
      </c>
      <c r="O34" s="138">
        <v>68.61</v>
      </c>
      <c r="P34" s="138">
        <v>70.33</v>
      </c>
      <c r="Q34" s="127">
        <v>72.010000000000005</v>
      </c>
      <c r="R34" s="138">
        <v>33.04</v>
      </c>
      <c r="S34" s="138">
        <v>37.1</v>
      </c>
      <c r="T34" s="138">
        <v>28.22</v>
      </c>
      <c r="U34" s="138">
        <v>25.48</v>
      </c>
      <c r="V34" s="138">
        <v>35.75</v>
      </c>
      <c r="W34" s="138">
        <v>35.659999999999997</v>
      </c>
      <c r="X34" s="138">
        <v>56.99</v>
      </c>
      <c r="Y34" s="138">
        <v>54.91</v>
      </c>
      <c r="Z34" s="138">
        <v>51</v>
      </c>
      <c r="AA34" s="138">
        <v>14.99</v>
      </c>
      <c r="AB34" s="138">
        <v>4.7699999999999996</v>
      </c>
      <c r="AC34" s="138">
        <v>46.7</v>
      </c>
      <c r="AD34" s="138">
        <v>51.41</v>
      </c>
      <c r="AE34" s="138">
        <v>0.68</v>
      </c>
      <c r="AF34" s="138">
        <v>1.79</v>
      </c>
      <c r="AG34" s="138">
        <v>0</v>
      </c>
      <c r="AH34" s="138">
        <v>0.27</v>
      </c>
      <c r="AI34" s="138">
        <v>0.27</v>
      </c>
      <c r="AJ34" s="138">
        <v>0.27</v>
      </c>
      <c r="AK34" s="138">
        <v>0.27</v>
      </c>
      <c r="AL34" s="138">
        <v>0.42</v>
      </c>
      <c r="AM34" s="138">
        <v>0.42</v>
      </c>
      <c r="AN34" s="138">
        <v>0.42</v>
      </c>
      <c r="AO34" s="138">
        <v>0.42</v>
      </c>
      <c r="AP34" s="138">
        <v>0</v>
      </c>
      <c r="AQ34" s="138">
        <v>0</v>
      </c>
      <c r="AR34" s="138">
        <v>0</v>
      </c>
      <c r="AS34" s="138">
        <v>0</v>
      </c>
      <c r="AT34" s="138">
        <v>0</v>
      </c>
      <c r="AU34" s="140">
        <v>0</v>
      </c>
      <c r="AV34" s="140">
        <v>0</v>
      </c>
      <c r="AW34" s="140">
        <v>0</v>
      </c>
      <c r="AX34" s="216">
        <v>0</v>
      </c>
      <c r="AY34" s="216">
        <v>0</v>
      </c>
      <c r="AZ34" s="216">
        <v>0</v>
      </c>
      <c r="BA34" s="216">
        <v>0</v>
      </c>
      <c r="BB34" s="216">
        <v>0</v>
      </c>
      <c r="BC34" s="216">
        <v>0</v>
      </c>
      <c r="BD34" s="170"/>
      <c r="BE34" s="46"/>
      <c r="BF34" s="127"/>
    </row>
    <row r="35" spans="1:153" s="41" customFormat="1" ht="20.25" customHeight="1" x14ac:dyDescent="0.2">
      <c r="A35" s="228" t="s">
        <v>283</v>
      </c>
      <c r="B35" s="138">
        <v>167.26</v>
      </c>
      <c r="C35" s="138">
        <v>160.6</v>
      </c>
      <c r="D35" s="138">
        <v>143.33000000000001</v>
      </c>
      <c r="E35" s="138">
        <v>156.02000000000001</v>
      </c>
      <c r="F35" s="138">
        <v>158.88999999999999</v>
      </c>
      <c r="G35" s="138">
        <v>153.9</v>
      </c>
      <c r="H35" s="138">
        <v>154.12</v>
      </c>
      <c r="I35" s="138">
        <v>147.69999999999999</v>
      </c>
      <c r="J35" s="138">
        <v>177.76</v>
      </c>
      <c r="K35" s="138">
        <v>141.4</v>
      </c>
      <c r="L35" s="138">
        <v>143.72</v>
      </c>
      <c r="M35" s="140">
        <v>180.01</v>
      </c>
      <c r="N35" s="138">
        <v>165.87</v>
      </c>
      <c r="O35" s="138">
        <v>167.25</v>
      </c>
      <c r="P35" s="138">
        <v>144.21</v>
      </c>
      <c r="Q35" s="127">
        <v>150.91</v>
      </c>
      <c r="R35" s="138">
        <v>158.94999999999999</v>
      </c>
      <c r="S35" s="138">
        <v>160.87</v>
      </c>
      <c r="T35" s="138">
        <v>131.99</v>
      </c>
      <c r="U35" s="138">
        <v>162.09</v>
      </c>
      <c r="V35" s="138">
        <v>169.76</v>
      </c>
      <c r="W35" s="138">
        <v>171.09</v>
      </c>
      <c r="X35" s="138">
        <v>141.84</v>
      </c>
      <c r="Y35" s="138">
        <v>165.12</v>
      </c>
      <c r="Z35" s="138">
        <v>171.32</v>
      </c>
      <c r="AA35" s="138">
        <v>165.11</v>
      </c>
      <c r="AB35" s="138">
        <v>140.5</v>
      </c>
      <c r="AC35" s="138">
        <v>173.27</v>
      </c>
      <c r="AD35" s="138">
        <v>174.25</v>
      </c>
      <c r="AE35" s="138">
        <v>165.75</v>
      </c>
      <c r="AF35" s="138">
        <v>140.72</v>
      </c>
      <c r="AG35" s="138">
        <v>168.46</v>
      </c>
      <c r="AH35" s="138">
        <v>171.87</v>
      </c>
      <c r="AI35" s="138">
        <v>163.15</v>
      </c>
      <c r="AJ35" s="138">
        <v>130.27000000000001</v>
      </c>
      <c r="AK35" s="138">
        <v>168.65</v>
      </c>
      <c r="AL35" s="138">
        <v>168.1</v>
      </c>
      <c r="AM35" s="138">
        <v>169.02</v>
      </c>
      <c r="AN35" s="138">
        <v>145.4</v>
      </c>
      <c r="AO35" s="138">
        <v>178.31</v>
      </c>
      <c r="AP35" s="138">
        <v>176.56</v>
      </c>
      <c r="AQ35" s="138">
        <v>161.03</v>
      </c>
      <c r="AR35" s="138">
        <v>142.29</v>
      </c>
      <c r="AS35" s="138">
        <v>167.32</v>
      </c>
      <c r="AT35" s="138">
        <v>162.69999999999999</v>
      </c>
      <c r="AU35" s="140">
        <v>165</v>
      </c>
      <c r="AV35" s="140">
        <v>132.41999999999999</v>
      </c>
      <c r="AW35" s="140">
        <v>156.25</v>
      </c>
      <c r="AX35" s="216">
        <v>162.41</v>
      </c>
      <c r="AY35" s="216">
        <v>158.80000000000001</v>
      </c>
      <c r="AZ35" s="216">
        <v>126.35</v>
      </c>
      <c r="BA35" s="216">
        <v>154.97</v>
      </c>
      <c r="BB35" s="216">
        <v>160.80000000000001</v>
      </c>
      <c r="BC35" s="216">
        <v>153.69999999999999</v>
      </c>
      <c r="BD35" s="170"/>
      <c r="BE35" s="46"/>
      <c r="BF35" s="127"/>
    </row>
    <row r="36" spans="1:153" s="41" customFormat="1" ht="20.25" customHeight="1" x14ac:dyDescent="0.2">
      <c r="A36" s="228" t="s">
        <v>251</v>
      </c>
      <c r="B36" s="138">
        <v>18.079999999999998</v>
      </c>
      <c r="C36" s="138">
        <v>24.05</v>
      </c>
      <c r="D36" s="138">
        <v>31.73</v>
      </c>
      <c r="E36" s="138">
        <v>43.63</v>
      </c>
      <c r="F36" s="138">
        <v>47.15</v>
      </c>
      <c r="G36" s="138">
        <v>52.29</v>
      </c>
      <c r="H36" s="138">
        <v>59.88</v>
      </c>
      <c r="I36" s="138">
        <v>77.86</v>
      </c>
      <c r="J36" s="138">
        <v>97.83</v>
      </c>
      <c r="K36" s="138">
        <v>116.6</v>
      </c>
      <c r="L36" s="138">
        <v>129.81</v>
      </c>
      <c r="M36" s="140">
        <v>150.38999999999999</v>
      </c>
      <c r="N36" s="138">
        <v>159.56</v>
      </c>
      <c r="O36" s="138">
        <v>167.44</v>
      </c>
      <c r="P36" s="138">
        <v>181.1</v>
      </c>
      <c r="Q36" s="127">
        <v>204.95</v>
      </c>
      <c r="R36" s="138">
        <v>228.77</v>
      </c>
      <c r="S36" s="138">
        <v>243.77</v>
      </c>
      <c r="T36" s="138">
        <v>258.83</v>
      </c>
      <c r="U36" s="138">
        <v>291.19</v>
      </c>
      <c r="V36" s="138">
        <v>329.21</v>
      </c>
      <c r="W36" s="138">
        <v>352.42</v>
      </c>
      <c r="X36" s="138">
        <v>374.13</v>
      </c>
      <c r="Y36" s="138">
        <v>428.91</v>
      </c>
      <c r="Z36" s="138">
        <v>508.11</v>
      </c>
      <c r="AA36" s="138">
        <v>518.47</v>
      </c>
      <c r="AB36" s="138">
        <v>550.82000000000005</v>
      </c>
      <c r="AC36" s="138">
        <v>580.39</v>
      </c>
      <c r="AD36" s="138">
        <v>647.21</v>
      </c>
      <c r="AE36" s="138">
        <v>653.73</v>
      </c>
      <c r="AF36" s="138">
        <v>661.95</v>
      </c>
      <c r="AG36" s="138">
        <v>669</v>
      </c>
      <c r="AH36" s="138">
        <v>686.55</v>
      </c>
      <c r="AI36" s="138">
        <v>698.46</v>
      </c>
      <c r="AJ36" s="138">
        <v>705.4</v>
      </c>
      <c r="AK36" s="138">
        <v>707.15</v>
      </c>
      <c r="AL36" s="138">
        <v>730.54</v>
      </c>
      <c r="AM36" s="138">
        <v>728.71</v>
      </c>
      <c r="AN36" s="138">
        <v>746.69</v>
      </c>
      <c r="AO36" s="138">
        <v>743.06</v>
      </c>
      <c r="AP36" s="138">
        <v>739.91</v>
      </c>
      <c r="AQ36" s="138">
        <v>729.79</v>
      </c>
      <c r="AR36" s="138">
        <v>747.13</v>
      </c>
      <c r="AS36" s="138">
        <v>742.82</v>
      </c>
      <c r="AT36" s="138">
        <v>770.23</v>
      </c>
      <c r="AU36" s="140">
        <v>783.14</v>
      </c>
      <c r="AV36" s="140">
        <v>859.63</v>
      </c>
      <c r="AW36" s="140">
        <v>864.18</v>
      </c>
      <c r="AX36" s="216">
        <v>829</v>
      </c>
      <c r="AY36" s="216">
        <v>844.2</v>
      </c>
      <c r="AZ36" s="216">
        <v>863.97</v>
      </c>
      <c r="BA36" s="216">
        <v>853.74</v>
      </c>
      <c r="BB36" s="216">
        <v>835.56</v>
      </c>
      <c r="BC36" s="216">
        <v>827.06</v>
      </c>
      <c r="BD36" s="170"/>
    </row>
    <row r="37" spans="1:153" s="41" customFormat="1" ht="20.25" customHeight="1" x14ac:dyDescent="0.2">
      <c r="A37" s="228" t="s">
        <v>282</v>
      </c>
      <c r="B37" s="138">
        <v>351.95</v>
      </c>
      <c r="C37" s="138">
        <v>420.93</v>
      </c>
      <c r="D37" s="138">
        <v>414.07</v>
      </c>
      <c r="E37" s="138">
        <v>427.92</v>
      </c>
      <c r="F37" s="138">
        <v>432.76</v>
      </c>
      <c r="G37" s="138">
        <v>466.89</v>
      </c>
      <c r="H37" s="138">
        <v>456.02</v>
      </c>
      <c r="I37" s="138">
        <v>415.33</v>
      </c>
      <c r="J37" s="138">
        <v>1068.8599999999999</v>
      </c>
      <c r="K37" s="138">
        <v>441.52</v>
      </c>
      <c r="L37" s="138">
        <v>904.07</v>
      </c>
      <c r="M37" s="140">
        <v>1633.37</v>
      </c>
      <c r="N37" s="138">
        <v>1797.2</v>
      </c>
      <c r="O37" s="138">
        <v>2760.65</v>
      </c>
      <c r="P37" s="138">
        <v>2188.39</v>
      </c>
      <c r="Q37" s="127">
        <v>2086.52</v>
      </c>
      <c r="R37" s="138">
        <v>2218.4</v>
      </c>
      <c r="S37" s="138">
        <v>3055.2</v>
      </c>
      <c r="T37" s="138">
        <v>3563.48</v>
      </c>
      <c r="U37" s="138">
        <v>4248.3999999999996</v>
      </c>
      <c r="V37" s="138">
        <v>4352.01</v>
      </c>
      <c r="W37" s="138">
        <v>4411.04</v>
      </c>
      <c r="X37" s="138">
        <v>4384.2299999999996</v>
      </c>
      <c r="Y37" s="138">
        <v>5444.92</v>
      </c>
      <c r="Z37" s="138">
        <v>5615.82</v>
      </c>
      <c r="AA37" s="138">
        <v>4962.24</v>
      </c>
      <c r="AB37" s="138">
        <v>3462.42</v>
      </c>
      <c r="AC37" s="138">
        <v>4706.7</v>
      </c>
      <c r="AD37" s="138">
        <v>5906.57</v>
      </c>
      <c r="AE37" s="138">
        <v>4878.25</v>
      </c>
      <c r="AF37" s="138">
        <v>4798.4399999999996</v>
      </c>
      <c r="AG37" s="138">
        <v>4339.2299999999996</v>
      </c>
      <c r="AH37" s="138">
        <v>4762.76</v>
      </c>
      <c r="AI37" s="138">
        <v>5661.79</v>
      </c>
      <c r="AJ37" s="138">
        <v>5897.39</v>
      </c>
      <c r="AK37" s="138">
        <v>6814.04</v>
      </c>
      <c r="AL37" s="138">
        <v>5953.78</v>
      </c>
      <c r="AM37" s="138">
        <v>6107.56</v>
      </c>
      <c r="AN37" s="138">
        <v>6051.33</v>
      </c>
      <c r="AO37" s="138">
        <v>7192.99</v>
      </c>
      <c r="AP37" s="138">
        <v>7127.91</v>
      </c>
      <c r="AQ37" s="138">
        <v>6760.33</v>
      </c>
      <c r="AR37" s="138">
        <v>6093.48</v>
      </c>
      <c r="AS37" s="138">
        <v>6870.49</v>
      </c>
      <c r="AT37" s="138">
        <v>7130.06</v>
      </c>
      <c r="AU37" s="140">
        <v>6585.57</v>
      </c>
      <c r="AV37" s="140">
        <v>5994.31</v>
      </c>
      <c r="AW37" s="140">
        <v>7376.28</v>
      </c>
      <c r="AX37" s="216">
        <v>6782.73</v>
      </c>
      <c r="AY37" s="216">
        <v>4902.34</v>
      </c>
      <c r="AZ37" s="216">
        <v>6089.83</v>
      </c>
      <c r="BA37" s="216">
        <v>5038.87</v>
      </c>
      <c r="BB37" s="216">
        <v>5699.52</v>
      </c>
      <c r="BC37" s="216">
        <v>4092.63</v>
      </c>
      <c r="BD37" s="170"/>
    </row>
    <row r="38" spans="1:153" s="41" customFormat="1" ht="20.25" customHeight="1" x14ac:dyDescent="0.2">
      <c r="A38" s="228" t="s">
        <v>299</v>
      </c>
      <c r="B38" s="269" t="s">
        <v>196</v>
      </c>
      <c r="C38" s="269" t="s">
        <v>196</v>
      </c>
      <c r="D38" s="269" t="s">
        <v>196</v>
      </c>
      <c r="E38" s="269" t="s">
        <v>196</v>
      </c>
      <c r="F38" s="269" t="s">
        <v>196</v>
      </c>
      <c r="G38" s="269" t="s">
        <v>196</v>
      </c>
      <c r="H38" s="269" t="s">
        <v>196</v>
      </c>
      <c r="I38" s="269" t="s">
        <v>196</v>
      </c>
      <c r="J38" s="269" t="s">
        <v>196</v>
      </c>
      <c r="K38" s="269" t="s">
        <v>196</v>
      </c>
      <c r="L38" s="269" t="s">
        <v>196</v>
      </c>
      <c r="M38" s="269" t="s">
        <v>196</v>
      </c>
      <c r="N38" s="269" t="s">
        <v>196</v>
      </c>
      <c r="O38" s="269" t="s">
        <v>196</v>
      </c>
      <c r="P38" s="269" t="s">
        <v>196</v>
      </c>
      <c r="Q38" s="269" t="s">
        <v>196</v>
      </c>
      <c r="R38" s="269" t="s">
        <v>196</v>
      </c>
      <c r="S38" s="269" t="s">
        <v>196</v>
      </c>
      <c r="T38" s="269" t="s">
        <v>196</v>
      </c>
      <c r="U38" s="269" t="s">
        <v>196</v>
      </c>
      <c r="V38" s="269" t="s">
        <v>196</v>
      </c>
      <c r="W38" s="269" t="s">
        <v>196</v>
      </c>
      <c r="X38" s="269" t="s">
        <v>196</v>
      </c>
      <c r="Y38" s="269" t="s">
        <v>196</v>
      </c>
      <c r="Z38" s="269" t="s">
        <v>196</v>
      </c>
      <c r="AA38" s="269" t="s">
        <v>196</v>
      </c>
      <c r="AB38" s="269" t="s">
        <v>196</v>
      </c>
      <c r="AC38" s="269" t="s">
        <v>196</v>
      </c>
      <c r="AD38" s="269" t="s">
        <v>196</v>
      </c>
      <c r="AE38" s="269" t="s">
        <v>196</v>
      </c>
      <c r="AF38" s="269" t="s">
        <v>196</v>
      </c>
      <c r="AG38" s="269" t="s">
        <v>196</v>
      </c>
      <c r="AH38" s="138">
        <v>33.729999999999997</v>
      </c>
      <c r="AI38" s="138">
        <v>33.729999999999997</v>
      </c>
      <c r="AJ38" s="138">
        <v>33.729999999999997</v>
      </c>
      <c r="AK38" s="138">
        <v>33.729999999999997</v>
      </c>
      <c r="AL38" s="138">
        <v>36.119999999999997</v>
      </c>
      <c r="AM38" s="138">
        <v>36.119999999999997</v>
      </c>
      <c r="AN38" s="138">
        <v>36.119999999999997</v>
      </c>
      <c r="AO38" s="138">
        <v>36.119999999999997</v>
      </c>
      <c r="AP38" s="138">
        <v>36.549999999999997</v>
      </c>
      <c r="AQ38" s="138">
        <v>36.549999999999997</v>
      </c>
      <c r="AR38" s="138">
        <v>36.549999999999997</v>
      </c>
      <c r="AS38" s="138">
        <v>36.549999999999997</v>
      </c>
      <c r="AT38" s="138">
        <v>37.200000000000003</v>
      </c>
      <c r="AU38" s="140">
        <v>37.200000000000003</v>
      </c>
      <c r="AV38" s="140">
        <v>37.200000000000003</v>
      </c>
      <c r="AW38" s="140">
        <v>37.200000000000003</v>
      </c>
      <c r="AX38" s="140">
        <v>36.82</v>
      </c>
      <c r="AY38" s="140">
        <v>36.82</v>
      </c>
      <c r="AZ38" s="140">
        <v>36.82</v>
      </c>
      <c r="BA38" s="140">
        <v>36.82</v>
      </c>
      <c r="BB38" s="217">
        <v>36.82</v>
      </c>
      <c r="BC38" s="217">
        <v>36.82</v>
      </c>
      <c r="BD38" s="170"/>
    </row>
    <row r="39" spans="1:153" s="41" customFormat="1" ht="26.25" customHeight="1" x14ac:dyDescent="0.2">
      <c r="A39" s="229" t="s">
        <v>82</v>
      </c>
      <c r="B39" s="139">
        <v>6248.68</v>
      </c>
      <c r="C39" s="139">
        <v>5252.75</v>
      </c>
      <c r="D39" s="139">
        <v>6756.78</v>
      </c>
      <c r="E39" s="139">
        <v>7922.05</v>
      </c>
      <c r="F39" s="139">
        <v>8075.46</v>
      </c>
      <c r="G39" s="139">
        <v>7983.78</v>
      </c>
      <c r="H39" s="139">
        <v>7698.03</v>
      </c>
      <c r="I39" s="139">
        <v>11454.9</v>
      </c>
      <c r="J39" s="139">
        <v>11002.34</v>
      </c>
      <c r="K39" s="139">
        <v>8134.07</v>
      </c>
      <c r="L39" s="139">
        <v>9508.2999999999993</v>
      </c>
      <c r="M39" s="139">
        <v>12603.83</v>
      </c>
      <c r="N39" s="128">
        <v>12313.25</v>
      </c>
      <c r="O39" s="128">
        <v>13221.8</v>
      </c>
      <c r="P39" s="128">
        <v>10797.07</v>
      </c>
      <c r="Q39" s="128">
        <v>16881.650000000001</v>
      </c>
      <c r="R39" s="128">
        <v>18333</v>
      </c>
      <c r="S39" s="128">
        <v>13164.91</v>
      </c>
      <c r="T39" s="128">
        <v>13381.409999999998</v>
      </c>
      <c r="U39" s="128">
        <v>19643.010000000002</v>
      </c>
      <c r="V39" s="128">
        <v>21744.579999999994</v>
      </c>
      <c r="W39" s="128">
        <v>19883.039999999997</v>
      </c>
      <c r="X39" s="128">
        <v>18004.82</v>
      </c>
      <c r="Y39" s="128">
        <v>23731.39</v>
      </c>
      <c r="Z39" s="128">
        <v>23539.58</v>
      </c>
      <c r="AA39" s="128">
        <v>19717.86</v>
      </c>
      <c r="AB39" s="128">
        <v>19291.02</v>
      </c>
      <c r="AC39" s="128">
        <v>20442.03</v>
      </c>
      <c r="AD39" s="128">
        <v>25277.809999999998</v>
      </c>
      <c r="AE39" s="128">
        <v>23446.530000000002</v>
      </c>
      <c r="AF39" s="128">
        <v>22577.640000000003</v>
      </c>
      <c r="AG39" s="128">
        <v>27576.639999999999</v>
      </c>
      <c r="AH39" s="128">
        <v>28625.34</v>
      </c>
      <c r="AI39" s="128">
        <v>24699.33</v>
      </c>
      <c r="AJ39" s="128">
        <v>24764.160000000003</v>
      </c>
      <c r="AK39" s="128">
        <v>32041.500000000007</v>
      </c>
      <c r="AL39" s="128">
        <v>31223.639999999992</v>
      </c>
      <c r="AM39" s="128">
        <v>26564.7</v>
      </c>
      <c r="AN39" s="128">
        <v>28969.460000000003</v>
      </c>
      <c r="AO39" s="128">
        <v>32968.18</v>
      </c>
      <c r="AP39" s="128">
        <v>41037.900000000009</v>
      </c>
      <c r="AQ39" s="128">
        <v>29501.289999999997</v>
      </c>
      <c r="AR39" s="128">
        <v>29153.200000000001</v>
      </c>
      <c r="AS39" s="128">
        <v>34586.410000000003</v>
      </c>
      <c r="AT39" s="128">
        <v>35002.76999999999</v>
      </c>
      <c r="AU39" s="128">
        <v>27102.41</v>
      </c>
      <c r="AV39" s="128">
        <v>23971.37</v>
      </c>
      <c r="AW39" s="128">
        <v>36112.780000000006</v>
      </c>
      <c r="AX39" s="128">
        <v>38452.46</v>
      </c>
      <c r="AY39" s="128">
        <v>30427.29</v>
      </c>
      <c r="AZ39" s="128">
        <v>28146.9</v>
      </c>
      <c r="BA39" s="128">
        <v>37985.090000000004</v>
      </c>
      <c r="BB39" s="128">
        <v>37751.24</v>
      </c>
      <c r="BC39" s="128">
        <v>27201.040000000005</v>
      </c>
      <c r="BD39" s="170"/>
    </row>
    <row r="40" spans="1:153" s="41" customFormat="1" ht="23.25" customHeight="1" thickBot="1" x14ac:dyDescent="0.25">
      <c r="A40" s="239" t="s">
        <v>274</v>
      </c>
      <c r="B40" s="208">
        <v>246.73</v>
      </c>
      <c r="C40" s="208">
        <v>246.73</v>
      </c>
      <c r="D40" s="208">
        <v>246.73</v>
      </c>
      <c r="E40" s="208">
        <v>246.73</v>
      </c>
      <c r="F40" s="208">
        <v>235.09</v>
      </c>
      <c r="G40" s="208">
        <v>230.2</v>
      </c>
      <c r="H40" s="208">
        <v>239.5</v>
      </c>
      <c r="I40" s="208">
        <v>380.67</v>
      </c>
      <c r="J40" s="208">
        <v>337.57</v>
      </c>
      <c r="K40" s="208">
        <v>349.02</v>
      </c>
      <c r="L40" s="208">
        <v>376.21</v>
      </c>
      <c r="M40" s="208">
        <v>366.26</v>
      </c>
      <c r="N40" s="209">
        <v>372.24</v>
      </c>
      <c r="O40" s="209">
        <v>360.43</v>
      </c>
      <c r="P40" s="209">
        <v>376.78</v>
      </c>
      <c r="Q40" s="209">
        <v>371.64</v>
      </c>
      <c r="R40" s="209">
        <v>474.68</v>
      </c>
      <c r="S40" s="209">
        <v>471.45</v>
      </c>
      <c r="T40" s="209">
        <v>491.08</v>
      </c>
      <c r="U40" s="209">
        <v>486.13</v>
      </c>
      <c r="V40" s="209">
        <v>608.24</v>
      </c>
      <c r="W40" s="209">
        <v>605.64</v>
      </c>
      <c r="X40" s="209">
        <v>684.65</v>
      </c>
      <c r="Y40" s="209">
        <v>685.37</v>
      </c>
      <c r="Z40" s="209">
        <v>728.2</v>
      </c>
      <c r="AA40" s="209">
        <v>625.74</v>
      </c>
      <c r="AB40" s="209">
        <v>677.47</v>
      </c>
      <c r="AC40" s="209">
        <v>709.82</v>
      </c>
      <c r="AD40" s="209">
        <v>845.03</v>
      </c>
      <c r="AE40" s="209">
        <v>822.58</v>
      </c>
      <c r="AF40" s="209">
        <v>868.11</v>
      </c>
      <c r="AG40" s="209">
        <v>851.36</v>
      </c>
      <c r="AH40" s="209">
        <v>872.98</v>
      </c>
      <c r="AI40" s="209">
        <v>872.98</v>
      </c>
      <c r="AJ40" s="209">
        <v>872.98</v>
      </c>
      <c r="AK40" s="209">
        <v>872.98</v>
      </c>
      <c r="AL40" s="209">
        <v>893.23</v>
      </c>
      <c r="AM40" s="209">
        <v>916.95</v>
      </c>
      <c r="AN40" s="209">
        <v>961.91</v>
      </c>
      <c r="AO40" s="209">
        <v>1020.95</v>
      </c>
      <c r="AP40" s="209">
        <v>1166.9100000000001</v>
      </c>
      <c r="AQ40" s="209">
        <v>1132.69</v>
      </c>
      <c r="AR40" s="209">
        <v>1097.2</v>
      </c>
      <c r="AS40" s="209">
        <v>1058.98</v>
      </c>
      <c r="AT40" s="209">
        <v>1173.8699999999999</v>
      </c>
      <c r="AU40" s="209">
        <v>1146.18</v>
      </c>
      <c r="AV40" s="209">
        <v>1155.8599999999999</v>
      </c>
      <c r="AW40" s="209">
        <v>1182.31</v>
      </c>
      <c r="AX40" s="208">
        <v>1225.8499999999999</v>
      </c>
      <c r="AY40" s="208">
        <v>1193.71</v>
      </c>
      <c r="AZ40" s="208">
        <v>1199.6500000000001</v>
      </c>
      <c r="BA40" s="208">
        <v>1235.1300000000001</v>
      </c>
      <c r="BB40" s="208">
        <v>1198.8699999999999</v>
      </c>
      <c r="BC40" s="208">
        <v>1174.92</v>
      </c>
      <c r="BD40" s="170"/>
      <c r="DA40" s="190"/>
      <c r="DB40" s="190"/>
      <c r="DC40" s="190"/>
      <c r="DD40" s="190"/>
      <c r="DE40" s="190"/>
      <c r="DF40" s="190"/>
      <c r="DG40" s="190"/>
      <c r="DH40" s="190"/>
      <c r="DI40" s="190"/>
      <c r="DJ40" s="190"/>
      <c r="DK40" s="190"/>
      <c r="DL40" s="190"/>
      <c r="DM40" s="190"/>
      <c r="DN40" s="190"/>
      <c r="DO40" s="190"/>
      <c r="DP40" s="190"/>
      <c r="DQ40" s="190"/>
      <c r="DR40" s="190"/>
      <c r="DS40" s="190"/>
      <c r="DT40" s="190"/>
      <c r="DU40" s="190"/>
      <c r="DV40" s="190"/>
      <c r="DW40" s="190"/>
      <c r="DX40" s="190"/>
      <c r="DY40" s="190"/>
      <c r="DZ40" s="190"/>
      <c r="EA40" s="190"/>
      <c r="EB40" s="190"/>
      <c r="EC40" s="190"/>
      <c r="ED40" s="190"/>
      <c r="EE40" s="190"/>
      <c r="EF40" s="190"/>
      <c r="EG40" s="190"/>
      <c r="EH40" s="190"/>
      <c r="EI40" s="190"/>
      <c r="EJ40" s="190"/>
      <c r="EK40" s="190"/>
      <c r="EL40" s="190"/>
      <c r="EM40" s="190"/>
      <c r="EN40" s="190"/>
      <c r="EO40" s="190"/>
      <c r="EP40" s="190"/>
      <c r="EQ40" s="190"/>
      <c r="ER40" s="190"/>
      <c r="ES40" s="190"/>
      <c r="ET40" s="190"/>
      <c r="EU40" s="190"/>
      <c r="EV40" s="190"/>
      <c r="EW40" s="190"/>
    </row>
    <row r="41" spans="1:153" s="41" customFormat="1" ht="20.25" customHeight="1" thickTop="1" x14ac:dyDescent="0.2">
      <c r="A41" s="228"/>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c r="AA41" s="127"/>
      <c r="AB41" s="127"/>
      <c r="AC41" s="127"/>
      <c r="AD41" s="127"/>
      <c r="AE41" s="127"/>
      <c r="AF41" s="127"/>
      <c r="AG41" s="127"/>
      <c r="AH41" s="127"/>
      <c r="AI41" s="127"/>
      <c r="AJ41" s="127"/>
      <c r="AK41" s="127"/>
      <c r="AL41" s="127"/>
      <c r="AM41" s="127"/>
      <c r="AN41" s="127"/>
      <c r="AO41" s="127"/>
      <c r="AP41" s="127"/>
      <c r="AQ41" s="127"/>
      <c r="AR41" s="127"/>
      <c r="AS41" s="127"/>
      <c r="AT41" s="127"/>
      <c r="AU41" s="127"/>
      <c r="AV41" s="127"/>
      <c r="AW41" s="127"/>
      <c r="AX41" s="127"/>
      <c r="AY41" s="127"/>
      <c r="AZ41" s="127"/>
      <c r="BA41" s="127"/>
      <c r="BB41" s="127"/>
      <c r="BC41" s="277"/>
      <c r="DA41" s="190"/>
      <c r="DB41" s="190"/>
      <c r="DC41" s="190"/>
      <c r="DD41" s="190"/>
      <c r="DE41" s="190"/>
      <c r="DF41" s="190"/>
      <c r="DG41" s="190"/>
      <c r="DH41" s="190"/>
      <c r="DI41" s="190"/>
      <c r="DJ41" s="190"/>
      <c r="DK41" s="190"/>
      <c r="DL41" s="190"/>
      <c r="DM41" s="190"/>
      <c r="DN41" s="190"/>
      <c r="DO41" s="190"/>
      <c r="DP41" s="190"/>
      <c r="DQ41" s="190"/>
      <c r="DR41" s="190"/>
      <c r="DS41" s="190"/>
      <c r="DT41" s="190"/>
      <c r="DU41" s="190"/>
      <c r="DV41" s="190"/>
      <c r="DW41" s="190"/>
      <c r="DX41" s="190"/>
      <c r="DY41" s="190"/>
      <c r="DZ41" s="190"/>
      <c r="EA41" s="190"/>
      <c r="EB41" s="190"/>
      <c r="EC41" s="190"/>
      <c r="ED41" s="190"/>
      <c r="EE41" s="190"/>
      <c r="EF41" s="190"/>
      <c r="EG41" s="190"/>
      <c r="EH41" s="190"/>
      <c r="EI41" s="190"/>
      <c r="EJ41" s="190"/>
      <c r="EK41" s="190"/>
      <c r="EL41" s="190"/>
      <c r="EM41" s="190"/>
      <c r="EN41" s="190"/>
      <c r="EO41" s="190"/>
      <c r="EP41" s="190"/>
      <c r="EQ41" s="190"/>
      <c r="ER41" s="190"/>
      <c r="ES41" s="190"/>
      <c r="ET41" s="190"/>
      <c r="EU41" s="190"/>
      <c r="EV41" s="190"/>
      <c r="EW41" s="190"/>
    </row>
    <row r="42" spans="1:153" s="41" customFormat="1" ht="42" customHeight="1" x14ac:dyDescent="0.2">
      <c r="A42" s="238" t="s">
        <v>276</v>
      </c>
      <c r="B42" s="166" t="s">
        <v>105</v>
      </c>
      <c r="C42" s="166" t="s">
        <v>106</v>
      </c>
      <c r="D42" s="166" t="s">
        <v>107</v>
      </c>
      <c r="E42" s="166" t="s">
        <v>108</v>
      </c>
      <c r="F42" s="166" t="s">
        <v>109</v>
      </c>
      <c r="G42" s="166" t="s">
        <v>110</v>
      </c>
      <c r="H42" s="166" t="s">
        <v>111</v>
      </c>
      <c r="I42" s="166" t="s">
        <v>112</v>
      </c>
      <c r="J42" s="166" t="s">
        <v>113</v>
      </c>
      <c r="K42" s="166" t="s">
        <v>114</v>
      </c>
      <c r="L42" s="166" t="s">
        <v>115</v>
      </c>
      <c r="M42" s="166" t="s">
        <v>116</v>
      </c>
      <c r="N42" s="167" t="s">
        <v>117</v>
      </c>
      <c r="O42" s="167" t="s">
        <v>118</v>
      </c>
      <c r="P42" s="167" t="s">
        <v>119</v>
      </c>
      <c r="Q42" s="167" t="s">
        <v>120</v>
      </c>
      <c r="R42" s="167" t="s">
        <v>121</v>
      </c>
      <c r="S42" s="167" t="s">
        <v>122</v>
      </c>
      <c r="T42" s="167" t="s">
        <v>123</v>
      </c>
      <c r="U42" s="167" t="s">
        <v>124</v>
      </c>
      <c r="V42" s="167" t="s">
        <v>125</v>
      </c>
      <c r="W42" s="167" t="s">
        <v>126</v>
      </c>
      <c r="X42" s="167" t="s">
        <v>127</v>
      </c>
      <c r="Y42" s="167" t="s">
        <v>128</v>
      </c>
      <c r="Z42" s="167" t="s">
        <v>129</v>
      </c>
      <c r="AA42" s="167" t="s">
        <v>130</v>
      </c>
      <c r="AB42" s="167" t="s">
        <v>131</v>
      </c>
      <c r="AC42" s="167" t="s">
        <v>132</v>
      </c>
      <c r="AD42" s="167" t="s">
        <v>133</v>
      </c>
      <c r="AE42" s="167" t="s">
        <v>134</v>
      </c>
      <c r="AF42" s="167" t="s">
        <v>135</v>
      </c>
      <c r="AG42" s="167" t="s">
        <v>136</v>
      </c>
      <c r="AH42" s="167" t="s">
        <v>137</v>
      </c>
      <c r="AI42" s="167" t="s">
        <v>138</v>
      </c>
      <c r="AJ42" s="167" t="s">
        <v>139</v>
      </c>
      <c r="AK42" s="167" t="s">
        <v>140</v>
      </c>
      <c r="AL42" s="167" t="s">
        <v>141</v>
      </c>
      <c r="AM42" s="167" t="s">
        <v>142</v>
      </c>
      <c r="AN42" s="167" t="s">
        <v>143</v>
      </c>
      <c r="AO42" s="192" t="s">
        <v>144</v>
      </c>
      <c r="AP42" s="192" t="s">
        <v>145</v>
      </c>
      <c r="AQ42" s="178" t="s">
        <v>146</v>
      </c>
      <c r="AR42" s="178" t="s">
        <v>147</v>
      </c>
      <c r="AS42" s="178" t="s">
        <v>148</v>
      </c>
      <c r="AT42" s="178" t="s">
        <v>149</v>
      </c>
      <c r="AU42" s="178" t="s">
        <v>150</v>
      </c>
      <c r="AV42" s="178" t="s">
        <v>227</v>
      </c>
      <c r="AW42" s="178" t="s">
        <v>232</v>
      </c>
      <c r="AX42" s="178" t="s">
        <v>234</v>
      </c>
      <c r="AY42" s="178" t="s">
        <v>237</v>
      </c>
      <c r="AZ42" s="178" t="s">
        <v>239</v>
      </c>
      <c r="BA42" s="178" t="s">
        <v>231</v>
      </c>
      <c r="BB42" s="178" t="s">
        <v>289</v>
      </c>
      <c r="BC42" s="178" t="s">
        <v>300</v>
      </c>
      <c r="BD42" s="223"/>
      <c r="BE42" s="134"/>
      <c r="BF42" s="134"/>
      <c r="BG42" s="134"/>
      <c r="BH42" s="134"/>
      <c r="BI42" s="134"/>
      <c r="BJ42" s="134"/>
      <c r="DA42" s="190"/>
      <c r="DB42" s="190"/>
      <c r="DC42" s="190"/>
      <c r="DD42" s="190"/>
      <c r="DE42" s="190"/>
      <c r="DF42" s="190"/>
      <c r="DG42" s="190"/>
      <c r="DH42" s="190"/>
      <c r="DI42" s="190"/>
      <c r="DJ42" s="190"/>
      <c r="DK42" s="190"/>
      <c r="DL42" s="190"/>
      <c r="DM42" s="190"/>
      <c r="DN42" s="190"/>
      <c r="DO42" s="190"/>
      <c r="DP42" s="190"/>
      <c r="DQ42" s="190"/>
      <c r="DR42" s="190"/>
      <c r="DS42" s="190"/>
      <c r="DT42" s="190"/>
      <c r="DU42" s="190"/>
      <c r="DV42" s="190"/>
      <c r="DW42" s="190"/>
      <c r="DX42" s="190"/>
      <c r="DY42" s="190"/>
      <c r="DZ42" s="190"/>
      <c r="EA42" s="190"/>
      <c r="EB42" s="190"/>
      <c r="EC42" s="190"/>
      <c r="ED42" s="190"/>
      <c r="EE42" s="190"/>
      <c r="EF42" s="190"/>
      <c r="EG42" s="190"/>
      <c r="EH42" s="190"/>
      <c r="EI42" s="190"/>
      <c r="EJ42" s="190"/>
      <c r="EK42" s="190"/>
      <c r="EL42" s="190"/>
      <c r="EM42" s="190"/>
      <c r="EN42" s="190"/>
      <c r="EO42" s="190"/>
      <c r="EP42" s="190"/>
      <c r="EQ42" s="190"/>
      <c r="ER42" s="190"/>
      <c r="ES42" s="190"/>
      <c r="ET42" s="190"/>
      <c r="EU42" s="190"/>
      <c r="EV42" s="190"/>
      <c r="EW42" s="190"/>
    </row>
    <row r="43" spans="1:153" s="41" customFormat="1" ht="20.25" customHeight="1" x14ac:dyDescent="0.2">
      <c r="A43" s="228" t="s">
        <v>75</v>
      </c>
      <c r="B43" s="134">
        <v>22.04</v>
      </c>
      <c r="C43" s="134">
        <v>14.01</v>
      </c>
      <c r="D43" s="134">
        <v>22.02</v>
      </c>
      <c r="E43" s="134">
        <v>26.08</v>
      </c>
      <c r="F43" s="134">
        <v>26.88</v>
      </c>
      <c r="G43" s="134">
        <v>26.78</v>
      </c>
      <c r="H43" s="134">
        <v>19.559999999999999</v>
      </c>
      <c r="I43" s="134">
        <v>39.14</v>
      </c>
      <c r="J43" s="134">
        <v>33.11</v>
      </c>
      <c r="K43" s="134">
        <v>19.5</v>
      </c>
      <c r="L43" s="134">
        <v>21.42</v>
      </c>
      <c r="M43" s="134">
        <v>29.09</v>
      </c>
      <c r="N43" s="134">
        <v>28.81</v>
      </c>
      <c r="O43" s="134">
        <v>25.69</v>
      </c>
      <c r="P43" s="134">
        <v>17.3</v>
      </c>
      <c r="Q43" s="134">
        <v>38.07</v>
      </c>
      <c r="R43" s="134">
        <v>40.46</v>
      </c>
      <c r="S43" s="134">
        <v>17.75</v>
      </c>
      <c r="T43" s="134">
        <v>16.05</v>
      </c>
      <c r="U43" s="134">
        <v>32.07</v>
      </c>
      <c r="V43" s="134">
        <v>38.409999999999997</v>
      </c>
      <c r="W43" s="134">
        <v>24.92</v>
      </c>
      <c r="X43" s="134">
        <v>19.39</v>
      </c>
      <c r="Y43" s="134">
        <v>35.43</v>
      </c>
      <c r="Z43" s="134">
        <v>31.13</v>
      </c>
      <c r="AA43" s="134">
        <v>19.13</v>
      </c>
      <c r="AB43" s="134">
        <v>21.12</v>
      </c>
      <c r="AC43" s="134">
        <v>25.31</v>
      </c>
      <c r="AD43" s="134">
        <v>31.46</v>
      </c>
      <c r="AE43" s="134">
        <v>23.33</v>
      </c>
      <c r="AF43" s="134">
        <v>20.5</v>
      </c>
      <c r="AG43" s="134">
        <v>32.99</v>
      </c>
      <c r="AH43" s="134">
        <v>34.53</v>
      </c>
      <c r="AI43" s="134">
        <v>19.010000000000002</v>
      </c>
      <c r="AJ43" s="134">
        <v>19.010000000000002</v>
      </c>
      <c r="AK43" s="134">
        <v>33.36</v>
      </c>
      <c r="AL43" s="134">
        <v>33.619999999999997</v>
      </c>
      <c r="AM43" s="134">
        <v>20.12</v>
      </c>
      <c r="AN43" s="134">
        <v>22.12</v>
      </c>
      <c r="AO43" s="134">
        <v>29.73</v>
      </c>
      <c r="AP43" s="134">
        <v>42.33</v>
      </c>
      <c r="AQ43" s="134">
        <v>19.940000000000001</v>
      </c>
      <c r="AR43" s="134">
        <v>21.62</v>
      </c>
      <c r="AS43" s="134">
        <v>29.1</v>
      </c>
      <c r="AT43" s="134">
        <v>32.72</v>
      </c>
      <c r="AU43" s="134">
        <v>17.12</v>
      </c>
      <c r="AV43" s="134">
        <v>12.66</v>
      </c>
      <c r="AW43" s="134">
        <v>31.11</v>
      </c>
      <c r="AX43" s="278">
        <v>37.549999999999997</v>
      </c>
      <c r="AY43" s="278">
        <v>23.33</v>
      </c>
      <c r="AZ43" s="278">
        <v>17.559999999999999</v>
      </c>
      <c r="BA43" s="278">
        <v>31.51</v>
      </c>
      <c r="BB43" s="278">
        <v>31.65</v>
      </c>
      <c r="BC43" s="278">
        <v>15.33</v>
      </c>
      <c r="BD43" s="170"/>
      <c r="DA43" s="190"/>
      <c r="DB43" s="190"/>
      <c r="DC43" s="190"/>
      <c r="DD43" s="190"/>
      <c r="DE43" s="190"/>
      <c r="DF43" s="190"/>
      <c r="DG43" s="190"/>
      <c r="DH43" s="190"/>
      <c r="DI43" s="190"/>
      <c r="DJ43" s="190"/>
      <c r="DK43" s="190"/>
      <c r="DL43" s="190"/>
      <c r="DM43" s="190"/>
      <c r="DN43" s="190"/>
      <c r="DO43" s="190"/>
      <c r="DP43" s="190"/>
      <c r="DQ43" s="190"/>
      <c r="DR43" s="190"/>
      <c r="DS43" s="190"/>
      <c r="DT43" s="190"/>
      <c r="DU43" s="190"/>
      <c r="DV43" s="190"/>
      <c r="DW43" s="190"/>
      <c r="DX43" s="190"/>
      <c r="DY43" s="190"/>
      <c r="DZ43" s="190"/>
      <c r="EA43" s="190"/>
      <c r="EB43" s="190"/>
      <c r="EC43" s="190"/>
      <c r="ED43" s="190"/>
      <c r="EE43" s="190"/>
      <c r="EF43" s="190"/>
      <c r="EG43" s="190"/>
      <c r="EH43" s="190"/>
      <c r="EI43" s="190"/>
      <c r="EJ43" s="190"/>
      <c r="EK43" s="190"/>
      <c r="EL43" s="190"/>
      <c r="EM43" s="190"/>
      <c r="EN43" s="190"/>
      <c r="EO43" s="190"/>
      <c r="EP43" s="190"/>
      <c r="EQ43" s="190"/>
      <c r="ER43" s="190"/>
      <c r="ES43" s="190"/>
      <c r="ET43" s="190"/>
      <c r="EU43" s="190"/>
      <c r="EV43" s="190"/>
      <c r="EW43" s="190"/>
    </row>
    <row r="44" spans="1:153" s="41" customFormat="1" ht="20.25" customHeight="1" x14ac:dyDescent="0.2">
      <c r="A44" s="228" t="s">
        <v>76</v>
      </c>
      <c r="B44" s="134">
        <v>32.659999999999997</v>
      </c>
      <c r="C44" s="134">
        <v>21.17</v>
      </c>
      <c r="D44" s="134">
        <v>31.4</v>
      </c>
      <c r="E44" s="134">
        <v>37.24</v>
      </c>
      <c r="F44" s="134">
        <v>33.39</v>
      </c>
      <c r="G44" s="134">
        <v>34.549999999999997</v>
      </c>
      <c r="H44" s="134">
        <v>30.96</v>
      </c>
      <c r="I44" s="134">
        <v>49.96</v>
      </c>
      <c r="J44" s="134">
        <v>34.56</v>
      </c>
      <c r="K44" s="134">
        <v>32.04</v>
      </c>
      <c r="L44" s="134">
        <v>29.75</v>
      </c>
      <c r="M44" s="134">
        <v>43.7</v>
      </c>
      <c r="N44" s="134">
        <v>40.729999999999997</v>
      </c>
      <c r="O44" s="134">
        <v>34.58</v>
      </c>
      <c r="P44" s="134">
        <v>24.73</v>
      </c>
      <c r="Q44" s="134">
        <v>50.35</v>
      </c>
      <c r="R44" s="134">
        <v>54.41</v>
      </c>
      <c r="S44" s="134">
        <v>24.41</v>
      </c>
      <c r="T44" s="134">
        <v>23.86</v>
      </c>
      <c r="U44" s="134">
        <v>47.55</v>
      </c>
      <c r="V44" s="134">
        <v>46.85</v>
      </c>
      <c r="W44" s="134">
        <v>33.590000000000003</v>
      </c>
      <c r="X44" s="134">
        <v>30.58</v>
      </c>
      <c r="Y44" s="134">
        <v>51.2</v>
      </c>
      <c r="Z44" s="134">
        <v>46.31</v>
      </c>
      <c r="AA44" s="134">
        <v>29.27</v>
      </c>
      <c r="AB44" s="134">
        <v>31.89</v>
      </c>
      <c r="AC44" s="134">
        <v>38.6</v>
      </c>
      <c r="AD44" s="134">
        <v>44.5</v>
      </c>
      <c r="AE44" s="134">
        <v>32.950000000000003</v>
      </c>
      <c r="AF44" s="134">
        <v>30.45</v>
      </c>
      <c r="AG44" s="134">
        <v>53.88</v>
      </c>
      <c r="AH44" s="134">
        <v>50.18</v>
      </c>
      <c r="AI44" s="134">
        <v>28.05</v>
      </c>
      <c r="AJ44" s="134">
        <v>28.76</v>
      </c>
      <c r="AK44" s="134">
        <v>49.53</v>
      </c>
      <c r="AL44" s="134">
        <v>47.8</v>
      </c>
      <c r="AM44" s="134">
        <v>30.82</v>
      </c>
      <c r="AN44" s="134">
        <v>34.53</v>
      </c>
      <c r="AO44" s="134">
        <v>47.4</v>
      </c>
      <c r="AP44" s="134">
        <v>61.17</v>
      </c>
      <c r="AQ44" s="134">
        <v>32.57</v>
      </c>
      <c r="AR44" s="134">
        <v>34.950000000000003</v>
      </c>
      <c r="AS44" s="134">
        <v>52.42</v>
      </c>
      <c r="AT44" s="134">
        <v>49.92</v>
      </c>
      <c r="AU44" s="134">
        <v>26.92</v>
      </c>
      <c r="AV44" s="134">
        <v>25.53</v>
      </c>
      <c r="AW44" s="134">
        <v>48.67</v>
      </c>
      <c r="AX44" s="278">
        <v>48.74</v>
      </c>
      <c r="AY44" s="278">
        <v>31.35</v>
      </c>
      <c r="AZ44" s="278">
        <v>25.89</v>
      </c>
      <c r="BA44" s="278">
        <v>51.48</v>
      </c>
      <c r="BB44" s="278">
        <v>49.5</v>
      </c>
      <c r="BC44" s="278">
        <v>27.39</v>
      </c>
      <c r="BD44" s="170"/>
      <c r="DA44" s="190"/>
      <c r="DB44" s="190"/>
      <c r="DC44" s="190"/>
      <c r="DD44" s="190"/>
      <c r="DE44" s="190"/>
      <c r="DF44" s="190"/>
      <c r="DG44" s="190"/>
      <c r="DH44" s="190"/>
      <c r="DI44" s="190"/>
      <c r="DJ44" s="190"/>
      <c r="DK44" s="190"/>
      <c r="DL44" s="190"/>
      <c r="DM44" s="190"/>
      <c r="DN44" s="190"/>
      <c r="DO44" s="190"/>
      <c r="DP44" s="190"/>
      <c r="DQ44" s="190"/>
      <c r="DR44" s="190"/>
      <c r="DS44" s="190"/>
      <c r="DT44" s="190"/>
      <c r="DU44" s="190"/>
      <c r="DV44" s="190"/>
      <c r="DW44" s="190"/>
      <c r="DX44" s="190"/>
      <c r="DY44" s="190"/>
      <c r="DZ44" s="190"/>
      <c r="EA44" s="190"/>
      <c r="EB44" s="190"/>
      <c r="EC44" s="190"/>
      <c r="ED44" s="190"/>
      <c r="EE44" s="190"/>
      <c r="EF44" s="190"/>
      <c r="EG44" s="190"/>
      <c r="EH44" s="190"/>
      <c r="EI44" s="190"/>
      <c r="EJ44" s="190"/>
      <c r="EK44" s="190"/>
      <c r="EL44" s="190"/>
      <c r="EM44" s="190"/>
      <c r="EN44" s="190"/>
      <c r="EO44" s="190"/>
      <c r="EP44" s="190"/>
      <c r="EQ44" s="190"/>
      <c r="ER44" s="190"/>
      <c r="ES44" s="190"/>
      <c r="ET44" s="190"/>
      <c r="EU44" s="190"/>
      <c r="EV44" s="190"/>
      <c r="EW44" s="190"/>
    </row>
    <row r="45" spans="1:153" s="41" customFormat="1" ht="20.25" customHeight="1" x14ac:dyDescent="0.2">
      <c r="A45" s="228" t="s">
        <v>5</v>
      </c>
      <c r="B45" s="134">
        <v>8.57</v>
      </c>
      <c r="C45" s="134">
        <v>12.31</v>
      </c>
      <c r="D45" s="134">
        <v>11.44</v>
      </c>
      <c r="E45" s="134">
        <v>4.95</v>
      </c>
      <c r="F45" s="134">
        <v>6.12</v>
      </c>
      <c r="G45" s="134">
        <v>17.23</v>
      </c>
      <c r="H45" s="134">
        <v>13.49</v>
      </c>
      <c r="I45" s="134">
        <v>3.47</v>
      </c>
      <c r="J45" s="134">
        <v>7.07</v>
      </c>
      <c r="K45" s="134">
        <v>14.64</v>
      </c>
      <c r="L45" s="134">
        <v>16.27</v>
      </c>
      <c r="M45" s="134">
        <v>4.88</v>
      </c>
      <c r="N45" s="134">
        <v>3.21</v>
      </c>
      <c r="O45" s="134">
        <v>13.31</v>
      </c>
      <c r="P45" s="134">
        <v>14.94</v>
      </c>
      <c r="Q45" s="134">
        <v>4.99</v>
      </c>
      <c r="R45" s="134">
        <v>5.5</v>
      </c>
      <c r="S45" s="134">
        <v>13.31</v>
      </c>
      <c r="T45" s="134">
        <v>13.51</v>
      </c>
      <c r="U45" s="134">
        <v>4.58</v>
      </c>
      <c r="V45" s="134">
        <v>6.46</v>
      </c>
      <c r="W45" s="134">
        <v>17.600000000000001</v>
      </c>
      <c r="X45" s="134">
        <v>14.47</v>
      </c>
      <c r="Y45" s="134">
        <v>3.95</v>
      </c>
      <c r="Z45" s="134">
        <v>6.49</v>
      </c>
      <c r="AA45" s="134">
        <v>15.82</v>
      </c>
      <c r="AB45" s="134">
        <v>14.62</v>
      </c>
      <c r="AC45" s="134">
        <v>5.0999999999999996</v>
      </c>
      <c r="AD45" s="134">
        <v>6.16</v>
      </c>
      <c r="AE45" s="134">
        <v>17.04</v>
      </c>
      <c r="AF45" s="134">
        <v>14.38</v>
      </c>
      <c r="AG45" s="134">
        <v>4.71</v>
      </c>
      <c r="AH45" s="134">
        <v>6.44</v>
      </c>
      <c r="AI45" s="134">
        <v>17.27</v>
      </c>
      <c r="AJ45" s="134">
        <v>15.57</v>
      </c>
      <c r="AK45" s="134">
        <v>5.15</v>
      </c>
      <c r="AL45" s="134">
        <v>6.77</v>
      </c>
      <c r="AM45" s="134">
        <v>16.02</v>
      </c>
      <c r="AN45" s="134">
        <v>15.34</v>
      </c>
      <c r="AO45" s="134">
        <v>4.7300000000000004</v>
      </c>
      <c r="AP45" s="134">
        <v>6.47</v>
      </c>
      <c r="AQ45" s="134">
        <v>17.670000000000002</v>
      </c>
      <c r="AR45" s="134">
        <v>13.75</v>
      </c>
      <c r="AS45" s="134">
        <v>4.54</v>
      </c>
      <c r="AT45" s="134">
        <v>5.85</v>
      </c>
      <c r="AU45" s="134">
        <v>16.079999999999998</v>
      </c>
      <c r="AV45" s="134">
        <v>13.35</v>
      </c>
      <c r="AW45" s="134">
        <v>4.74</v>
      </c>
      <c r="AX45" s="278">
        <v>6.59</v>
      </c>
      <c r="AY45" s="278">
        <v>15.9</v>
      </c>
      <c r="AZ45" s="278">
        <v>14.77</v>
      </c>
      <c r="BA45" s="278">
        <v>5.27</v>
      </c>
      <c r="BB45" s="278">
        <v>5.63</v>
      </c>
      <c r="BC45" s="278">
        <v>16.61</v>
      </c>
      <c r="BD45" s="170"/>
      <c r="DA45" s="190"/>
      <c r="DB45" s="190"/>
      <c r="DC45" s="190"/>
      <c r="DD45" s="190"/>
      <c r="DE45" s="190"/>
      <c r="DF45" s="190"/>
      <c r="DG45" s="190"/>
      <c r="DH45" s="190"/>
      <c r="DI45" s="190"/>
      <c r="DJ45" s="190"/>
      <c r="DK45" s="190"/>
      <c r="DL45" s="190"/>
      <c r="DM45" s="190"/>
      <c r="DN45" s="190"/>
      <c r="DO45" s="190"/>
      <c r="DP45" s="190"/>
      <c r="DQ45" s="190"/>
      <c r="DR45" s="190"/>
      <c r="DS45" s="190"/>
      <c r="DT45" s="190"/>
      <c r="DU45" s="190"/>
      <c r="DV45" s="190"/>
      <c r="DW45" s="190"/>
      <c r="DX45" s="190"/>
      <c r="DY45" s="190"/>
      <c r="DZ45" s="190"/>
      <c r="EA45" s="190"/>
      <c r="EB45" s="190"/>
      <c r="EC45" s="190"/>
      <c r="ED45" s="190"/>
      <c r="EE45" s="190"/>
      <c r="EF45" s="190"/>
      <c r="EG45" s="190"/>
      <c r="EH45" s="190"/>
      <c r="EI45" s="190"/>
      <c r="EJ45" s="190"/>
      <c r="EK45" s="190"/>
      <c r="EL45" s="190"/>
      <c r="EM45" s="190"/>
      <c r="EN45" s="190"/>
      <c r="EO45" s="190"/>
      <c r="EP45" s="190"/>
      <c r="EQ45" s="190"/>
      <c r="ER45" s="190"/>
      <c r="ES45" s="190"/>
      <c r="ET45" s="190"/>
      <c r="EU45" s="190"/>
      <c r="EV45" s="190"/>
      <c r="EW45" s="190"/>
    </row>
    <row r="46" spans="1:153" s="41" customFormat="1" ht="20.25" customHeight="1" x14ac:dyDescent="0.2">
      <c r="A46" s="228" t="s">
        <v>18</v>
      </c>
      <c r="B46" s="134">
        <v>23.85</v>
      </c>
      <c r="C46" s="134">
        <v>18.22</v>
      </c>
      <c r="D46" s="134">
        <v>23.57</v>
      </c>
      <c r="E46" s="134">
        <v>34.03</v>
      </c>
      <c r="F46" s="134">
        <v>36.409999999999997</v>
      </c>
      <c r="G46" s="134">
        <v>31.3</v>
      </c>
      <c r="H46" s="134">
        <v>33.32</v>
      </c>
      <c r="I46" s="134">
        <v>54.42</v>
      </c>
      <c r="J46" s="134">
        <v>49.75</v>
      </c>
      <c r="K46" s="134">
        <v>21.63</v>
      </c>
      <c r="L46" s="134">
        <v>28.28</v>
      </c>
      <c r="M46" s="134">
        <v>43.81</v>
      </c>
      <c r="N46" s="134">
        <v>34.25</v>
      </c>
      <c r="O46" s="134">
        <v>26.16</v>
      </c>
      <c r="P46" s="134">
        <v>19.79</v>
      </c>
      <c r="Q46" s="134">
        <v>46.11</v>
      </c>
      <c r="R46" s="134">
        <v>60.63</v>
      </c>
      <c r="S46" s="134">
        <v>29.67</v>
      </c>
      <c r="T46" s="134">
        <v>20.49</v>
      </c>
      <c r="U46" s="134">
        <v>45.97</v>
      </c>
      <c r="V46" s="134">
        <v>53.69</v>
      </c>
      <c r="W46" s="134">
        <v>37.49</v>
      </c>
      <c r="X46" s="134">
        <v>26.67</v>
      </c>
      <c r="Y46" s="134">
        <v>47.08</v>
      </c>
      <c r="Z46" s="134">
        <v>53.58</v>
      </c>
      <c r="AA46" s="134">
        <v>23.96</v>
      </c>
      <c r="AB46" s="134">
        <v>28.88</v>
      </c>
      <c r="AC46" s="134">
        <v>30</v>
      </c>
      <c r="AD46" s="134">
        <v>45.42</v>
      </c>
      <c r="AE46" s="134">
        <v>21.55</v>
      </c>
      <c r="AF46" s="134">
        <v>30.88</v>
      </c>
      <c r="AG46" s="134">
        <v>47.38</v>
      </c>
      <c r="AH46" s="134">
        <v>38.659999999999997</v>
      </c>
      <c r="AI46" s="134">
        <v>23.26</v>
      </c>
      <c r="AJ46" s="134">
        <v>21.48</v>
      </c>
      <c r="AK46" s="134">
        <v>49.05</v>
      </c>
      <c r="AL46" s="134">
        <v>46.69</v>
      </c>
      <c r="AM46" s="134">
        <v>20.329999999999998</v>
      </c>
      <c r="AN46" s="134">
        <v>33.94</v>
      </c>
      <c r="AO46" s="134">
        <v>43.47</v>
      </c>
      <c r="AP46" s="134">
        <v>60.22</v>
      </c>
      <c r="AQ46" s="134">
        <v>24.55</v>
      </c>
      <c r="AR46" s="134">
        <v>28.43</v>
      </c>
      <c r="AS46" s="134">
        <v>52.89</v>
      </c>
      <c r="AT46" s="134">
        <v>43.36</v>
      </c>
      <c r="AU46" s="134">
        <v>24.18</v>
      </c>
      <c r="AV46" s="134">
        <v>13.48</v>
      </c>
      <c r="AW46" s="134">
        <v>49.65</v>
      </c>
      <c r="AX46" s="278">
        <v>47.63</v>
      </c>
      <c r="AY46" s="278">
        <v>24.07</v>
      </c>
      <c r="AZ46" s="278">
        <v>18.47</v>
      </c>
      <c r="BA46" s="278">
        <v>46.26</v>
      </c>
      <c r="BB46" s="278">
        <v>40.770000000000003</v>
      </c>
      <c r="BC46" s="278">
        <v>17.46</v>
      </c>
      <c r="BD46" s="170"/>
      <c r="DA46" s="190"/>
      <c r="DB46" s="190"/>
      <c r="DC46" s="190"/>
      <c r="DD46" s="190"/>
      <c r="DE46" s="190"/>
      <c r="DF46" s="190"/>
      <c r="DG46" s="190"/>
      <c r="DH46" s="190"/>
      <c r="DI46" s="190"/>
      <c r="DJ46" s="190"/>
      <c r="DK46" s="190"/>
      <c r="DL46" s="190"/>
      <c r="DM46" s="190"/>
      <c r="DN46" s="190"/>
      <c r="DO46" s="190"/>
      <c r="DP46" s="190"/>
      <c r="DQ46" s="190"/>
      <c r="DR46" s="190"/>
      <c r="DS46" s="190"/>
      <c r="DT46" s="190"/>
      <c r="DU46" s="190"/>
      <c r="DV46" s="190"/>
      <c r="DW46" s="190"/>
      <c r="DX46" s="190"/>
      <c r="DY46" s="190"/>
      <c r="DZ46" s="190"/>
      <c r="EA46" s="190"/>
      <c r="EB46" s="190"/>
      <c r="EC46" s="190"/>
      <c r="ED46" s="190"/>
      <c r="EE46" s="190"/>
      <c r="EF46" s="190"/>
      <c r="EG46" s="190"/>
      <c r="EH46" s="190"/>
      <c r="EI46" s="190"/>
      <c r="EJ46" s="190"/>
      <c r="EK46" s="190"/>
      <c r="EL46" s="190"/>
      <c r="EM46" s="190"/>
      <c r="EN46" s="190"/>
      <c r="EO46" s="190"/>
      <c r="EP46" s="190"/>
      <c r="EQ46" s="190"/>
      <c r="ER46" s="190"/>
      <c r="ES46" s="190"/>
      <c r="ET46" s="190"/>
      <c r="EU46" s="190"/>
      <c r="EV46" s="190"/>
      <c r="EW46" s="190"/>
    </row>
    <row r="47" spans="1:153" s="41" customFormat="1" ht="20.25" customHeight="1" x14ac:dyDescent="0.2">
      <c r="A47" s="228" t="s">
        <v>6</v>
      </c>
      <c r="B47" s="134">
        <v>60.85</v>
      </c>
      <c r="C47" s="134">
        <v>58.24</v>
      </c>
      <c r="D47" s="134">
        <v>57.78</v>
      </c>
      <c r="E47" s="134">
        <v>58.72</v>
      </c>
      <c r="F47" s="134">
        <v>59.26</v>
      </c>
      <c r="G47" s="134">
        <v>57.26</v>
      </c>
      <c r="H47" s="134">
        <v>56.7</v>
      </c>
      <c r="I47" s="134">
        <v>58.3</v>
      </c>
      <c r="J47" s="134">
        <v>57.28</v>
      </c>
      <c r="K47" s="134">
        <v>56.83</v>
      </c>
      <c r="L47" s="134">
        <v>56.84</v>
      </c>
      <c r="M47" s="134">
        <v>56.76</v>
      </c>
      <c r="N47" s="134">
        <v>57.36</v>
      </c>
      <c r="O47" s="134">
        <v>56.36</v>
      </c>
      <c r="P47" s="134">
        <v>54.89</v>
      </c>
      <c r="Q47" s="134">
        <v>56.67</v>
      </c>
      <c r="R47" s="134">
        <v>55.86</v>
      </c>
      <c r="S47" s="134">
        <v>54.85</v>
      </c>
      <c r="T47" s="134">
        <v>53.14</v>
      </c>
      <c r="U47" s="134">
        <v>54.13</v>
      </c>
      <c r="V47" s="134">
        <v>54.16</v>
      </c>
      <c r="W47" s="134">
        <v>52.27</v>
      </c>
      <c r="X47" s="134">
        <v>51.24</v>
      </c>
      <c r="Y47" s="134">
        <v>52.07</v>
      </c>
      <c r="Z47" s="134">
        <v>52.54</v>
      </c>
      <c r="AA47" s="134">
        <v>50.49</v>
      </c>
      <c r="AB47" s="134">
        <v>49.4</v>
      </c>
      <c r="AC47" s="134">
        <v>49.3</v>
      </c>
      <c r="AD47" s="134">
        <v>47.68</v>
      </c>
      <c r="AE47" s="134">
        <v>45.47</v>
      </c>
      <c r="AF47" s="134">
        <v>45.16</v>
      </c>
      <c r="AG47" s="134">
        <v>45.3</v>
      </c>
      <c r="AH47" s="134">
        <v>43.72</v>
      </c>
      <c r="AI47" s="134">
        <v>42.06</v>
      </c>
      <c r="AJ47" s="134">
        <v>40.83</v>
      </c>
      <c r="AK47" s="134">
        <v>41.55</v>
      </c>
      <c r="AL47" s="134">
        <v>40.65</v>
      </c>
      <c r="AM47" s="134">
        <v>38.700000000000003</v>
      </c>
      <c r="AN47" s="134">
        <v>38.229999999999997</v>
      </c>
      <c r="AO47" s="134">
        <v>39.1</v>
      </c>
      <c r="AP47" s="134">
        <v>38.729999999999997</v>
      </c>
      <c r="AQ47" s="134">
        <v>37.659999999999997</v>
      </c>
      <c r="AR47" s="134">
        <v>36.71</v>
      </c>
      <c r="AS47" s="134">
        <v>37.869999999999997</v>
      </c>
      <c r="AT47" s="134">
        <v>36.74</v>
      </c>
      <c r="AU47" s="134">
        <v>35.72</v>
      </c>
      <c r="AV47" s="134">
        <v>35.28</v>
      </c>
      <c r="AW47" s="134">
        <v>35.68</v>
      </c>
      <c r="AX47" s="278">
        <v>34.450000000000003</v>
      </c>
      <c r="AY47" s="278">
        <v>33.92</v>
      </c>
      <c r="AZ47" s="278">
        <v>32.729999999999997</v>
      </c>
      <c r="BA47" s="278">
        <v>33.22</v>
      </c>
      <c r="BB47" s="278">
        <v>33.44</v>
      </c>
      <c r="BC47" s="278">
        <v>31.87</v>
      </c>
      <c r="BD47" s="170"/>
      <c r="DA47" s="190"/>
      <c r="DB47" s="190"/>
      <c r="DC47" s="190"/>
      <c r="DD47" s="190"/>
      <c r="DE47" s="190"/>
      <c r="DF47" s="190"/>
      <c r="DG47" s="190"/>
      <c r="DH47" s="190"/>
      <c r="DI47" s="190"/>
      <c r="DJ47" s="190"/>
      <c r="DK47" s="190"/>
      <c r="DL47" s="190"/>
      <c r="DM47" s="190"/>
      <c r="DN47" s="190"/>
      <c r="DO47" s="190"/>
      <c r="DP47" s="190"/>
      <c r="DQ47" s="190"/>
      <c r="DR47" s="190"/>
      <c r="DS47" s="190"/>
      <c r="DT47" s="190"/>
      <c r="DU47" s="190"/>
      <c r="DV47" s="190"/>
      <c r="DW47" s="190"/>
      <c r="DX47" s="190"/>
      <c r="DY47" s="190"/>
      <c r="DZ47" s="190"/>
      <c r="EA47" s="190"/>
      <c r="EB47" s="190"/>
      <c r="EC47" s="190"/>
      <c r="ED47" s="190"/>
      <c r="EE47" s="190"/>
      <c r="EF47" s="190"/>
      <c r="EG47" s="190"/>
      <c r="EH47" s="190"/>
      <c r="EI47" s="190"/>
      <c r="EJ47" s="190"/>
      <c r="EK47" s="190"/>
      <c r="EL47" s="190"/>
      <c r="EM47" s="190"/>
      <c r="EN47" s="190"/>
      <c r="EO47" s="190"/>
      <c r="EP47" s="190"/>
      <c r="EQ47" s="190"/>
      <c r="ER47" s="190"/>
      <c r="ES47" s="190"/>
      <c r="ET47" s="190"/>
      <c r="EU47" s="190"/>
      <c r="EV47" s="190"/>
      <c r="EW47" s="190"/>
    </row>
    <row r="48" spans="1:153" s="41" customFormat="1" ht="20.25" customHeight="1" x14ac:dyDescent="0.2">
      <c r="A48" s="228" t="s">
        <v>7</v>
      </c>
      <c r="B48" s="134">
        <v>47.51</v>
      </c>
      <c r="C48" s="134">
        <v>46.77</v>
      </c>
      <c r="D48" s="134">
        <v>43.86</v>
      </c>
      <c r="E48" s="134">
        <v>42.87</v>
      </c>
      <c r="F48" s="134">
        <v>45.33</v>
      </c>
      <c r="G48" s="134">
        <v>46.2</v>
      </c>
      <c r="H48" s="134">
        <v>43.45</v>
      </c>
      <c r="I48" s="134">
        <v>44.91</v>
      </c>
      <c r="J48" s="134">
        <v>43.19</v>
      </c>
      <c r="K48" s="134">
        <v>41.35</v>
      </c>
      <c r="L48" s="134">
        <v>37.86</v>
      </c>
      <c r="M48" s="134">
        <v>39.9</v>
      </c>
      <c r="N48" s="134">
        <v>40.75</v>
      </c>
      <c r="O48" s="134">
        <v>47.25</v>
      </c>
      <c r="P48" s="134">
        <v>41.72</v>
      </c>
      <c r="Q48" s="134">
        <v>44.48</v>
      </c>
      <c r="R48" s="134">
        <v>42.73</v>
      </c>
      <c r="S48" s="134">
        <v>46.89</v>
      </c>
      <c r="T48" s="134">
        <v>42.03</v>
      </c>
      <c r="U48" s="134">
        <v>42.81</v>
      </c>
      <c r="V48" s="134">
        <v>45.13</v>
      </c>
      <c r="W48" s="134">
        <v>46.09</v>
      </c>
      <c r="X48" s="134">
        <v>42.43</v>
      </c>
      <c r="Y48" s="134">
        <v>43.13</v>
      </c>
      <c r="Z48" s="134">
        <v>44.33</v>
      </c>
      <c r="AA48" s="134">
        <v>44.67</v>
      </c>
      <c r="AB48" s="134">
        <v>40.28</v>
      </c>
      <c r="AC48" s="134">
        <v>41.26</v>
      </c>
      <c r="AD48" s="134">
        <v>45.28</v>
      </c>
      <c r="AE48" s="134">
        <v>46.05</v>
      </c>
      <c r="AF48" s="134">
        <v>42.75</v>
      </c>
      <c r="AG48" s="134">
        <v>44.8</v>
      </c>
      <c r="AH48" s="134">
        <v>45.73</v>
      </c>
      <c r="AI48" s="134">
        <v>48.87</v>
      </c>
      <c r="AJ48" s="134">
        <v>41.89</v>
      </c>
      <c r="AK48" s="134">
        <v>47.39</v>
      </c>
      <c r="AL48" s="134">
        <v>49.42</v>
      </c>
      <c r="AM48" s="134">
        <v>50.12</v>
      </c>
      <c r="AN48" s="134">
        <v>46.74</v>
      </c>
      <c r="AO48" s="134">
        <v>48</v>
      </c>
      <c r="AP48" s="134">
        <v>49.89</v>
      </c>
      <c r="AQ48" s="134">
        <v>51.81</v>
      </c>
      <c r="AR48" s="134">
        <v>46.53</v>
      </c>
      <c r="AS48" s="134">
        <v>48.87</v>
      </c>
      <c r="AT48" s="134">
        <v>49.05</v>
      </c>
      <c r="AU48" s="134">
        <v>50.93</v>
      </c>
      <c r="AV48" s="134">
        <v>44.91</v>
      </c>
      <c r="AW48" s="134">
        <v>47.56</v>
      </c>
      <c r="AX48" s="278">
        <v>47.77</v>
      </c>
      <c r="AY48" s="278">
        <v>46.55</v>
      </c>
      <c r="AZ48" s="278">
        <v>39.159999999999997</v>
      </c>
      <c r="BA48" s="278">
        <v>39.58</v>
      </c>
      <c r="BB48" s="278">
        <v>45.51</v>
      </c>
      <c r="BC48" s="278">
        <v>45.54</v>
      </c>
      <c r="BD48" s="170"/>
      <c r="DA48" s="190"/>
      <c r="DB48" s="190"/>
      <c r="DC48" s="190"/>
      <c r="DD48" s="190"/>
      <c r="DE48" s="190"/>
      <c r="DF48" s="190"/>
      <c r="DG48" s="190"/>
      <c r="DH48" s="190"/>
      <c r="DI48" s="190"/>
      <c r="DJ48" s="190"/>
      <c r="DK48" s="190"/>
      <c r="DL48" s="190"/>
      <c r="DM48" s="190"/>
      <c r="DN48" s="190"/>
      <c r="DO48" s="190"/>
      <c r="DP48" s="190"/>
      <c r="DQ48" s="190"/>
      <c r="DR48" s="190"/>
      <c r="DS48" s="190"/>
      <c r="DT48" s="190"/>
      <c r="DU48" s="190"/>
      <c r="DV48" s="190"/>
      <c r="DW48" s="190"/>
      <c r="DX48" s="190"/>
      <c r="DY48" s="190"/>
      <c r="DZ48" s="190"/>
      <c r="EA48" s="190"/>
      <c r="EB48" s="190"/>
      <c r="EC48" s="190"/>
      <c r="ED48" s="190"/>
      <c r="EE48" s="190"/>
      <c r="EF48" s="190"/>
      <c r="EG48" s="190"/>
      <c r="EH48" s="190"/>
      <c r="EI48" s="190"/>
      <c r="EJ48" s="190"/>
      <c r="EK48" s="190"/>
      <c r="EL48" s="190"/>
      <c r="EM48" s="190"/>
      <c r="EN48" s="190"/>
      <c r="EO48" s="190"/>
      <c r="EP48" s="190"/>
      <c r="EQ48" s="190"/>
      <c r="ER48" s="190"/>
      <c r="ES48" s="190"/>
      <c r="ET48" s="190"/>
      <c r="EU48" s="190"/>
      <c r="EV48" s="190"/>
      <c r="EW48" s="190"/>
    </row>
    <row r="49" spans="1:153" s="41" customFormat="1" ht="20.25" customHeight="1" x14ac:dyDescent="0.2">
      <c r="A49" s="228" t="s">
        <v>42</v>
      </c>
      <c r="B49" s="134">
        <v>44.06</v>
      </c>
      <c r="C49" s="134">
        <v>42.46</v>
      </c>
      <c r="D49" s="134">
        <v>41.45</v>
      </c>
      <c r="E49" s="134">
        <v>42.76</v>
      </c>
      <c r="F49" s="134">
        <v>41.86</v>
      </c>
      <c r="G49" s="134">
        <v>39.97</v>
      </c>
      <c r="H49" s="134">
        <v>40.5</v>
      </c>
      <c r="I49" s="134">
        <v>37.33</v>
      </c>
      <c r="J49" s="134">
        <v>38.72</v>
      </c>
      <c r="K49" s="134">
        <v>39.56</v>
      </c>
      <c r="L49" s="134">
        <v>42.24</v>
      </c>
      <c r="M49" s="134">
        <v>40.56</v>
      </c>
      <c r="N49" s="134">
        <v>36.549999999999997</v>
      </c>
      <c r="O49" s="134">
        <v>33.94</v>
      </c>
      <c r="P49" s="134">
        <v>34.81</v>
      </c>
      <c r="Q49" s="134">
        <v>34.33</v>
      </c>
      <c r="R49" s="134">
        <v>38.08</v>
      </c>
      <c r="S49" s="134">
        <v>35.06</v>
      </c>
      <c r="T49" s="134">
        <v>35.159999999999997</v>
      </c>
      <c r="U49" s="134">
        <v>33.229999999999997</v>
      </c>
      <c r="V49" s="134">
        <v>37.299999999999997</v>
      </c>
      <c r="W49" s="134">
        <v>33.090000000000003</v>
      </c>
      <c r="X49" s="134">
        <v>35.51</v>
      </c>
      <c r="Y49" s="134">
        <v>33.799999999999997</v>
      </c>
      <c r="Z49" s="134">
        <v>35.659999999999997</v>
      </c>
      <c r="AA49" s="134">
        <v>30.48</v>
      </c>
      <c r="AB49" s="134">
        <v>31.82</v>
      </c>
      <c r="AC49" s="134">
        <v>31.87</v>
      </c>
      <c r="AD49" s="134">
        <v>37.15</v>
      </c>
      <c r="AE49" s="134">
        <v>34.950000000000003</v>
      </c>
      <c r="AF49" s="134">
        <v>36.49</v>
      </c>
      <c r="AG49" s="134">
        <v>35.549999999999997</v>
      </c>
      <c r="AH49" s="134">
        <v>36.270000000000003</v>
      </c>
      <c r="AI49" s="134">
        <v>35.15</v>
      </c>
      <c r="AJ49" s="134">
        <v>34.770000000000003</v>
      </c>
      <c r="AK49" s="134">
        <v>34.770000000000003</v>
      </c>
      <c r="AL49" s="134">
        <v>36.17</v>
      </c>
      <c r="AM49" s="134">
        <v>36.51</v>
      </c>
      <c r="AN49" s="134">
        <v>38.08</v>
      </c>
      <c r="AO49" s="134">
        <v>37.770000000000003</v>
      </c>
      <c r="AP49" s="134">
        <v>39.229999999999997</v>
      </c>
      <c r="AQ49" s="134">
        <v>37.49</v>
      </c>
      <c r="AR49" s="134">
        <v>35.24</v>
      </c>
      <c r="AS49" s="134">
        <v>32.96</v>
      </c>
      <c r="AT49" s="134">
        <v>36.979999999999997</v>
      </c>
      <c r="AU49" s="134">
        <v>35.61</v>
      </c>
      <c r="AV49" s="134">
        <v>35.409999999999997</v>
      </c>
      <c r="AW49" s="134">
        <v>36.130000000000003</v>
      </c>
      <c r="AX49" s="278">
        <v>37.630000000000003</v>
      </c>
      <c r="AY49" s="278">
        <v>35.57</v>
      </c>
      <c r="AZ49" s="278">
        <v>35.36</v>
      </c>
      <c r="BA49" s="278">
        <v>36.43</v>
      </c>
      <c r="BB49" s="278">
        <v>36.36</v>
      </c>
      <c r="BC49" s="278">
        <v>34.76</v>
      </c>
      <c r="BD49" s="170"/>
      <c r="DA49" s="190"/>
      <c r="DB49" s="190"/>
      <c r="DC49" s="190"/>
      <c r="DD49" s="190"/>
      <c r="DE49" s="190"/>
      <c r="DF49" s="190"/>
      <c r="DG49" s="190"/>
      <c r="DH49" s="190"/>
      <c r="DI49" s="190"/>
      <c r="DJ49" s="190"/>
      <c r="DK49" s="190"/>
      <c r="DL49" s="190"/>
      <c r="DM49" s="190"/>
      <c r="DN49" s="190"/>
      <c r="DO49" s="190"/>
      <c r="DP49" s="190"/>
      <c r="DQ49" s="190"/>
      <c r="DR49" s="190"/>
      <c r="DS49" s="190"/>
      <c r="DT49" s="190"/>
      <c r="DU49" s="190"/>
      <c r="DV49" s="190"/>
      <c r="DW49" s="190"/>
      <c r="DX49" s="190"/>
      <c r="DY49" s="190"/>
      <c r="DZ49" s="190"/>
      <c r="EA49" s="190"/>
      <c r="EB49" s="190"/>
      <c r="EC49" s="190"/>
      <c r="ED49" s="190"/>
      <c r="EE49" s="190"/>
      <c r="EF49" s="190"/>
      <c r="EG49" s="190"/>
      <c r="EH49" s="190"/>
      <c r="EI49" s="190"/>
      <c r="EJ49" s="190"/>
      <c r="EK49" s="190"/>
      <c r="EL49" s="190"/>
      <c r="EM49" s="190"/>
      <c r="EN49" s="190"/>
      <c r="EO49" s="190"/>
      <c r="EP49" s="190"/>
      <c r="EQ49" s="190"/>
      <c r="ER49" s="190"/>
      <c r="ES49" s="190"/>
      <c r="ET49" s="190"/>
      <c r="EU49" s="190"/>
      <c r="EV49" s="190"/>
      <c r="EW49" s="190"/>
    </row>
    <row r="50" spans="1:153" s="41" customFormat="1" ht="20.25" customHeight="1" x14ac:dyDescent="0.2">
      <c r="A50" s="228" t="s">
        <v>33</v>
      </c>
      <c r="B50" s="134">
        <v>69.760000000000005</v>
      </c>
      <c r="C50" s="134">
        <v>66.25</v>
      </c>
      <c r="D50" s="134">
        <v>58.48</v>
      </c>
      <c r="E50" s="134">
        <v>63.66</v>
      </c>
      <c r="F50" s="134">
        <v>66.27</v>
      </c>
      <c r="G50" s="134">
        <v>63.48</v>
      </c>
      <c r="H50" s="134">
        <v>62.88</v>
      </c>
      <c r="I50" s="134">
        <v>60.26</v>
      </c>
      <c r="J50" s="134">
        <v>73.33</v>
      </c>
      <c r="K50" s="134">
        <v>58.33</v>
      </c>
      <c r="L50" s="134">
        <v>58.64</v>
      </c>
      <c r="M50" s="134">
        <v>73.45</v>
      </c>
      <c r="N50" s="134">
        <v>69.180000000000007</v>
      </c>
      <c r="O50" s="134">
        <v>68.989999999999995</v>
      </c>
      <c r="P50" s="134">
        <v>58.84</v>
      </c>
      <c r="Q50" s="134">
        <v>61.57</v>
      </c>
      <c r="R50" s="134">
        <v>66.3</v>
      </c>
      <c r="S50" s="134">
        <v>66.36</v>
      </c>
      <c r="T50" s="134">
        <v>53.85</v>
      </c>
      <c r="U50" s="134">
        <v>66.14</v>
      </c>
      <c r="V50" s="134">
        <v>70.959999999999994</v>
      </c>
      <c r="W50" s="134">
        <v>70.88</v>
      </c>
      <c r="X50" s="134">
        <v>58.12</v>
      </c>
      <c r="Y50" s="134">
        <v>67.66</v>
      </c>
      <c r="Z50" s="134">
        <v>65.41</v>
      </c>
      <c r="AA50" s="134">
        <v>58.46</v>
      </c>
      <c r="AB50" s="134">
        <v>49.21</v>
      </c>
      <c r="AC50" s="134">
        <v>60.68</v>
      </c>
      <c r="AD50" s="134">
        <v>62.38</v>
      </c>
      <c r="AE50" s="134">
        <v>58.69</v>
      </c>
      <c r="AF50" s="134">
        <v>49.28</v>
      </c>
      <c r="AG50" s="134">
        <v>59</v>
      </c>
      <c r="AH50" s="134">
        <v>61.53</v>
      </c>
      <c r="AI50" s="134">
        <v>57.77</v>
      </c>
      <c r="AJ50" s="134">
        <v>45.62</v>
      </c>
      <c r="AK50" s="134">
        <v>59.06</v>
      </c>
      <c r="AL50" s="134">
        <v>60.18</v>
      </c>
      <c r="AM50" s="134">
        <v>59.84</v>
      </c>
      <c r="AN50" s="134">
        <v>50.92</v>
      </c>
      <c r="AO50" s="134">
        <v>62.45</v>
      </c>
      <c r="AP50" s="134">
        <v>62.51</v>
      </c>
      <c r="AQ50" s="134">
        <v>57.01</v>
      </c>
      <c r="AR50" s="134">
        <v>49.83</v>
      </c>
      <c r="AS50" s="134">
        <v>58.6</v>
      </c>
      <c r="AT50" s="134">
        <v>58.25</v>
      </c>
      <c r="AU50" s="134">
        <v>58.42</v>
      </c>
      <c r="AV50" s="134">
        <v>46.38</v>
      </c>
      <c r="AW50" s="134">
        <v>54.72</v>
      </c>
      <c r="AX50" s="278">
        <v>58.14</v>
      </c>
      <c r="AY50" s="278">
        <v>56.23</v>
      </c>
      <c r="AZ50" s="278">
        <v>44.25</v>
      </c>
      <c r="BA50" s="278">
        <v>54.27</v>
      </c>
      <c r="BB50" s="278">
        <v>57.57</v>
      </c>
      <c r="BC50" s="278">
        <v>54.42</v>
      </c>
      <c r="BD50" s="170"/>
      <c r="DA50" s="190"/>
      <c r="DB50" s="190"/>
      <c r="DC50" s="190"/>
      <c r="DD50" s="190"/>
      <c r="DE50" s="190"/>
      <c r="DF50" s="190"/>
      <c r="DG50" s="190"/>
      <c r="DH50" s="190"/>
      <c r="DI50" s="190"/>
      <c r="DJ50" s="190"/>
      <c r="DK50" s="190"/>
      <c r="DL50" s="190"/>
      <c r="DM50" s="190"/>
      <c r="DN50" s="190"/>
      <c r="DO50" s="190"/>
      <c r="DP50" s="190"/>
      <c r="DQ50" s="190"/>
      <c r="DR50" s="190"/>
      <c r="DS50" s="190"/>
      <c r="DT50" s="190"/>
      <c r="DU50" s="190"/>
      <c r="DV50" s="190"/>
      <c r="DW50" s="190"/>
      <c r="DX50" s="190"/>
      <c r="DY50" s="190"/>
      <c r="DZ50" s="190"/>
      <c r="EA50" s="190"/>
      <c r="EB50" s="190"/>
      <c r="EC50" s="190"/>
      <c r="ED50" s="190"/>
      <c r="EE50" s="190"/>
      <c r="EF50" s="190"/>
      <c r="EG50" s="190"/>
      <c r="EH50" s="190"/>
      <c r="EI50" s="190"/>
      <c r="EJ50" s="190"/>
      <c r="EK50" s="190"/>
      <c r="EL50" s="190"/>
      <c r="EM50" s="190"/>
      <c r="EN50" s="190"/>
      <c r="EO50" s="190"/>
      <c r="EP50" s="190"/>
      <c r="EQ50" s="190"/>
      <c r="ER50" s="190"/>
      <c r="ES50" s="190"/>
      <c r="ET50" s="190"/>
      <c r="EU50" s="190"/>
      <c r="EV50" s="190"/>
      <c r="EW50" s="190"/>
    </row>
    <row r="51" spans="1:153" s="41" customFormat="1" ht="20.25" customHeight="1" x14ac:dyDescent="0.2">
      <c r="A51" s="228" t="s">
        <v>251</v>
      </c>
      <c r="B51" s="134">
        <v>42.92</v>
      </c>
      <c r="C51" s="134">
        <v>40.78</v>
      </c>
      <c r="D51" s="134">
        <v>50.42</v>
      </c>
      <c r="E51" s="134">
        <v>65.87</v>
      </c>
      <c r="F51" s="134">
        <v>60.64</v>
      </c>
      <c r="G51" s="134">
        <v>54.41</v>
      </c>
      <c r="H51" s="134">
        <v>51.17</v>
      </c>
      <c r="I51" s="134">
        <v>52.63</v>
      </c>
      <c r="J51" s="134">
        <v>59.33</v>
      </c>
      <c r="K51" s="134">
        <v>63.94</v>
      </c>
      <c r="L51" s="134">
        <v>62.21</v>
      </c>
      <c r="M51" s="134">
        <v>61.92</v>
      </c>
      <c r="N51" s="134">
        <v>59.57</v>
      </c>
      <c r="O51" s="134">
        <v>58.97</v>
      </c>
      <c r="P51" s="134">
        <v>59.87</v>
      </c>
      <c r="Q51" s="134">
        <v>61.07</v>
      </c>
      <c r="R51" s="134">
        <v>59.84</v>
      </c>
      <c r="S51" s="134">
        <v>57.68</v>
      </c>
      <c r="T51" s="134">
        <v>57.75</v>
      </c>
      <c r="U51" s="134">
        <v>58.22</v>
      </c>
      <c r="V51" s="134">
        <v>59.94</v>
      </c>
      <c r="W51" s="134">
        <v>60.43</v>
      </c>
      <c r="X51" s="134">
        <v>59.41</v>
      </c>
      <c r="Y51" s="134">
        <v>60.93</v>
      </c>
      <c r="Z51" s="134">
        <v>65.709999999999994</v>
      </c>
      <c r="AA51" s="134">
        <v>63.24</v>
      </c>
      <c r="AB51" s="134">
        <v>64.150000000000006</v>
      </c>
      <c r="AC51" s="134">
        <v>61.57</v>
      </c>
      <c r="AD51" s="134">
        <v>64.040000000000006</v>
      </c>
      <c r="AE51" s="134">
        <v>61.96</v>
      </c>
      <c r="AF51" s="134">
        <v>61.18</v>
      </c>
      <c r="AG51" s="134">
        <v>60.43</v>
      </c>
      <c r="AH51" s="134">
        <v>61.54</v>
      </c>
      <c r="AI51" s="134">
        <v>60.85</v>
      </c>
      <c r="AJ51" s="134">
        <v>60.79</v>
      </c>
      <c r="AK51" s="134">
        <v>60.82</v>
      </c>
      <c r="AL51" s="134">
        <v>63.57</v>
      </c>
      <c r="AM51" s="134">
        <v>62.19</v>
      </c>
      <c r="AN51" s="134">
        <v>62.98</v>
      </c>
      <c r="AO51" s="134">
        <v>62.38</v>
      </c>
      <c r="AP51" s="134">
        <v>62.35</v>
      </c>
      <c r="AQ51" s="134">
        <v>61.31</v>
      </c>
      <c r="AR51" s="134">
        <v>61.97</v>
      </c>
      <c r="AS51" s="134">
        <v>61.49</v>
      </c>
      <c r="AT51" s="134">
        <v>63.95</v>
      </c>
      <c r="AU51" s="134">
        <v>63.12</v>
      </c>
      <c r="AV51" s="134">
        <v>65.89</v>
      </c>
      <c r="AW51" s="134">
        <v>63.75</v>
      </c>
      <c r="AX51" s="278">
        <v>62.22</v>
      </c>
      <c r="AY51" s="278">
        <v>62.4</v>
      </c>
      <c r="AZ51" s="278">
        <v>62.62</v>
      </c>
      <c r="BA51" s="278">
        <v>61.34</v>
      </c>
      <c r="BB51" s="278">
        <v>61.56</v>
      </c>
      <c r="BC51" s="278">
        <v>60.45</v>
      </c>
      <c r="BD51" s="170"/>
    </row>
    <row r="52" spans="1:153" s="41" customFormat="1" ht="25.5" customHeight="1" x14ac:dyDescent="0.2">
      <c r="A52" s="228" t="s">
        <v>253</v>
      </c>
      <c r="B52" s="134">
        <v>53.95</v>
      </c>
      <c r="C52" s="134">
        <v>60.42</v>
      </c>
      <c r="D52" s="134">
        <v>58.79</v>
      </c>
      <c r="E52" s="134">
        <v>60.56</v>
      </c>
      <c r="F52" s="134">
        <v>62.41</v>
      </c>
      <c r="G52" s="134">
        <v>66.599999999999994</v>
      </c>
      <c r="H52" s="134">
        <v>64.040000000000006</v>
      </c>
      <c r="I52" s="134">
        <v>25.28</v>
      </c>
      <c r="J52" s="134">
        <v>42.34</v>
      </c>
      <c r="K52" s="134">
        <v>17.57</v>
      </c>
      <c r="L52" s="134">
        <v>35.47</v>
      </c>
      <c r="M52" s="134">
        <v>63.72</v>
      </c>
      <c r="N52" s="134">
        <v>50.58</v>
      </c>
      <c r="O52" s="134">
        <v>51.62</v>
      </c>
      <c r="P52" s="134">
        <v>41.93</v>
      </c>
      <c r="Q52" s="134">
        <v>48.34</v>
      </c>
      <c r="R52" s="134">
        <v>51.38</v>
      </c>
      <c r="S52" s="134">
        <v>66.42</v>
      </c>
      <c r="T52" s="134">
        <v>72.959999999999994</v>
      </c>
      <c r="U52" s="134">
        <v>85.27</v>
      </c>
      <c r="V52" s="134">
        <v>88.52</v>
      </c>
      <c r="W52" s="134">
        <v>88.02</v>
      </c>
      <c r="X52" s="134">
        <v>75.56</v>
      </c>
      <c r="Y52" s="134">
        <v>88.63</v>
      </c>
      <c r="Z52" s="134">
        <v>95.71</v>
      </c>
      <c r="AA52" s="134">
        <v>82.04</v>
      </c>
      <c r="AB52" s="134">
        <v>56.52</v>
      </c>
      <c r="AC52" s="134">
        <v>75.95</v>
      </c>
      <c r="AD52" s="134">
        <v>94.27</v>
      </c>
      <c r="AE52" s="134">
        <v>74.599999999999994</v>
      </c>
      <c r="AF52" s="134">
        <v>71.959999999999994</v>
      </c>
      <c r="AG52" s="134">
        <v>65.069999999999993</v>
      </c>
      <c r="AH52" s="134">
        <v>69.89</v>
      </c>
      <c r="AI52" s="134">
        <v>73.849999999999994</v>
      </c>
      <c r="AJ52" s="134">
        <v>65.19</v>
      </c>
      <c r="AK52" s="134">
        <v>69.14</v>
      </c>
      <c r="AL52" s="134">
        <v>61.3</v>
      </c>
      <c r="AM52" s="134">
        <v>61.73</v>
      </c>
      <c r="AN52" s="134">
        <v>60.49</v>
      </c>
      <c r="AO52" s="134">
        <v>71.72</v>
      </c>
      <c r="AP52" s="134">
        <v>71.59</v>
      </c>
      <c r="AQ52" s="134">
        <v>67.83</v>
      </c>
      <c r="AR52" s="134">
        <v>60.47</v>
      </c>
      <c r="AS52" s="134">
        <v>68.180000000000007</v>
      </c>
      <c r="AT52" s="134">
        <v>72.27</v>
      </c>
      <c r="AU52" s="134">
        <v>65.97</v>
      </c>
      <c r="AV52" s="134">
        <v>59.39</v>
      </c>
      <c r="AW52" s="134">
        <v>73.069999999999993</v>
      </c>
      <c r="AX52" s="278">
        <v>68.58</v>
      </c>
      <c r="AY52" s="278">
        <v>48.96</v>
      </c>
      <c r="AZ52" s="278">
        <v>60.16</v>
      </c>
      <c r="BA52" s="278">
        <v>49.77</v>
      </c>
      <c r="BB52" s="278">
        <v>57.55</v>
      </c>
      <c r="BC52" s="278">
        <v>40.869999999999997</v>
      </c>
      <c r="BD52" s="170"/>
    </row>
    <row r="53" spans="1:153" s="41" customFormat="1" ht="17.25" customHeight="1" x14ac:dyDescent="0.2">
      <c r="A53" s="228" t="s">
        <v>299</v>
      </c>
      <c r="B53" s="269" t="s">
        <v>196</v>
      </c>
      <c r="C53" s="269" t="s">
        <v>196</v>
      </c>
      <c r="D53" s="269" t="s">
        <v>196</v>
      </c>
      <c r="E53" s="269" t="s">
        <v>196</v>
      </c>
      <c r="F53" s="269" t="s">
        <v>196</v>
      </c>
      <c r="G53" s="269" t="s">
        <v>196</v>
      </c>
      <c r="H53" s="269" t="s">
        <v>196</v>
      </c>
      <c r="I53" s="269" t="s">
        <v>196</v>
      </c>
      <c r="J53" s="269" t="s">
        <v>196</v>
      </c>
      <c r="K53" s="269" t="s">
        <v>196</v>
      </c>
      <c r="L53" s="269" t="s">
        <v>196</v>
      </c>
      <c r="M53" s="269" t="s">
        <v>196</v>
      </c>
      <c r="N53" s="269" t="s">
        <v>196</v>
      </c>
      <c r="O53" s="269" t="s">
        <v>196</v>
      </c>
      <c r="P53" s="269" t="s">
        <v>196</v>
      </c>
      <c r="Q53" s="269" t="s">
        <v>196</v>
      </c>
      <c r="R53" s="269" t="s">
        <v>196</v>
      </c>
      <c r="S53" s="269" t="s">
        <v>196</v>
      </c>
      <c r="T53" s="269" t="s">
        <v>196</v>
      </c>
      <c r="U53" s="269" t="s">
        <v>196</v>
      </c>
      <c r="V53" s="269" t="s">
        <v>196</v>
      </c>
      <c r="W53" s="269" t="s">
        <v>196</v>
      </c>
      <c r="X53" s="269" t="s">
        <v>196</v>
      </c>
      <c r="Y53" s="269" t="s">
        <v>196</v>
      </c>
      <c r="Z53" s="269" t="s">
        <v>196</v>
      </c>
      <c r="AA53" s="269" t="s">
        <v>196</v>
      </c>
      <c r="AB53" s="269" t="s">
        <v>196</v>
      </c>
      <c r="AC53" s="269" t="s">
        <v>196</v>
      </c>
      <c r="AD53" s="269" t="s">
        <v>196</v>
      </c>
      <c r="AE53" s="269" t="s">
        <v>196</v>
      </c>
      <c r="AF53" s="269" t="s">
        <v>196</v>
      </c>
      <c r="AG53" s="269" t="s">
        <v>196</v>
      </c>
      <c r="AH53" s="134">
        <v>68.73</v>
      </c>
      <c r="AI53" s="134">
        <v>33.99</v>
      </c>
      <c r="AJ53" s="134">
        <v>33.619999999999997</v>
      </c>
      <c r="AK53" s="134">
        <v>33.619999999999997</v>
      </c>
      <c r="AL53" s="134">
        <v>36.07</v>
      </c>
      <c r="AM53" s="134">
        <v>34.97</v>
      </c>
      <c r="AN53" s="134">
        <v>34.590000000000003</v>
      </c>
      <c r="AO53" s="134">
        <v>34.590000000000003</v>
      </c>
      <c r="AP53" s="134">
        <v>35.85</v>
      </c>
      <c r="AQ53" s="134">
        <v>36.33</v>
      </c>
      <c r="AR53" s="134">
        <v>35.93</v>
      </c>
      <c r="AS53" s="134">
        <v>35.93</v>
      </c>
      <c r="AT53" s="134">
        <v>41.74</v>
      </c>
      <c r="AU53" s="134">
        <v>46.72</v>
      </c>
      <c r="AV53" s="134">
        <v>46.21</v>
      </c>
      <c r="AW53" s="134">
        <v>46.21</v>
      </c>
      <c r="AX53" s="278">
        <v>46.86</v>
      </c>
      <c r="AY53" s="278">
        <v>46.46</v>
      </c>
      <c r="AZ53" s="278">
        <v>45.95</v>
      </c>
      <c r="BA53" s="278">
        <v>45.95</v>
      </c>
      <c r="BB53" s="278">
        <v>46.97</v>
      </c>
      <c r="BC53" s="278">
        <v>46.46</v>
      </c>
      <c r="BD53" s="170"/>
      <c r="BF53" s="124"/>
    </row>
    <row r="54" spans="1:153" s="41" customFormat="1" ht="20.25" customHeight="1" x14ac:dyDescent="0.2">
      <c r="A54" s="229" t="s">
        <v>83</v>
      </c>
      <c r="B54" s="168">
        <v>31.6</v>
      </c>
      <c r="C54" s="168">
        <v>25.31</v>
      </c>
      <c r="D54" s="168">
        <v>30.75</v>
      </c>
      <c r="E54" s="168">
        <v>35.42</v>
      </c>
      <c r="F54" s="168">
        <v>35.67</v>
      </c>
      <c r="G54" s="168">
        <v>34.67</v>
      </c>
      <c r="H54" s="168">
        <v>30.57</v>
      </c>
      <c r="I54" s="168">
        <v>41.86</v>
      </c>
      <c r="J54" s="168">
        <v>36.770000000000003</v>
      </c>
      <c r="K54" s="168">
        <v>25.71</v>
      </c>
      <c r="L54" s="168">
        <v>28.3</v>
      </c>
      <c r="M54" s="168">
        <v>36.32</v>
      </c>
      <c r="N54" s="168">
        <v>33.28</v>
      </c>
      <c r="O54" s="168">
        <v>31.76</v>
      </c>
      <c r="P54" s="168">
        <v>24.83</v>
      </c>
      <c r="Q54" s="168">
        <v>38.61</v>
      </c>
      <c r="R54" s="168">
        <v>40.049999999999997</v>
      </c>
      <c r="S54" s="168">
        <v>26.31</v>
      </c>
      <c r="T54" s="168">
        <v>25.42</v>
      </c>
      <c r="U54" s="168">
        <v>36.14</v>
      </c>
      <c r="V54" s="168">
        <v>38.07</v>
      </c>
      <c r="W54" s="168">
        <v>32.18</v>
      </c>
      <c r="X54" s="168">
        <v>27.71</v>
      </c>
      <c r="Y54" s="168">
        <v>35.14</v>
      </c>
      <c r="Z54" s="168">
        <v>33.76</v>
      </c>
      <c r="AA54" s="168">
        <v>27.27</v>
      </c>
      <c r="AB54" s="168">
        <v>25.75</v>
      </c>
      <c r="AC54" s="168">
        <v>26.36</v>
      </c>
      <c r="AD54" s="168">
        <v>31.95</v>
      </c>
      <c r="AE54" s="168">
        <v>28.37</v>
      </c>
      <c r="AF54" s="168">
        <v>26.43</v>
      </c>
      <c r="AG54" s="168">
        <v>31.44</v>
      </c>
      <c r="AH54" s="168">
        <v>32.200000000000003</v>
      </c>
      <c r="AI54" s="168">
        <v>26.69</v>
      </c>
      <c r="AJ54" s="168">
        <v>25.91</v>
      </c>
      <c r="AK54" s="168">
        <v>32.97</v>
      </c>
      <c r="AL54" s="168">
        <v>32.450000000000003</v>
      </c>
      <c r="AM54" s="168">
        <v>26.8</v>
      </c>
      <c r="AN54" s="168">
        <v>28.41</v>
      </c>
      <c r="AO54" s="168">
        <v>31.92</v>
      </c>
      <c r="AP54" s="168">
        <v>39.840000000000003</v>
      </c>
      <c r="AQ54" s="168">
        <v>28.46</v>
      </c>
      <c r="AR54" s="168">
        <v>27.68</v>
      </c>
      <c r="AS54" s="168">
        <v>32.729999999999997</v>
      </c>
      <c r="AT54" s="168">
        <v>33.71</v>
      </c>
      <c r="AU54" s="168">
        <v>25.64</v>
      </c>
      <c r="AV54" s="168">
        <v>22.18</v>
      </c>
      <c r="AW54" s="168">
        <v>33.049999999999997</v>
      </c>
      <c r="AX54" s="279">
        <v>35.15</v>
      </c>
      <c r="AY54" s="279">
        <v>26.84</v>
      </c>
      <c r="AZ54" s="279">
        <v>24.22</v>
      </c>
      <c r="BA54" s="279">
        <v>32.28</v>
      </c>
      <c r="BB54" s="279">
        <v>32.29</v>
      </c>
      <c r="BC54" s="279">
        <v>22.66</v>
      </c>
      <c r="BD54" s="170"/>
      <c r="BF54" s="124"/>
    </row>
    <row r="55" spans="1:153" s="41" customFormat="1" ht="27" customHeight="1" x14ac:dyDescent="0.2">
      <c r="A55" s="226"/>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c r="AM55" s="124"/>
      <c r="AN55" s="124"/>
      <c r="AO55" s="191"/>
      <c r="AP55" s="191"/>
      <c r="AQ55" s="127"/>
      <c r="AR55" s="127"/>
      <c r="AS55" s="127"/>
      <c r="AT55" s="127"/>
      <c r="AU55" s="127"/>
      <c r="AV55" s="127"/>
      <c r="AW55" s="127"/>
      <c r="AX55" s="127"/>
      <c r="AY55" s="127"/>
      <c r="AZ55" s="127"/>
      <c r="BA55" s="127"/>
      <c r="BB55" s="127"/>
      <c r="BC55" s="127"/>
      <c r="BE55" s="124"/>
    </row>
    <row r="56" spans="1:153" s="41" customFormat="1" ht="44.25" customHeight="1" x14ac:dyDescent="0.2">
      <c r="A56" s="238" t="s">
        <v>203</v>
      </c>
      <c r="B56" s="166" t="s">
        <v>105</v>
      </c>
      <c r="C56" s="166" t="s">
        <v>106</v>
      </c>
      <c r="D56" s="166" t="s">
        <v>107</v>
      </c>
      <c r="E56" s="166" t="s">
        <v>108</v>
      </c>
      <c r="F56" s="166" t="s">
        <v>109</v>
      </c>
      <c r="G56" s="166" t="s">
        <v>110</v>
      </c>
      <c r="H56" s="166" t="s">
        <v>111</v>
      </c>
      <c r="I56" s="166" t="s">
        <v>112</v>
      </c>
      <c r="J56" s="166" t="s">
        <v>113</v>
      </c>
      <c r="K56" s="166" t="s">
        <v>114</v>
      </c>
      <c r="L56" s="166" t="s">
        <v>115</v>
      </c>
      <c r="M56" s="166" t="s">
        <v>116</v>
      </c>
      <c r="N56" s="167" t="s">
        <v>117</v>
      </c>
      <c r="O56" s="167" t="s">
        <v>118</v>
      </c>
      <c r="P56" s="167" t="s">
        <v>119</v>
      </c>
      <c r="Q56" s="167" t="s">
        <v>120</v>
      </c>
      <c r="R56" s="167" t="s">
        <v>121</v>
      </c>
      <c r="S56" s="167" t="s">
        <v>122</v>
      </c>
      <c r="T56" s="167" t="s">
        <v>123</v>
      </c>
      <c r="U56" s="167" t="s">
        <v>124</v>
      </c>
      <c r="V56" s="167" t="s">
        <v>125</v>
      </c>
      <c r="W56" s="167" t="s">
        <v>126</v>
      </c>
      <c r="X56" s="167" t="s">
        <v>127</v>
      </c>
      <c r="Y56" s="167" t="s">
        <v>128</v>
      </c>
      <c r="Z56" s="167" t="s">
        <v>129</v>
      </c>
      <c r="AA56" s="167" t="s">
        <v>130</v>
      </c>
      <c r="AB56" s="167" t="s">
        <v>131</v>
      </c>
      <c r="AC56" s="167" t="s">
        <v>132</v>
      </c>
      <c r="AD56" s="167" t="s">
        <v>133</v>
      </c>
      <c r="AE56" s="167" t="s">
        <v>134</v>
      </c>
      <c r="AF56" s="167" t="s">
        <v>135</v>
      </c>
      <c r="AG56" s="167" t="s">
        <v>136</v>
      </c>
      <c r="AH56" s="167" t="s">
        <v>137</v>
      </c>
      <c r="AI56" s="167" t="s">
        <v>138</v>
      </c>
      <c r="AJ56" s="167" t="s">
        <v>139</v>
      </c>
      <c r="AK56" s="167" t="s">
        <v>140</v>
      </c>
      <c r="AL56" s="167" t="s">
        <v>141</v>
      </c>
      <c r="AM56" s="167" t="s">
        <v>142</v>
      </c>
      <c r="AN56" s="167" t="s">
        <v>143</v>
      </c>
      <c r="AO56" s="192" t="s">
        <v>144</v>
      </c>
      <c r="AP56" s="192" t="s">
        <v>145</v>
      </c>
      <c r="AQ56" s="178" t="s">
        <v>146</v>
      </c>
      <c r="AR56" s="178" t="s">
        <v>147</v>
      </c>
      <c r="AS56" s="178" t="s">
        <v>148</v>
      </c>
      <c r="AT56" s="178" t="s">
        <v>149</v>
      </c>
      <c r="AU56" s="178" t="s">
        <v>150</v>
      </c>
      <c r="AV56" s="178" t="s">
        <v>227</v>
      </c>
      <c r="AW56" s="178" t="s">
        <v>232</v>
      </c>
      <c r="AX56" s="178" t="s">
        <v>234</v>
      </c>
      <c r="AY56" s="178" t="s">
        <v>237</v>
      </c>
      <c r="AZ56" s="178" t="s">
        <v>239</v>
      </c>
      <c r="BA56" s="178" t="s">
        <v>231</v>
      </c>
      <c r="BB56" s="178" t="s">
        <v>289</v>
      </c>
      <c r="BC56" s="178" t="s">
        <v>300</v>
      </c>
      <c r="BD56" s="170"/>
      <c r="BF56" s="124"/>
    </row>
    <row r="57" spans="1:153" s="41" customFormat="1" ht="20.25" customHeight="1" x14ac:dyDescent="0.2">
      <c r="A57" s="228" t="s">
        <v>75</v>
      </c>
      <c r="B57" s="134">
        <f t="shared" ref="B57:AG57" si="0">ROUND((B26/B$64)*100,2)</f>
        <v>1.62</v>
      </c>
      <c r="C57" s="134">
        <f t="shared" si="0"/>
        <v>1.39</v>
      </c>
      <c r="D57" s="134">
        <f t="shared" si="0"/>
        <v>2.33</v>
      </c>
      <c r="E57" s="134">
        <f t="shared" si="0"/>
        <v>2.2400000000000002</v>
      </c>
      <c r="F57" s="134">
        <f t="shared" si="0"/>
        <v>2.3199999999999998</v>
      </c>
      <c r="G57" s="134">
        <f t="shared" si="0"/>
        <v>2.93</v>
      </c>
      <c r="H57" s="134">
        <f t="shared" si="0"/>
        <v>2.2999999999999998</v>
      </c>
      <c r="I57" s="134">
        <f t="shared" si="0"/>
        <v>4.17</v>
      </c>
      <c r="J57" s="134">
        <f t="shared" si="0"/>
        <v>3.57</v>
      </c>
      <c r="K57" s="134">
        <f t="shared" si="0"/>
        <v>2.63</v>
      </c>
      <c r="L57" s="134">
        <f t="shared" si="0"/>
        <v>3.25</v>
      </c>
      <c r="M57" s="134">
        <f t="shared" si="0"/>
        <v>3.9</v>
      </c>
      <c r="N57" s="134">
        <f t="shared" si="0"/>
        <v>3.92</v>
      </c>
      <c r="O57" s="134">
        <f t="shared" si="0"/>
        <v>4.63</v>
      </c>
      <c r="P57" s="134">
        <f t="shared" si="0"/>
        <v>3.48</v>
      </c>
      <c r="Q57" s="134">
        <f t="shared" si="0"/>
        <v>6.73</v>
      </c>
      <c r="R57" s="134">
        <f t="shared" si="0"/>
        <v>7.13</v>
      </c>
      <c r="S57" s="134">
        <f t="shared" si="0"/>
        <v>3.86</v>
      </c>
      <c r="T57" s="134">
        <f t="shared" si="0"/>
        <v>3.79</v>
      </c>
      <c r="U57" s="134">
        <f t="shared" si="0"/>
        <v>6.64</v>
      </c>
      <c r="V57" s="134">
        <f t="shared" si="0"/>
        <v>7.49</v>
      </c>
      <c r="W57" s="134">
        <f t="shared" si="0"/>
        <v>6.06</v>
      </c>
      <c r="X57" s="134">
        <f t="shared" si="0"/>
        <v>4.99</v>
      </c>
      <c r="Y57" s="134">
        <f t="shared" si="0"/>
        <v>8.0500000000000007</v>
      </c>
      <c r="Z57" s="134">
        <f t="shared" si="0"/>
        <v>6.86</v>
      </c>
      <c r="AA57" s="134">
        <f t="shared" si="0"/>
        <v>5.07</v>
      </c>
      <c r="AB57" s="134">
        <f t="shared" si="0"/>
        <v>6.05</v>
      </c>
      <c r="AC57" s="134">
        <f t="shared" si="0"/>
        <v>6.32</v>
      </c>
      <c r="AD57" s="134">
        <f t="shared" si="0"/>
        <v>8.27</v>
      </c>
      <c r="AE57" s="134">
        <f t="shared" si="0"/>
        <v>8.0399999999999991</v>
      </c>
      <c r="AF57" s="134">
        <f t="shared" si="0"/>
        <v>7.46</v>
      </c>
      <c r="AG57" s="134">
        <f t="shared" si="0"/>
        <v>9.94</v>
      </c>
      <c r="AH57" s="134">
        <f t="shared" ref="AH57:BB57" si="1">ROUND((AH26/AH$64)*100,2)</f>
        <v>10.199999999999999</v>
      </c>
      <c r="AI57" s="134">
        <f t="shared" si="1"/>
        <v>7.05</v>
      </c>
      <c r="AJ57" s="134">
        <f t="shared" si="1"/>
        <v>7.37</v>
      </c>
      <c r="AK57" s="134">
        <f t="shared" si="1"/>
        <v>11.23</v>
      </c>
      <c r="AL57" s="134">
        <f t="shared" si="1"/>
        <v>11.16</v>
      </c>
      <c r="AM57" s="134">
        <f t="shared" si="1"/>
        <v>7.94</v>
      </c>
      <c r="AN57" s="134">
        <f t="shared" si="1"/>
        <v>9.08</v>
      </c>
      <c r="AO57" s="134">
        <f t="shared" si="1"/>
        <v>10.44</v>
      </c>
      <c r="AP57" s="134">
        <f t="shared" si="1"/>
        <v>14.76</v>
      </c>
      <c r="AQ57" s="134">
        <f t="shared" si="1"/>
        <v>9.0299999999999994</v>
      </c>
      <c r="AR57" s="134">
        <f t="shared" si="1"/>
        <v>9</v>
      </c>
      <c r="AS57" s="134">
        <f t="shared" si="1"/>
        <v>10.53</v>
      </c>
      <c r="AT57" s="134">
        <f t="shared" si="1"/>
        <v>11.83</v>
      </c>
      <c r="AU57" s="134">
        <f t="shared" si="1"/>
        <v>7.26</v>
      </c>
      <c r="AV57" s="134">
        <f t="shared" si="1"/>
        <v>5.86</v>
      </c>
      <c r="AW57" s="134">
        <f t="shared" si="1"/>
        <v>11.84</v>
      </c>
      <c r="AX57" s="134">
        <f t="shared" si="1"/>
        <v>14.04</v>
      </c>
      <c r="AY57" s="134">
        <f t="shared" si="1"/>
        <v>9.49</v>
      </c>
      <c r="AZ57" s="134">
        <f t="shared" si="1"/>
        <v>7.33</v>
      </c>
      <c r="BA57" s="134">
        <f t="shared" si="1"/>
        <v>12.11</v>
      </c>
      <c r="BB57" s="271">
        <f t="shared" si="1"/>
        <v>13.15</v>
      </c>
      <c r="BC57" s="271">
        <f t="shared" ref="BC57" si="2">ROUND((BC26/BC$64)*100,2)</f>
        <v>7.92</v>
      </c>
      <c r="BD57" s="170"/>
      <c r="BF57" s="124"/>
    </row>
    <row r="58" spans="1:153" s="41" customFormat="1" ht="20.25" customHeight="1" x14ac:dyDescent="0.2">
      <c r="A58" s="228" t="s">
        <v>76</v>
      </c>
      <c r="B58" s="134">
        <f t="shared" ref="B58:AG58" si="3">ROUND((B27/B$64)*100,2)</f>
        <v>0.62</v>
      </c>
      <c r="C58" s="134">
        <f t="shared" si="3"/>
        <v>0.53</v>
      </c>
      <c r="D58" s="134">
        <f t="shared" si="3"/>
        <v>1</v>
      </c>
      <c r="E58" s="134">
        <f t="shared" si="3"/>
        <v>1.06</v>
      </c>
      <c r="F58" s="134">
        <f t="shared" si="3"/>
        <v>0.97</v>
      </c>
      <c r="G58" s="134">
        <f t="shared" si="3"/>
        <v>1.33</v>
      </c>
      <c r="H58" s="134">
        <f t="shared" si="3"/>
        <v>1.32</v>
      </c>
      <c r="I58" s="134">
        <f t="shared" si="3"/>
        <v>2</v>
      </c>
      <c r="J58" s="134">
        <f t="shared" si="3"/>
        <v>1.51</v>
      </c>
      <c r="K58" s="134">
        <f t="shared" si="3"/>
        <v>1.93</v>
      </c>
      <c r="L58" s="134">
        <f t="shared" si="3"/>
        <v>2.1</v>
      </c>
      <c r="M58" s="134">
        <f t="shared" si="3"/>
        <v>2.82</v>
      </c>
      <c r="N58" s="134">
        <f t="shared" si="3"/>
        <v>2.77</v>
      </c>
      <c r="O58" s="134">
        <f t="shared" si="3"/>
        <v>3.12</v>
      </c>
      <c r="P58" s="134">
        <f t="shared" si="3"/>
        <v>2.4700000000000002</v>
      </c>
      <c r="Q58" s="134">
        <f t="shared" si="3"/>
        <v>4.3600000000000003</v>
      </c>
      <c r="R58" s="134">
        <f t="shared" si="3"/>
        <v>4.6900000000000004</v>
      </c>
      <c r="S58" s="134">
        <f t="shared" si="3"/>
        <v>2.66</v>
      </c>
      <c r="T58" s="134">
        <f t="shared" si="3"/>
        <v>2.95</v>
      </c>
      <c r="U58" s="134">
        <f t="shared" si="3"/>
        <v>5.22</v>
      </c>
      <c r="V58" s="134">
        <f t="shared" si="3"/>
        <v>4.8899999999999997</v>
      </c>
      <c r="W58" s="134">
        <f t="shared" si="3"/>
        <v>4.5599999999999996</v>
      </c>
      <c r="X58" s="134">
        <f t="shared" si="3"/>
        <v>4.47</v>
      </c>
      <c r="Y58" s="134">
        <f t="shared" si="3"/>
        <v>6.51</v>
      </c>
      <c r="Z58" s="134">
        <f t="shared" si="3"/>
        <v>5.59</v>
      </c>
      <c r="AA58" s="134">
        <f t="shared" si="3"/>
        <v>4.17</v>
      </c>
      <c r="AB58" s="134">
        <f t="shared" si="3"/>
        <v>4.71</v>
      </c>
      <c r="AC58" s="134">
        <f t="shared" si="3"/>
        <v>4.76</v>
      </c>
      <c r="AD58" s="134">
        <f t="shared" si="3"/>
        <v>5.51</v>
      </c>
      <c r="AE58" s="134">
        <f t="shared" si="3"/>
        <v>5.19</v>
      </c>
      <c r="AF58" s="134">
        <f t="shared" si="3"/>
        <v>5.25</v>
      </c>
      <c r="AG58" s="134">
        <f t="shared" si="3"/>
        <v>8.4700000000000006</v>
      </c>
      <c r="AH58" s="134">
        <f t="shared" ref="AH58:BB58" si="4">ROUND((AH27/AH$64)*100,2)</f>
        <v>8.4600000000000009</v>
      </c>
      <c r="AI58" s="134">
        <f t="shared" si="4"/>
        <v>6.13</v>
      </c>
      <c r="AJ58" s="134">
        <f t="shared" si="4"/>
        <v>6.67</v>
      </c>
      <c r="AK58" s="134">
        <f t="shared" si="4"/>
        <v>10.11</v>
      </c>
      <c r="AL58" s="134">
        <f t="shared" si="4"/>
        <v>9.76</v>
      </c>
      <c r="AM58" s="134">
        <f t="shared" si="4"/>
        <v>7.79</v>
      </c>
      <c r="AN58" s="134">
        <f t="shared" si="4"/>
        <v>9.61</v>
      </c>
      <c r="AO58" s="134">
        <f t="shared" si="4"/>
        <v>11.66</v>
      </c>
      <c r="AP58" s="134">
        <f t="shared" si="4"/>
        <v>15.26</v>
      </c>
      <c r="AQ58" s="134">
        <f t="shared" si="4"/>
        <v>10.82</v>
      </c>
      <c r="AR58" s="134">
        <f t="shared" si="4"/>
        <v>10.81</v>
      </c>
      <c r="AS58" s="134">
        <f t="shared" si="4"/>
        <v>14.05</v>
      </c>
      <c r="AT58" s="134">
        <f t="shared" si="4"/>
        <v>13.3</v>
      </c>
      <c r="AU58" s="134">
        <f t="shared" si="4"/>
        <v>8.49</v>
      </c>
      <c r="AV58" s="134">
        <f t="shared" si="4"/>
        <v>8.99</v>
      </c>
      <c r="AW58" s="134">
        <f t="shared" si="4"/>
        <v>14.34</v>
      </c>
      <c r="AX58" s="134">
        <f t="shared" si="4"/>
        <v>15</v>
      </c>
      <c r="AY58" s="134">
        <f t="shared" si="4"/>
        <v>11.29</v>
      </c>
      <c r="AZ58" s="134">
        <f t="shared" si="4"/>
        <v>9.9600000000000009</v>
      </c>
      <c r="BA58" s="134">
        <f t="shared" si="4"/>
        <v>18.62</v>
      </c>
      <c r="BB58" s="271">
        <f t="shared" si="4"/>
        <v>19.190000000000001</v>
      </c>
      <c r="BC58" s="271">
        <f t="shared" ref="BC58" si="5">ROUND((BC27/BC$64)*100,2)</f>
        <v>13.25</v>
      </c>
      <c r="BD58" s="170"/>
      <c r="BF58" s="124"/>
    </row>
    <row r="59" spans="1:153" s="41" customFormat="1" ht="20.25" customHeight="1" x14ac:dyDescent="0.2">
      <c r="A59" s="228" t="s">
        <v>4</v>
      </c>
      <c r="B59" s="134">
        <f t="shared" ref="B59:AG59" si="6">ROUND((B28/B$64)*100,2)</f>
        <v>0</v>
      </c>
      <c r="C59" s="134">
        <f t="shared" si="6"/>
        <v>0</v>
      </c>
      <c r="D59" s="134">
        <f t="shared" si="6"/>
        <v>0</v>
      </c>
      <c r="E59" s="134">
        <f t="shared" si="6"/>
        <v>0</v>
      </c>
      <c r="F59" s="134">
        <f t="shared" si="6"/>
        <v>0</v>
      </c>
      <c r="G59" s="134">
        <f t="shared" si="6"/>
        <v>0</v>
      </c>
      <c r="H59" s="134">
        <f t="shared" si="6"/>
        <v>0</v>
      </c>
      <c r="I59" s="134">
        <f t="shared" si="6"/>
        <v>0</v>
      </c>
      <c r="J59" s="134">
        <f t="shared" si="6"/>
        <v>0</v>
      </c>
      <c r="K59" s="134">
        <f t="shared" si="6"/>
        <v>0</v>
      </c>
      <c r="L59" s="134">
        <f t="shared" si="6"/>
        <v>0</v>
      </c>
      <c r="M59" s="134">
        <f t="shared" si="6"/>
        <v>0</v>
      </c>
      <c r="N59" s="134">
        <f t="shared" si="6"/>
        <v>0</v>
      </c>
      <c r="O59" s="134">
        <f t="shared" si="6"/>
        <v>0</v>
      </c>
      <c r="P59" s="134">
        <f t="shared" si="6"/>
        <v>0</v>
      </c>
      <c r="Q59" s="134">
        <f t="shared" si="6"/>
        <v>0</v>
      </c>
      <c r="R59" s="134">
        <f t="shared" si="6"/>
        <v>0</v>
      </c>
      <c r="S59" s="134">
        <f t="shared" si="6"/>
        <v>0</v>
      </c>
      <c r="T59" s="134">
        <f t="shared" si="6"/>
        <v>0</v>
      </c>
      <c r="U59" s="134">
        <f t="shared" si="6"/>
        <v>0</v>
      </c>
      <c r="V59" s="134">
        <f t="shared" si="6"/>
        <v>0</v>
      </c>
      <c r="W59" s="134">
        <f t="shared" si="6"/>
        <v>0</v>
      </c>
      <c r="X59" s="134">
        <f t="shared" si="6"/>
        <v>0</v>
      </c>
      <c r="Y59" s="134">
        <f t="shared" si="6"/>
        <v>0</v>
      </c>
      <c r="Z59" s="134">
        <f t="shared" si="6"/>
        <v>0</v>
      </c>
      <c r="AA59" s="134">
        <f t="shared" si="6"/>
        <v>0</v>
      </c>
      <c r="AB59" s="134">
        <f t="shared" si="6"/>
        <v>0</v>
      </c>
      <c r="AC59" s="134">
        <f t="shared" si="6"/>
        <v>0</v>
      </c>
      <c r="AD59" s="134">
        <f t="shared" si="6"/>
        <v>0</v>
      </c>
      <c r="AE59" s="134">
        <f t="shared" si="6"/>
        <v>0</v>
      </c>
      <c r="AF59" s="134">
        <f t="shared" si="6"/>
        <v>0</v>
      </c>
      <c r="AG59" s="134">
        <f t="shared" si="6"/>
        <v>0</v>
      </c>
      <c r="AH59" s="134">
        <f t="shared" ref="AH59:BB59" si="7">ROUND((AH28/AH$64)*100,2)</f>
        <v>0</v>
      </c>
      <c r="AI59" s="134">
        <f t="shared" si="7"/>
        <v>0</v>
      </c>
      <c r="AJ59" s="134">
        <f t="shared" si="7"/>
        <v>0</v>
      </c>
      <c r="AK59" s="134">
        <f t="shared" si="7"/>
        <v>0</v>
      </c>
      <c r="AL59" s="134">
        <f t="shared" si="7"/>
        <v>0</v>
      </c>
      <c r="AM59" s="134">
        <f t="shared" si="7"/>
        <v>0.01</v>
      </c>
      <c r="AN59" s="134">
        <f t="shared" si="7"/>
        <v>0.01</v>
      </c>
      <c r="AO59" s="134">
        <f t="shared" si="7"/>
        <v>0</v>
      </c>
      <c r="AP59" s="134">
        <f t="shared" si="7"/>
        <v>0</v>
      </c>
      <c r="AQ59" s="134">
        <f t="shared" si="7"/>
        <v>0</v>
      </c>
      <c r="AR59" s="134">
        <f t="shared" si="7"/>
        <v>0</v>
      </c>
      <c r="AS59" s="134">
        <f t="shared" si="7"/>
        <v>0</v>
      </c>
      <c r="AT59" s="134">
        <f t="shared" si="7"/>
        <v>0</v>
      </c>
      <c r="AU59" s="134">
        <f t="shared" si="7"/>
        <v>0</v>
      </c>
      <c r="AV59" s="134">
        <f t="shared" si="7"/>
        <v>0</v>
      </c>
      <c r="AW59" s="134">
        <f t="shared" si="7"/>
        <v>0</v>
      </c>
      <c r="AX59" s="134">
        <f t="shared" si="7"/>
        <v>0</v>
      </c>
      <c r="AY59" s="134">
        <f t="shared" si="7"/>
        <v>0</v>
      </c>
      <c r="AZ59" s="134">
        <f t="shared" si="7"/>
        <v>0</v>
      </c>
      <c r="BA59" s="134">
        <f t="shared" si="7"/>
        <v>0</v>
      </c>
      <c r="BB59" s="271">
        <f t="shared" si="7"/>
        <v>0</v>
      </c>
      <c r="BC59" s="271">
        <f t="shared" ref="BC59" si="8">ROUND((BC28/BC$64)*100,2)</f>
        <v>0</v>
      </c>
      <c r="BD59" s="170"/>
      <c r="BF59" s="124"/>
    </row>
    <row r="60" spans="1:153" ht="17.45" customHeight="1" x14ac:dyDescent="0.2">
      <c r="A60" s="228" t="s">
        <v>5</v>
      </c>
      <c r="B60" s="134">
        <f t="shared" ref="B60:AG60" si="9">ROUND((B29/B$64)*100,2)</f>
        <v>0.01</v>
      </c>
      <c r="C60" s="134">
        <f t="shared" si="9"/>
        <v>0.01</v>
      </c>
      <c r="D60" s="134">
        <f t="shared" si="9"/>
        <v>0.02</v>
      </c>
      <c r="E60" s="134">
        <f t="shared" si="9"/>
        <v>0.01</v>
      </c>
      <c r="F60" s="134">
        <f t="shared" si="9"/>
        <v>0.01</v>
      </c>
      <c r="G60" s="134">
        <f t="shared" si="9"/>
        <v>0.08</v>
      </c>
      <c r="H60" s="134">
        <f t="shared" si="9"/>
        <v>0.13</v>
      </c>
      <c r="I60" s="134">
        <f t="shared" si="9"/>
        <v>0.06</v>
      </c>
      <c r="J60" s="134">
        <f t="shared" si="9"/>
        <v>0.18</v>
      </c>
      <c r="K60" s="134">
        <f t="shared" si="9"/>
        <v>0.51</v>
      </c>
      <c r="L60" s="134">
        <f t="shared" si="9"/>
        <v>0.68</v>
      </c>
      <c r="M60" s="134">
        <f t="shared" si="9"/>
        <v>0.19</v>
      </c>
      <c r="N60" s="134">
        <f t="shared" si="9"/>
        <v>0.14000000000000001</v>
      </c>
      <c r="O60" s="134">
        <f t="shared" si="9"/>
        <v>0.84</v>
      </c>
      <c r="P60" s="134">
        <f t="shared" si="9"/>
        <v>1.08</v>
      </c>
      <c r="Q60" s="134">
        <f t="shared" si="9"/>
        <v>0.33</v>
      </c>
      <c r="R60" s="134">
        <f t="shared" si="9"/>
        <v>0.5</v>
      </c>
      <c r="S60" s="134">
        <f t="shared" si="9"/>
        <v>1.87</v>
      </c>
      <c r="T60" s="134">
        <f t="shared" si="9"/>
        <v>2.0499999999999998</v>
      </c>
      <c r="U60" s="134">
        <f t="shared" si="9"/>
        <v>0.61</v>
      </c>
      <c r="V60" s="134">
        <f t="shared" si="9"/>
        <v>0.98</v>
      </c>
      <c r="W60" s="134">
        <f t="shared" si="9"/>
        <v>3.95</v>
      </c>
      <c r="X60" s="134">
        <f t="shared" si="9"/>
        <v>3.53</v>
      </c>
      <c r="Y60" s="134">
        <f t="shared" si="9"/>
        <v>0.9</v>
      </c>
      <c r="Z60" s="134">
        <f t="shared" si="9"/>
        <v>1.58</v>
      </c>
      <c r="AA60" s="134">
        <f t="shared" si="9"/>
        <v>4.96</v>
      </c>
      <c r="AB60" s="134">
        <f t="shared" si="9"/>
        <v>4.92</v>
      </c>
      <c r="AC60" s="134">
        <f t="shared" si="9"/>
        <v>1.43</v>
      </c>
      <c r="AD60" s="134">
        <f t="shared" si="9"/>
        <v>1.71</v>
      </c>
      <c r="AE60" s="134">
        <f t="shared" si="9"/>
        <v>5.95</v>
      </c>
      <c r="AF60" s="134">
        <f t="shared" si="9"/>
        <v>5.24</v>
      </c>
      <c r="AG60" s="134">
        <f t="shared" si="9"/>
        <v>1.43</v>
      </c>
      <c r="AH60" s="134">
        <f t="shared" ref="AH60:BB60" si="10">ROUND((AH29/AH$64)*100,2)</f>
        <v>1.91</v>
      </c>
      <c r="AI60" s="134">
        <f t="shared" si="10"/>
        <v>6.36</v>
      </c>
      <c r="AJ60" s="134">
        <f t="shared" si="10"/>
        <v>5.95</v>
      </c>
      <c r="AK60" s="134">
        <f t="shared" si="10"/>
        <v>1.7</v>
      </c>
      <c r="AL60" s="134">
        <f t="shared" si="10"/>
        <v>2.1800000000000002</v>
      </c>
      <c r="AM60" s="134">
        <f t="shared" si="10"/>
        <v>6.06</v>
      </c>
      <c r="AN60" s="134">
        <f t="shared" si="10"/>
        <v>6</v>
      </c>
      <c r="AO60" s="134">
        <f t="shared" si="10"/>
        <v>1.58</v>
      </c>
      <c r="AP60" s="134">
        <f t="shared" si="10"/>
        <v>2.16</v>
      </c>
      <c r="AQ60" s="134">
        <f t="shared" si="10"/>
        <v>7.68</v>
      </c>
      <c r="AR60" s="134">
        <f t="shared" si="10"/>
        <v>5.51</v>
      </c>
      <c r="AS60" s="134">
        <f t="shared" si="10"/>
        <v>1.58</v>
      </c>
      <c r="AT60" s="134">
        <f t="shared" si="10"/>
        <v>2.0499999999999998</v>
      </c>
      <c r="AU60" s="134">
        <f t="shared" si="10"/>
        <v>6.62</v>
      </c>
      <c r="AV60" s="134">
        <f t="shared" si="10"/>
        <v>5.97</v>
      </c>
      <c r="AW60" s="134">
        <f t="shared" si="10"/>
        <v>1.74</v>
      </c>
      <c r="AX60" s="134">
        <f t="shared" si="10"/>
        <v>2.37</v>
      </c>
      <c r="AY60" s="134">
        <f t="shared" si="10"/>
        <v>6.26</v>
      </c>
      <c r="AZ60" s="134">
        <f t="shared" si="10"/>
        <v>6.02</v>
      </c>
      <c r="BA60" s="134">
        <f t="shared" si="10"/>
        <v>1.99</v>
      </c>
      <c r="BB60" s="271">
        <f t="shared" si="10"/>
        <v>2.31</v>
      </c>
      <c r="BC60" s="271">
        <f t="shared" ref="BC60" si="11">ROUND((BC29/BC$64)*100,2)</f>
        <v>8.56</v>
      </c>
      <c r="BD60" s="172"/>
    </row>
    <row r="61" spans="1:153" ht="17.45" customHeight="1" x14ac:dyDescent="0.2">
      <c r="A61" s="228" t="s">
        <v>18</v>
      </c>
      <c r="B61" s="134">
        <f t="shared" ref="B61:AG61" si="12">ROUND((B30/B$64)*100,2)</f>
        <v>0.78</v>
      </c>
      <c r="C61" s="134">
        <f t="shared" si="12"/>
        <v>0.76</v>
      </c>
      <c r="D61" s="134">
        <f t="shared" si="12"/>
        <v>1.03</v>
      </c>
      <c r="E61" s="134">
        <f t="shared" si="12"/>
        <v>1.18</v>
      </c>
      <c r="F61" s="134">
        <f t="shared" si="12"/>
        <v>1.26</v>
      </c>
      <c r="G61" s="134">
        <f t="shared" si="12"/>
        <v>1.34</v>
      </c>
      <c r="H61" s="134">
        <f t="shared" si="12"/>
        <v>1.48</v>
      </c>
      <c r="I61" s="134">
        <f t="shared" si="12"/>
        <v>2.1</v>
      </c>
      <c r="J61" s="134">
        <f t="shared" si="12"/>
        <v>1.83</v>
      </c>
      <c r="K61" s="134">
        <f t="shared" si="12"/>
        <v>0.93</v>
      </c>
      <c r="L61" s="134">
        <f t="shared" si="12"/>
        <v>1.29</v>
      </c>
      <c r="M61" s="134">
        <f t="shared" si="12"/>
        <v>1.68</v>
      </c>
      <c r="N61" s="134">
        <f t="shared" si="12"/>
        <v>1.24</v>
      </c>
      <c r="O61" s="134">
        <f t="shared" si="12"/>
        <v>1.1599999999999999</v>
      </c>
      <c r="P61" s="134">
        <f t="shared" si="12"/>
        <v>0.93</v>
      </c>
      <c r="Q61" s="134">
        <f t="shared" si="12"/>
        <v>1.85</v>
      </c>
      <c r="R61" s="134">
        <f t="shared" si="12"/>
        <v>2.4</v>
      </c>
      <c r="S61" s="134">
        <f t="shared" si="12"/>
        <v>1.42</v>
      </c>
      <c r="T61" s="134">
        <f t="shared" si="12"/>
        <v>1.02</v>
      </c>
      <c r="U61" s="134">
        <f t="shared" si="12"/>
        <v>1.95</v>
      </c>
      <c r="V61" s="134">
        <f t="shared" si="12"/>
        <v>2.1</v>
      </c>
      <c r="W61" s="134">
        <f t="shared" si="12"/>
        <v>1.82</v>
      </c>
      <c r="X61" s="134">
        <f t="shared" si="12"/>
        <v>1.35</v>
      </c>
      <c r="Y61" s="134">
        <f t="shared" si="12"/>
        <v>2.0699999999999998</v>
      </c>
      <c r="Z61" s="134">
        <f t="shared" si="12"/>
        <v>2.2599999999999998</v>
      </c>
      <c r="AA61" s="134">
        <f t="shared" si="12"/>
        <v>1.2</v>
      </c>
      <c r="AB61" s="134">
        <f t="shared" si="12"/>
        <v>1.51</v>
      </c>
      <c r="AC61" s="134">
        <f t="shared" si="12"/>
        <v>1.3</v>
      </c>
      <c r="AD61" s="134">
        <f t="shared" si="12"/>
        <v>1.92</v>
      </c>
      <c r="AE61" s="134">
        <f t="shared" si="12"/>
        <v>1.1200000000000001</v>
      </c>
      <c r="AF61" s="134">
        <f t="shared" si="12"/>
        <v>1.68</v>
      </c>
      <c r="AG61" s="134">
        <f t="shared" si="12"/>
        <v>2.12</v>
      </c>
      <c r="AH61" s="134">
        <f t="shared" ref="AH61:BB61" si="13">ROUND((AH30/AH$64)*100,2)</f>
        <v>1.67</v>
      </c>
      <c r="AI61" s="134">
        <f t="shared" si="13"/>
        <v>1.24</v>
      </c>
      <c r="AJ61" s="134">
        <f t="shared" si="13"/>
        <v>1.18</v>
      </c>
      <c r="AK61" s="134">
        <f t="shared" si="13"/>
        <v>2.3199999999999998</v>
      </c>
      <c r="AL61" s="134">
        <f t="shared" si="13"/>
        <v>2.15</v>
      </c>
      <c r="AM61" s="134">
        <f t="shared" si="13"/>
        <v>1.0900000000000001</v>
      </c>
      <c r="AN61" s="134">
        <f t="shared" si="13"/>
        <v>1.88</v>
      </c>
      <c r="AO61" s="134">
        <f t="shared" si="13"/>
        <v>2.0499999999999998</v>
      </c>
      <c r="AP61" s="134">
        <f t="shared" si="13"/>
        <v>2.82</v>
      </c>
      <c r="AQ61" s="134">
        <f t="shared" si="13"/>
        <v>1.5</v>
      </c>
      <c r="AR61" s="134">
        <f t="shared" si="13"/>
        <v>1.6</v>
      </c>
      <c r="AS61" s="134">
        <f t="shared" si="13"/>
        <v>2.57</v>
      </c>
      <c r="AT61" s="134">
        <f t="shared" si="13"/>
        <v>2.1</v>
      </c>
      <c r="AU61" s="134">
        <f t="shared" si="13"/>
        <v>1.37</v>
      </c>
      <c r="AV61" s="134">
        <f t="shared" si="13"/>
        <v>0.83</v>
      </c>
      <c r="AW61" s="134">
        <f t="shared" si="13"/>
        <v>2.48</v>
      </c>
      <c r="AX61" s="134">
        <f t="shared" si="13"/>
        <v>2.31</v>
      </c>
      <c r="AY61" s="134">
        <f t="shared" si="13"/>
        <v>1.26</v>
      </c>
      <c r="AZ61" s="134">
        <f t="shared" si="13"/>
        <v>0.99</v>
      </c>
      <c r="BA61" s="134">
        <f t="shared" si="13"/>
        <v>2.2799999999999998</v>
      </c>
      <c r="BB61" s="271">
        <f t="shared" si="13"/>
        <v>2.13</v>
      </c>
      <c r="BC61" s="271">
        <f t="shared" ref="BC61" si="14">ROUND((BC30/BC$64)*100,2)</f>
        <v>1.1200000000000001</v>
      </c>
      <c r="BD61" s="172"/>
    </row>
    <row r="62" spans="1:153" ht="20.25" customHeight="1" x14ac:dyDescent="0.2">
      <c r="A62" s="228" t="s">
        <v>80</v>
      </c>
      <c r="B62" s="134">
        <f t="shared" ref="B62" si="15">B63-B57-B58-B59-B60-B61</f>
        <v>2.75</v>
      </c>
      <c r="C62" s="134">
        <f t="shared" ref="C62:G62" si="16">C63-C57-C58-C59-C60-C61</f>
        <v>3.3800000000000008</v>
      </c>
      <c r="D62" s="134">
        <f t="shared" si="16"/>
        <v>3.7700000000000005</v>
      </c>
      <c r="E62" s="134">
        <f t="shared" si="16"/>
        <v>3.09</v>
      </c>
      <c r="F62" s="134">
        <f t="shared" si="16"/>
        <v>3.2500000000000009</v>
      </c>
      <c r="G62" s="134">
        <f t="shared" si="16"/>
        <v>3.7100000000000009</v>
      </c>
      <c r="H62" s="134">
        <f t="shared" ref="H62:R62" si="17">H63-H57-H58-H59-H60-H61</f>
        <v>4</v>
      </c>
      <c r="I62" s="134">
        <f t="shared" si="17"/>
        <v>3.5900000000000003</v>
      </c>
      <c r="J62" s="134">
        <f t="shared" si="17"/>
        <v>3.92</v>
      </c>
      <c r="K62" s="134">
        <f t="shared" si="17"/>
        <v>3.53</v>
      </c>
      <c r="L62" s="134">
        <f t="shared" si="17"/>
        <v>4.3600000000000003</v>
      </c>
      <c r="M62" s="134">
        <f t="shared" si="17"/>
        <v>4.38</v>
      </c>
      <c r="N62" s="134">
        <f t="shared" si="17"/>
        <v>4.080000000000001</v>
      </c>
      <c r="O62" s="134">
        <f t="shared" si="17"/>
        <v>6.0399999999999991</v>
      </c>
      <c r="P62" s="134">
        <f t="shared" si="17"/>
        <v>5.6199999999999992</v>
      </c>
      <c r="Q62" s="134">
        <f t="shared" si="17"/>
        <v>4.7499999999999982</v>
      </c>
      <c r="R62" s="134">
        <f t="shared" si="17"/>
        <v>4.8900000000000006</v>
      </c>
      <c r="S62" s="134">
        <f t="shared" ref="S62:AV62" si="18">S63-S57-S58-S59-S60-S61</f>
        <v>6.9299999999999979</v>
      </c>
      <c r="T62" s="134">
        <f t="shared" si="18"/>
        <v>7.77</v>
      </c>
      <c r="U62" s="134">
        <f t="shared" si="18"/>
        <v>7.450000000000002</v>
      </c>
      <c r="V62" s="134">
        <f t="shared" si="18"/>
        <v>7.3000000000000025</v>
      </c>
      <c r="W62" s="134">
        <f t="shared" si="18"/>
        <v>8.9300000000000033</v>
      </c>
      <c r="X62" s="134">
        <f t="shared" si="18"/>
        <v>9.2500000000000036</v>
      </c>
      <c r="Y62" s="134">
        <f t="shared" si="18"/>
        <v>9.2899999999999991</v>
      </c>
      <c r="Z62" s="134">
        <f t="shared" si="18"/>
        <v>9.25</v>
      </c>
      <c r="AA62" s="134">
        <f t="shared" si="18"/>
        <v>9.879999999999999</v>
      </c>
      <c r="AB62" s="134">
        <f t="shared" si="18"/>
        <v>8.1899999999999977</v>
      </c>
      <c r="AC62" s="134">
        <f t="shared" si="18"/>
        <v>8.17</v>
      </c>
      <c r="AD62" s="134">
        <f t="shared" si="18"/>
        <v>9.58</v>
      </c>
      <c r="AE62" s="134">
        <f t="shared" si="18"/>
        <v>10.169999999999998</v>
      </c>
      <c r="AF62" s="134">
        <f t="shared" si="18"/>
        <v>10.299999999999999</v>
      </c>
      <c r="AG62" s="134">
        <f t="shared" si="18"/>
        <v>7.9600000000000035</v>
      </c>
      <c r="AH62" s="134">
        <f t="shared" si="18"/>
        <v>8.2999999999999989</v>
      </c>
      <c r="AI62" s="134">
        <f t="shared" si="18"/>
        <v>11.240000000000004</v>
      </c>
      <c r="AJ62" s="134">
        <f t="shared" si="18"/>
        <v>11.73</v>
      </c>
      <c r="AK62" s="134">
        <f t="shared" si="18"/>
        <v>11.219999999999999</v>
      </c>
      <c r="AL62" s="134">
        <f t="shared" si="18"/>
        <v>10.18</v>
      </c>
      <c r="AM62" s="134">
        <f t="shared" si="18"/>
        <v>11.950000000000003</v>
      </c>
      <c r="AN62" s="134">
        <f t="shared" si="18"/>
        <v>12.149999999999999</v>
      </c>
      <c r="AO62" s="134">
        <f t="shared" si="18"/>
        <v>11.770000000000003</v>
      </c>
      <c r="AP62" s="134">
        <f t="shared" si="18"/>
        <v>11.860000000000003</v>
      </c>
      <c r="AQ62" s="134">
        <f t="shared" si="18"/>
        <v>14.759999999999998</v>
      </c>
      <c r="AR62" s="134">
        <f t="shared" si="18"/>
        <v>12.399999999999999</v>
      </c>
      <c r="AS62" s="134">
        <f t="shared" si="18"/>
        <v>11.69</v>
      </c>
      <c r="AT62" s="134">
        <f t="shared" si="18"/>
        <v>12.280000000000003</v>
      </c>
      <c r="AU62" s="134">
        <f t="shared" si="18"/>
        <v>13.43</v>
      </c>
      <c r="AV62" s="134">
        <f t="shared" si="18"/>
        <v>13.539999999999997</v>
      </c>
      <c r="AW62" s="134">
        <f t="shared" ref="AW62:AX62" si="19">AW63-AW57-AW58-AW59-AW60-AW61</f>
        <v>12.770000000000001</v>
      </c>
      <c r="AX62" s="134">
        <f t="shared" si="19"/>
        <v>11.950000000000001</v>
      </c>
      <c r="AY62" s="134">
        <f t="shared" ref="AY62:AZ62" si="20">AY63-AY57-AY58-AY59-AY60-AY61</f>
        <v>10.379999999999999</v>
      </c>
      <c r="AZ62" s="134">
        <f t="shared" si="20"/>
        <v>11.959999999999999</v>
      </c>
      <c r="BA62" s="134">
        <f t="shared" ref="BA62:BB62" si="21">BA63-BA57-BA58-BA59-BA60-BA61</f>
        <v>9.7999999999999972</v>
      </c>
      <c r="BB62" s="271">
        <f t="shared" si="21"/>
        <v>11.439999999999998</v>
      </c>
      <c r="BC62" s="271">
        <f t="shared" ref="BC62" si="22">BC63-BC57-BC58-BC59-BC60-BC61</f>
        <v>11.29</v>
      </c>
      <c r="BD62" s="172"/>
    </row>
    <row r="63" spans="1:153" s="95" customFormat="1" ht="20.25" customHeight="1" x14ac:dyDescent="0.2">
      <c r="A63" s="228" t="s">
        <v>77</v>
      </c>
      <c r="B63" s="134">
        <f t="shared" ref="B63:AG63" si="23">ROUND((B39/B$64)*100,2)</f>
        <v>5.78</v>
      </c>
      <c r="C63" s="134">
        <f t="shared" si="23"/>
        <v>6.07</v>
      </c>
      <c r="D63" s="134">
        <f t="shared" si="23"/>
        <v>8.15</v>
      </c>
      <c r="E63" s="134">
        <f t="shared" si="23"/>
        <v>7.58</v>
      </c>
      <c r="F63" s="134">
        <f t="shared" si="23"/>
        <v>7.81</v>
      </c>
      <c r="G63" s="134">
        <f t="shared" si="23"/>
        <v>9.39</v>
      </c>
      <c r="H63" s="134">
        <f t="shared" si="23"/>
        <v>9.23</v>
      </c>
      <c r="I63" s="134">
        <f t="shared" si="23"/>
        <v>11.92</v>
      </c>
      <c r="J63" s="134">
        <f t="shared" si="23"/>
        <v>11.01</v>
      </c>
      <c r="K63" s="134">
        <f t="shared" si="23"/>
        <v>9.5299999999999994</v>
      </c>
      <c r="L63" s="134">
        <f t="shared" si="23"/>
        <v>11.68</v>
      </c>
      <c r="M63" s="134">
        <f t="shared" si="23"/>
        <v>12.97</v>
      </c>
      <c r="N63" s="134">
        <f t="shared" si="23"/>
        <v>12.15</v>
      </c>
      <c r="O63" s="134">
        <f t="shared" si="23"/>
        <v>15.79</v>
      </c>
      <c r="P63" s="134">
        <f t="shared" si="23"/>
        <v>13.58</v>
      </c>
      <c r="Q63" s="134">
        <f t="shared" si="23"/>
        <v>18.02</v>
      </c>
      <c r="R63" s="134">
        <f t="shared" si="23"/>
        <v>19.61</v>
      </c>
      <c r="S63" s="134">
        <f t="shared" si="23"/>
        <v>16.739999999999998</v>
      </c>
      <c r="T63" s="134">
        <f t="shared" si="23"/>
        <v>17.579999999999998</v>
      </c>
      <c r="U63" s="134">
        <f t="shared" si="23"/>
        <v>21.87</v>
      </c>
      <c r="V63" s="134">
        <f t="shared" si="23"/>
        <v>22.76</v>
      </c>
      <c r="W63" s="134">
        <f t="shared" si="23"/>
        <v>25.32</v>
      </c>
      <c r="X63" s="134">
        <f t="shared" si="23"/>
        <v>23.59</v>
      </c>
      <c r="Y63" s="134">
        <f t="shared" si="23"/>
        <v>26.82</v>
      </c>
      <c r="Z63" s="134">
        <f t="shared" si="23"/>
        <v>25.54</v>
      </c>
      <c r="AA63" s="134">
        <f t="shared" si="23"/>
        <v>25.28</v>
      </c>
      <c r="AB63" s="134">
        <f t="shared" si="23"/>
        <v>25.38</v>
      </c>
      <c r="AC63" s="134">
        <f t="shared" si="23"/>
        <v>21.98</v>
      </c>
      <c r="AD63" s="134">
        <f t="shared" si="23"/>
        <v>26.99</v>
      </c>
      <c r="AE63" s="134">
        <f t="shared" si="23"/>
        <v>30.47</v>
      </c>
      <c r="AF63" s="134">
        <f t="shared" si="23"/>
        <v>29.93</v>
      </c>
      <c r="AG63" s="134">
        <f t="shared" si="23"/>
        <v>29.92</v>
      </c>
      <c r="AH63" s="134">
        <f t="shared" ref="AH63:BB63" si="24">ROUND((AH39/AH$64)*100,2)</f>
        <v>30.54</v>
      </c>
      <c r="AI63" s="134">
        <f t="shared" si="24"/>
        <v>32.020000000000003</v>
      </c>
      <c r="AJ63" s="134">
        <f t="shared" si="24"/>
        <v>32.9</v>
      </c>
      <c r="AK63" s="134">
        <f t="shared" si="24"/>
        <v>36.58</v>
      </c>
      <c r="AL63" s="134">
        <f t="shared" si="24"/>
        <v>35.43</v>
      </c>
      <c r="AM63" s="134">
        <f t="shared" si="24"/>
        <v>34.840000000000003</v>
      </c>
      <c r="AN63" s="134">
        <f t="shared" si="24"/>
        <v>38.729999999999997</v>
      </c>
      <c r="AO63" s="134">
        <f t="shared" si="24"/>
        <v>37.5</v>
      </c>
      <c r="AP63" s="134">
        <f t="shared" si="24"/>
        <v>46.86</v>
      </c>
      <c r="AQ63" s="134">
        <f t="shared" si="24"/>
        <v>43.79</v>
      </c>
      <c r="AR63" s="134">
        <f t="shared" si="24"/>
        <v>39.32</v>
      </c>
      <c r="AS63" s="134">
        <f t="shared" si="24"/>
        <v>40.42</v>
      </c>
      <c r="AT63" s="134">
        <f t="shared" si="24"/>
        <v>41.56</v>
      </c>
      <c r="AU63" s="134">
        <f t="shared" si="24"/>
        <v>37.17</v>
      </c>
      <c r="AV63" s="134">
        <f t="shared" si="24"/>
        <v>35.19</v>
      </c>
      <c r="AW63" s="134">
        <f t="shared" si="24"/>
        <v>43.17</v>
      </c>
      <c r="AX63" s="134">
        <f t="shared" si="24"/>
        <v>45.67</v>
      </c>
      <c r="AY63" s="134">
        <f t="shared" si="24"/>
        <v>38.68</v>
      </c>
      <c r="AZ63" s="134">
        <f t="shared" si="24"/>
        <v>36.26</v>
      </c>
      <c r="BA63" s="134">
        <f t="shared" si="24"/>
        <v>44.8</v>
      </c>
      <c r="BB63" s="271">
        <f t="shared" si="24"/>
        <v>48.22</v>
      </c>
      <c r="BC63" s="271">
        <f t="shared" ref="BC63" si="25">ROUND((BC39/BC$64)*100,2)</f>
        <v>42.14</v>
      </c>
      <c r="BD63" s="268"/>
    </row>
    <row r="64" spans="1:153" s="95" customFormat="1" ht="30.75" customHeight="1" thickBot="1" x14ac:dyDescent="0.25">
      <c r="A64" s="240" t="s">
        <v>278</v>
      </c>
      <c r="B64" s="163">
        <v>108183</v>
      </c>
      <c r="C64" s="163">
        <v>86507</v>
      </c>
      <c r="D64" s="164">
        <v>82878</v>
      </c>
      <c r="E64" s="163">
        <v>104501</v>
      </c>
      <c r="F64" s="164">
        <v>103370</v>
      </c>
      <c r="G64" s="163">
        <v>85066</v>
      </c>
      <c r="H64" s="164">
        <v>83420</v>
      </c>
      <c r="I64" s="163">
        <v>96126</v>
      </c>
      <c r="J64" s="164">
        <v>99899</v>
      </c>
      <c r="K64" s="163">
        <v>85328</v>
      </c>
      <c r="L64" s="164">
        <v>81440</v>
      </c>
      <c r="M64" s="163">
        <v>97206</v>
      </c>
      <c r="N64" s="164">
        <v>101370</v>
      </c>
      <c r="O64" s="163">
        <v>83733</v>
      </c>
      <c r="P64" s="164">
        <v>79501</v>
      </c>
      <c r="Q64" s="163">
        <v>93680</v>
      </c>
      <c r="R64" s="164">
        <v>93478</v>
      </c>
      <c r="S64" s="163">
        <v>78664</v>
      </c>
      <c r="T64" s="164">
        <v>76122</v>
      </c>
      <c r="U64" s="163">
        <v>89832</v>
      </c>
      <c r="V64" s="164">
        <v>95549</v>
      </c>
      <c r="W64" s="163">
        <v>78526</v>
      </c>
      <c r="X64" s="164">
        <v>76324</v>
      </c>
      <c r="Y64" s="163">
        <v>88476</v>
      </c>
      <c r="Z64" s="164">
        <v>92166</v>
      </c>
      <c r="AA64" s="163">
        <v>77992</v>
      </c>
      <c r="AB64" s="164">
        <v>76021</v>
      </c>
      <c r="AC64" s="163">
        <v>92986</v>
      </c>
      <c r="AD64" s="164">
        <v>93650</v>
      </c>
      <c r="AE64" s="163">
        <v>76949</v>
      </c>
      <c r="AF64" s="164">
        <v>75445</v>
      </c>
      <c r="AG64" s="163">
        <v>92153</v>
      </c>
      <c r="AH64" s="164">
        <v>93716.4</v>
      </c>
      <c r="AI64" s="163">
        <v>77143.7</v>
      </c>
      <c r="AJ64" s="164">
        <v>75269.2</v>
      </c>
      <c r="AK64" s="163">
        <v>87587</v>
      </c>
      <c r="AL64" s="163">
        <v>88130.4</v>
      </c>
      <c r="AM64" s="164">
        <v>76249.3</v>
      </c>
      <c r="AN64" s="163">
        <v>74804.3</v>
      </c>
      <c r="AO64" s="164">
        <v>87907.4</v>
      </c>
      <c r="AP64" s="133">
        <v>87580.299999999988</v>
      </c>
      <c r="AQ64" s="248">
        <v>67377.100000000006</v>
      </c>
      <c r="AR64" s="133">
        <v>74142.899999999994</v>
      </c>
      <c r="AS64" s="248">
        <v>85561.3</v>
      </c>
      <c r="AT64" s="133">
        <v>84212.3</v>
      </c>
      <c r="AU64" s="248">
        <v>72921.2</v>
      </c>
      <c r="AV64" s="248">
        <v>68116.399999999994</v>
      </c>
      <c r="AW64" s="133">
        <v>83661.600000000006</v>
      </c>
      <c r="AX64" s="249">
        <v>84197.2</v>
      </c>
      <c r="AY64" s="249">
        <v>78654.5</v>
      </c>
      <c r="AZ64" s="249">
        <v>77615.199999999997</v>
      </c>
      <c r="BA64" s="249">
        <v>84790</v>
      </c>
      <c r="BB64" s="272">
        <v>78285.399999999994</v>
      </c>
      <c r="BC64" s="272">
        <v>64554.9</v>
      </c>
      <c r="BD64" s="268"/>
    </row>
    <row r="65" spans="1:54" s="95" customFormat="1" ht="20.25" customHeight="1" thickTop="1" x14ac:dyDescent="0.2">
      <c r="A65" s="241"/>
      <c r="B65" s="87"/>
      <c r="C65" s="87"/>
      <c r="D65" s="87"/>
      <c r="E65" s="87"/>
      <c r="F65" s="87"/>
      <c r="G65" s="87"/>
      <c r="H65" s="87"/>
      <c r="I65" s="87"/>
      <c r="J65" s="87"/>
      <c r="K65" s="87"/>
      <c r="L65" s="87"/>
      <c r="M65" s="87"/>
      <c r="N65" s="87"/>
      <c r="O65" s="87"/>
      <c r="P65" s="87"/>
      <c r="Q65" s="87"/>
      <c r="R65" s="87"/>
      <c r="S65" s="87"/>
      <c r="T65" s="87"/>
      <c r="U65" s="87"/>
      <c r="V65" s="87"/>
      <c r="W65" s="87"/>
      <c r="X65" s="87"/>
      <c r="Y65" s="87"/>
      <c r="Z65" s="110"/>
      <c r="AA65" s="110"/>
      <c r="AB65" s="110"/>
      <c r="AC65" s="110"/>
      <c r="AD65" s="110"/>
      <c r="AE65" s="110"/>
      <c r="AF65" s="110"/>
      <c r="AG65" s="110"/>
      <c r="AH65" s="110"/>
      <c r="AI65" s="110"/>
      <c r="AJ65" s="110"/>
      <c r="AK65" s="110"/>
      <c r="AL65" s="110"/>
      <c r="AM65" s="110"/>
      <c r="AN65" s="110"/>
      <c r="AO65" s="110"/>
      <c r="AP65" s="110"/>
      <c r="AQ65" s="110"/>
      <c r="AR65" s="87"/>
      <c r="AS65" s="87"/>
      <c r="AT65" s="87"/>
      <c r="AU65" s="87"/>
      <c r="AV65" s="87"/>
      <c r="AW65" s="87"/>
      <c r="AX65" s="87"/>
      <c r="AY65" s="87"/>
      <c r="AZ65" s="87"/>
      <c r="BA65" s="87"/>
      <c r="BB65" s="87"/>
    </row>
    <row r="66" spans="1:54" s="95" customFormat="1" ht="20.25" customHeight="1" x14ac:dyDescent="0.2">
      <c r="A66" s="242"/>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00"/>
    </row>
    <row r="67" spans="1:54" s="95" customFormat="1" ht="20.25" customHeight="1" x14ac:dyDescent="0.2">
      <c r="A67" s="242"/>
      <c r="B67" s="101"/>
      <c r="C67" s="101"/>
      <c r="D67" s="251">
        <f t="shared" ref="D67:U67" si="26">D12-C12</f>
        <v>19</v>
      </c>
      <c r="E67" s="251">
        <f t="shared" si="26"/>
        <v>28</v>
      </c>
      <c r="F67" s="251">
        <f t="shared" si="26"/>
        <v>42</v>
      </c>
      <c r="G67" s="251">
        <f t="shared" si="26"/>
        <v>77</v>
      </c>
      <c r="H67" s="251">
        <f t="shared" si="26"/>
        <v>278</v>
      </c>
      <c r="I67" s="251">
        <f t="shared" si="26"/>
        <v>508</v>
      </c>
      <c r="J67" s="251">
        <f t="shared" si="26"/>
        <v>310</v>
      </c>
      <c r="K67" s="251">
        <f t="shared" si="26"/>
        <v>118</v>
      </c>
      <c r="L67" s="251">
        <f t="shared" si="26"/>
        <v>229</v>
      </c>
      <c r="M67" s="251">
        <f t="shared" si="26"/>
        <v>97</v>
      </c>
      <c r="N67" s="251">
        <f t="shared" si="26"/>
        <v>533</v>
      </c>
      <c r="O67" s="251">
        <f t="shared" si="26"/>
        <v>248</v>
      </c>
      <c r="P67" s="251">
        <f t="shared" si="26"/>
        <v>142</v>
      </c>
      <c r="Q67" s="251">
        <f t="shared" si="26"/>
        <v>260</v>
      </c>
      <c r="R67" s="251">
        <f t="shared" si="26"/>
        <v>2047</v>
      </c>
      <c r="S67" s="251">
        <f t="shared" si="26"/>
        <v>168</v>
      </c>
      <c r="T67" s="251">
        <f t="shared" si="26"/>
        <v>165</v>
      </c>
      <c r="U67" s="251">
        <f t="shared" si="26"/>
        <v>211</v>
      </c>
      <c r="V67" s="251"/>
      <c r="W67" s="251"/>
      <c r="X67" s="251"/>
      <c r="Y67" s="251"/>
      <c r="Z67" s="251"/>
      <c r="AA67" s="251"/>
      <c r="AB67" s="251"/>
      <c r="AC67" s="251"/>
      <c r="AD67" s="251"/>
      <c r="AE67" s="251"/>
      <c r="AF67" s="251"/>
      <c r="AG67" s="251"/>
      <c r="AH67" s="251"/>
      <c r="AI67" s="251"/>
      <c r="AJ67" s="251"/>
      <c r="AK67" s="251"/>
      <c r="AL67" s="251"/>
      <c r="AM67" s="251"/>
      <c r="AN67" s="251"/>
      <c r="AO67" s="251"/>
      <c r="AP67" s="251"/>
      <c r="AQ67" s="251"/>
      <c r="AR67" s="251"/>
      <c r="AS67" s="251"/>
      <c r="AT67" s="251"/>
      <c r="AU67" s="251"/>
      <c r="AV67" s="251"/>
      <c r="AW67" s="251"/>
      <c r="AX67" s="251"/>
      <c r="AY67" s="251"/>
      <c r="AZ67" s="251"/>
      <c r="BA67" s="251"/>
      <c r="BB67" s="251"/>
    </row>
    <row r="68" spans="1:54" s="95" customFormat="1" ht="20.25" customHeight="1" x14ac:dyDescent="0.2">
      <c r="A68" s="242"/>
      <c r="B68" s="101"/>
      <c r="C68" s="101"/>
      <c r="D68" s="101"/>
      <c r="E68" s="101"/>
      <c r="F68" s="101"/>
      <c r="AH68" s="102"/>
      <c r="AI68" s="102"/>
      <c r="AJ68" s="102"/>
      <c r="AK68" s="102"/>
      <c r="AL68" s="102"/>
      <c r="AM68" s="102"/>
      <c r="AN68" s="102"/>
      <c r="AO68" s="102"/>
      <c r="AP68" s="102"/>
      <c r="AQ68" s="102"/>
      <c r="AR68" s="102"/>
      <c r="AS68" s="102"/>
      <c r="AT68" s="102"/>
      <c r="AU68" s="102"/>
      <c r="AV68" s="102"/>
      <c r="AW68" s="102"/>
      <c r="AX68" s="102"/>
      <c r="AY68" s="102"/>
      <c r="AZ68" s="102"/>
      <c r="BA68" s="102"/>
    </row>
    <row r="69" spans="1:54" s="95" customFormat="1" ht="20.25" customHeight="1" x14ac:dyDescent="0.2">
      <c r="A69" s="99"/>
      <c r="B69" s="101"/>
      <c r="C69" s="101"/>
      <c r="D69" s="101"/>
      <c r="E69" s="101"/>
      <c r="F69" s="101"/>
      <c r="AF69" s="199"/>
      <c r="AG69" s="199"/>
      <c r="AH69" s="199"/>
      <c r="AI69" s="199"/>
      <c r="AJ69" s="199"/>
      <c r="AK69" s="199"/>
      <c r="AL69" s="199"/>
      <c r="AM69" s="199"/>
      <c r="AN69" s="199"/>
      <c r="AO69" s="199"/>
      <c r="AP69" s="199"/>
      <c r="AQ69" s="199"/>
      <c r="AR69" s="199"/>
      <c r="AS69" s="199"/>
      <c r="AT69" s="199"/>
      <c r="AU69" s="199"/>
      <c r="AV69" s="199"/>
      <c r="AW69" s="200"/>
    </row>
    <row r="70" spans="1:54" s="95" customFormat="1" ht="20.25" customHeight="1" x14ac:dyDescent="0.2">
      <c r="A70" s="99"/>
      <c r="B70" s="101"/>
      <c r="C70" s="101"/>
      <c r="D70" s="101"/>
      <c r="E70" s="101"/>
      <c r="F70" s="101"/>
      <c r="AH70" s="102"/>
      <c r="AI70" s="102"/>
      <c r="AJ70" s="102"/>
      <c r="AK70" s="102"/>
      <c r="AL70" s="102"/>
      <c r="AM70" s="102"/>
      <c r="AN70" s="102"/>
      <c r="AO70" s="102"/>
      <c r="AP70" s="102"/>
      <c r="AQ70" s="102"/>
      <c r="AR70" s="102"/>
      <c r="AS70" s="102"/>
      <c r="AT70" s="102"/>
      <c r="AW70" s="200"/>
    </row>
    <row r="71" spans="1:54" s="95" customFormat="1" ht="20.25" customHeight="1" x14ac:dyDescent="0.2">
      <c r="A71" s="99"/>
      <c r="B71" s="101"/>
      <c r="C71" s="101"/>
      <c r="D71" s="101"/>
      <c r="E71" s="101"/>
      <c r="F71" s="101"/>
      <c r="AH71" s="103"/>
      <c r="AI71" s="103"/>
      <c r="AJ71" s="103"/>
      <c r="AK71" s="103"/>
      <c r="AL71" s="103"/>
      <c r="AM71" s="103"/>
      <c r="AN71" s="103"/>
      <c r="AO71" s="103"/>
      <c r="AP71" s="103"/>
      <c r="AQ71" s="103"/>
      <c r="AR71" s="103"/>
      <c r="AS71" s="103"/>
      <c r="AT71" s="103"/>
      <c r="AW71" s="200"/>
    </row>
    <row r="72" spans="1:54" s="95" customFormat="1" ht="20.25" customHeight="1" x14ac:dyDescent="0.2">
      <c r="A72" s="99"/>
      <c r="B72" s="101"/>
      <c r="C72" s="101"/>
      <c r="D72" s="101"/>
      <c r="E72" s="101"/>
      <c r="F72" s="101"/>
      <c r="AW72" s="200"/>
    </row>
    <row r="73" spans="1:54" s="95" customFormat="1" ht="20.25" customHeight="1" x14ac:dyDescent="0.2">
      <c r="A73" s="99"/>
      <c r="B73" s="101"/>
      <c r="C73" s="101"/>
      <c r="D73" s="101"/>
      <c r="E73" s="101"/>
      <c r="F73" s="101"/>
      <c r="AW73" s="200"/>
    </row>
    <row r="74" spans="1:54" ht="20.25" customHeight="1" x14ac:dyDescent="0.2">
      <c r="A74" s="99"/>
      <c r="B74" s="101"/>
      <c r="C74" s="101"/>
      <c r="D74" s="101"/>
      <c r="E74" s="101"/>
      <c r="F74" s="101"/>
      <c r="G74" s="95"/>
      <c r="H74" s="95"/>
      <c r="I74" s="95"/>
      <c r="J74" s="95"/>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c r="AR74" s="95"/>
      <c r="AS74" s="95"/>
      <c r="AT74" s="95"/>
      <c r="AU74" s="95"/>
      <c r="AV74" s="95"/>
      <c r="AW74" s="200"/>
      <c r="AX74" s="95"/>
      <c r="AY74" s="95"/>
      <c r="AZ74" s="95"/>
      <c r="BA74" s="95"/>
      <c r="BB74" s="95"/>
    </row>
    <row r="75" spans="1:54" ht="20.25" customHeight="1" x14ac:dyDescent="0.2">
      <c r="A75" s="99"/>
      <c r="B75" s="95"/>
      <c r="C75" s="95"/>
      <c r="D75" s="95"/>
      <c r="E75" s="95"/>
      <c r="F75" s="95"/>
      <c r="G75" s="95"/>
      <c r="H75" s="95"/>
      <c r="I75" s="95"/>
      <c r="J75" s="95"/>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c r="AR75" s="95"/>
      <c r="AS75" s="95"/>
      <c r="AT75" s="95"/>
      <c r="AU75" s="95"/>
      <c r="AV75" s="95"/>
      <c r="AW75" s="200"/>
      <c r="AX75" s="95"/>
      <c r="AY75" s="95"/>
      <c r="AZ75" s="95"/>
      <c r="BA75" s="95"/>
      <c r="BB75" s="95"/>
    </row>
    <row r="76" spans="1:54" s="95" customFormat="1" ht="20.25" customHeight="1" x14ac:dyDescent="0.2">
      <c r="A76" s="99"/>
      <c r="AW76" s="200"/>
    </row>
    <row r="77" spans="1:54" s="95" customFormat="1" ht="20.25" customHeight="1" x14ac:dyDescent="0.2">
      <c r="A77" s="99"/>
      <c r="AP77" s="87"/>
      <c r="AQ77" s="87"/>
      <c r="AR77" s="87"/>
      <c r="AS77" s="87"/>
      <c r="AW77" s="200"/>
      <c r="BB77" s="87"/>
    </row>
    <row r="78" spans="1:54" s="95" customFormat="1" ht="20.25" customHeight="1" x14ac:dyDescent="0.2">
      <c r="A78" s="99"/>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206"/>
      <c r="AM78" s="206"/>
      <c r="AN78" s="206"/>
      <c r="AO78" s="206"/>
      <c r="AP78" s="206"/>
      <c r="AQ78" s="206"/>
      <c r="AR78" s="206"/>
      <c r="AS78" s="206"/>
      <c r="AT78" s="206"/>
      <c r="AU78" s="206"/>
      <c r="AV78" s="206"/>
      <c r="AW78" s="206"/>
      <c r="AX78" s="206"/>
      <c r="AY78" s="206"/>
      <c r="AZ78" s="87"/>
      <c r="BA78" s="87"/>
      <c r="BB78" s="87"/>
    </row>
    <row r="79" spans="1:54" ht="20.25" customHeight="1" x14ac:dyDescent="0.2">
      <c r="A79" s="99"/>
      <c r="AL79" s="206"/>
      <c r="AM79" s="206"/>
      <c r="AN79" s="206"/>
      <c r="AO79" s="206"/>
      <c r="AP79" s="206"/>
      <c r="AQ79" s="206"/>
      <c r="AR79" s="206"/>
      <c r="AS79" s="206"/>
      <c r="AT79" s="206"/>
      <c r="AU79" s="206"/>
      <c r="AV79" s="206"/>
      <c r="AW79" s="206"/>
      <c r="AX79" s="206"/>
      <c r="AY79" s="206"/>
      <c r="BB79" s="95"/>
    </row>
    <row r="80" spans="1:54" ht="20.25" customHeight="1" x14ac:dyDescent="0.2">
      <c r="A80" s="99"/>
      <c r="E80" s="95"/>
      <c r="F80" s="95"/>
      <c r="G80" s="95"/>
      <c r="H80" s="95"/>
      <c r="I80" s="95"/>
      <c r="J80" s="95"/>
      <c r="K80" s="95"/>
      <c r="L80" s="95"/>
      <c r="M80" s="95"/>
      <c r="N80" s="95"/>
      <c r="O80" s="95"/>
      <c r="P80" s="95"/>
      <c r="Q80" s="95"/>
      <c r="R80" s="95"/>
      <c r="S80" s="95"/>
      <c r="T80" s="95"/>
      <c r="U80" s="95"/>
      <c r="V80" s="95"/>
      <c r="W80" s="95"/>
      <c r="X80" s="95"/>
      <c r="Y80" s="95"/>
      <c r="Z80" s="95"/>
      <c r="AA80" s="95"/>
      <c r="AB80" s="95"/>
      <c r="AC80" s="95"/>
      <c r="AD80" s="95"/>
      <c r="AE80" s="95"/>
      <c r="AF80" s="95"/>
      <c r="AG80" s="95"/>
      <c r="AH80" s="95"/>
      <c r="AI80" s="95"/>
      <c r="AJ80" s="95"/>
      <c r="AK80" s="95"/>
      <c r="AL80" s="206"/>
      <c r="AM80" s="206"/>
      <c r="AN80" s="206"/>
      <c r="AO80" s="206"/>
      <c r="AP80" s="206"/>
      <c r="AQ80" s="206"/>
      <c r="AR80" s="206"/>
      <c r="AS80" s="206"/>
      <c r="AT80" s="206"/>
      <c r="AU80" s="206"/>
      <c r="AV80" s="206"/>
      <c r="AW80" s="206"/>
      <c r="AX80" s="206"/>
      <c r="AY80" s="206"/>
      <c r="AZ80" s="95"/>
      <c r="BA80" s="95"/>
      <c r="BB80" s="95"/>
    </row>
    <row r="81" spans="1:54" ht="20.25" customHeight="1" x14ac:dyDescent="0.2">
      <c r="A81" s="99"/>
      <c r="E81" s="95"/>
      <c r="F81" s="95"/>
      <c r="G81" s="95"/>
      <c r="H81" s="95"/>
      <c r="I81" s="95"/>
      <c r="J81" s="95"/>
      <c r="K81" s="95"/>
      <c r="L81" s="95"/>
      <c r="M81" s="95"/>
      <c r="N81" s="95"/>
      <c r="O81" s="95"/>
      <c r="P81" s="95"/>
      <c r="Q81" s="95"/>
      <c r="R81" s="95"/>
      <c r="S81" s="95"/>
      <c r="T81" s="95"/>
      <c r="U81" s="95"/>
      <c r="V81" s="95"/>
      <c r="W81" s="95"/>
      <c r="X81" s="95"/>
      <c r="Y81" s="95"/>
      <c r="Z81" s="95"/>
      <c r="AA81" s="95"/>
      <c r="AB81" s="95"/>
      <c r="AC81" s="95"/>
      <c r="AD81" s="95"/>
      <c r="AE81" s="95"/>
      <c r="AF81" s="95"/>
      <c r="AG81" s="95"/>
      <c r="AH81" s="95"/>
      <c r="AI81" s="95"/>
      <c r="AJ81" s="95"/>
      <c r="AK81" s="95"/>
      <c r="AL81" s="206"/>
      <c r="AM81" s="206"/>
      <c r="AN81" s="206"/>
      <c r="AO81" s="206"/>
      <c r="AP81" s="206"/>
      <c r="AQ81" s="206"/>
      <c r="AR81" s="206"/>
      <c r="AS81" s="206"/>
      <c r="AT81" s="206"/>
      <c r="AU81" s="206"/>
      <c r="AV81" s="206"/>
      <c r="AW81" s="206"/>
      <c r="AX81" s="206"/>
      <c r="AY81" s="206"/>
      <c r="AZ81" s="95"/>
      <c r="BA81" s="95"/>
      <c r="BB81" s="95"/>
    </row>
    <row r="82" spans="1:54" ht="20.25" customHeight="1" x14ac:dyDescent="0.2">
      <c r="A82" s="104"/>
      <c r="E82" s="95"/>
      <c r="F82" s="95"/>
      <c r="G82" s="95"/>
      <c r="H82" s="95"/>
      <c r="I82" s="95"/>
      <c r="J82" s="95"/>
      <c r="K82" s="95"/>
      <c r="L82" s="95"/>
      <c r="M82" s="95"/>
      <c r="N82" s="95"/>
      <c r="O82" s="95"/>
      <c r="P82" s="95"/>
      <c r="Q82" s="95"/>
      <c r="R82" s="95"/>
      <c r="S82" s="95"/>
      <c r="T82" s="95"/>
      <c r="U82" s="95"/>
      <c r="V82" s="95"/>
      <c r="W82" s="95"/>
      <c r="X82" s="95"/>
      <c r="Y82" s="95"/>
      <c r="Z82" s="95"/>
      <c r="AA82" s="95"/>
      <c r="AB82" s="95"/>
      <c r="AC82" s="95"/>
      <c r="AD82" s="95"/>
      <c r="AE82" s="95"/>
      <c r="AF82" s="95"/>
      <c r="AG82" s="95"/>
      <c r="AH82" s="95"/>
      <c r="AI82" s="95"/>
      <c r="AJ82" s="95"/>
      <c r="AK82" s="95"/>
      <c r="AL82" s="206"/>
      <c r="AM82" s="206"/>
      <c r="AN82" s="206"/>
      <c r="AO82" s="206"/>
      <c r="AP82" s="206"/>
      <c r="AQ82" s="206"/>
      <c r="AR82" s="206"/>
      <c r="AS82" s="206"/>
      <c r="AT82" s="206"/>
      <c r="AU82" s="206"/>
      <c r="AV82" s="206"/>
      <c r="AW82" s="206"/>
      <c r="AX82" s="206"/>
      <c r="AY82" s="206"/>
      <c r="AZ82" s="95"/>
      <c r="BA82" s="95"/>
    </row>
    <row r="83" spans="1:54" ht="20.25" customHeight="1" x14ac:dyDescent="0.2">
      <c r="AL83" s="206"/>
      <c r="AM83" s="206"/>
      <c r="AN83" s="206"/>
      <c r="AO83" s="206"/>
      <c r="AP83" s="206"/>
      <c r="AQ83" s="206"/>
      <c r="AR83" s="206"/>
      <c r="AS83" s="206"/>
      <c r="AT83" s="206"/>
      <c r="AU83" s="206"/>
      <c r="AV83" s="206"/>
      <c r="AW83" s="206"/>
      <c r="AX83" s="206"/>
      <c r="AY83" s="206"/>
    </row>
    <row r="84" spans="1:54" ht="20.25" customHeight="1" x14ac:dyDescent="0.2">
      <c r="A84" s="96"/>
      <c r="AL84" s="206"/>
      <c r="AM84" s="206"/>
      <c r="AN84" s="206"/>
      <c r="AO84" s="206"/>
      <c r="AP84" s="206"/>
      <c r="AQ84" s="206"/>
      <c r="AR84" s="206"/>
      <c r="AS84" s="206"/>
      <c r="AT84" s="206"/>
      <c r="AU84" s="206"/>
      <c r="AV84" s="206"/>
      <c r="AW84" s="206"/>
      <c r="AX84" s="206"/>
      <c r="AY84" s="206"/>
    </row>
    <row r="85" spans="1:54" ht="20.25" customHeight="1" x14ac:dyDescent="0.2">
      <c r="AL85" s="206"/>
    </row>
  </sheetData>
  <phoneticPr fontId="16" type="noConversion"/>
  <pageMargins left="0.74803149606299213" right="0.74803149606299213" top="0.98425196850393704" bottom="0.98425196850393704" header="0.51181102362204722" footer="0.51181102362204722"/>
  <pageSetup paperSize="9" scale="60" orientation="landscape" r:id="rId1"/>
  <headerFooter alignWithMargins="0"/>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pageSetUpPr fitToPage="1"/>
  </sheetPr>
  <dimension ref="A1:S45"/>
  <sheetViews>
    <sheetView showGridLines="0" topLeftCell="A17" workbookViewId="0">
      <pane xSplit="1" topLeftCell="B1" activePane="topRight" state="frozen"/>
      <selection activeCell="A11" sqref="A11"/>
      <selection pane="topRight" activeCell="D28" sqref="D28"/>
    </sheetView>
  </sheetViews>
  <sheetFormatPr defaultColWidth="9.140625" defaultRowHeight="20.25" customHeight="1" x14ac:dyDescent="0.2"/>
  <cols>
    <col min="1" max="1" width="44.28515625" style="41" customWidth="1"/>
    <col min="2" max="6" width="11" style="41" customWidth="1"/>
    <col min="7" max="7" width="12" style="41" customWidth="1"/>
    <col min="8" max="8" width="11.28515625" style="41" customWidth="1"/>
    <col min="9" max="9" width="12.28515625" style="41" customWidth="1"/>
    <col min="10" max="10" width="12" style="41" customWidth="1"/>
    <col min="11" max="11" width="12.28515625" style="41" customWidth="1"/>
    <col min="12" max="14" width="13.28515625" style="41" customWidth="1"/>
    <col min="15" max="18" width="13" style="41" customWidth="1"/>
    <col min="19" max="19" width="11.7109375" style="41" customWidth="1"/>
    <col min="20" max="16384" width="9.140625" style="41"/>
  </cols>
  <sheetData>
    <row r="1" spans="1:19" ht="45" customHeight="1" x14ac:dyDescent="0.2">
      <c r="A1" s="37" t="s">
        <v>209</v>
      </c>
    </row>
    <row r="2" spans="1:19" ht="20.25" customHeight="1" x14ac:dyDescent="0.2">
      <c r="A2" s="41" t="s">
        <v>197</v>
      </c>
    </row>
    <row r="3" spans="1:19" ht="20.25" customHeight="1" x14ac:dyDescent="0.2">
      <c r="A3" s="44" t="s">
        <v>206</v>
      </c>
    </row>
    <row r="4" spans="1:19" ht="20.25" customHeight="1" x14ac:dyDescent="0.2">
      <c r="A4" s="41" t="s">
        <v>214</v>
      </c>
    </row>
    <row r="5" spans="1:19" ht="20.25" customHeight="1" x14ac:dyDescent="0.2">
      <c r="A5" s="41" t="s">
        <v>213</v>
      </c>
    </row>
    <row r="6" spans="1:19" ht="20.25" customHeight="1" x14ac:dyDescent="0.2">
      <c r="A6" s="41" t="s">
        <v>94</v>
      </c>
    </row>
    <row r="7" spans="1:19" ht="30" customHeight="1" x14ac:dyDescent="0.2">
      <c r="A7" s="40" t="s">
        <v>202</v>
      </c>
      <c r="B7" s="119" t="s">
        <v>201</v>
      </c>
      <c r="C7" s="119" t="s">
        <v>95</v>
      </c>
      <c r="D7" s="119" t="s">
        <v>96</v>
      </c>
      <c r="E7" s="119" t="s">
        <v>97</v>
      </c>
      <c r="F7" s="119" t="s">
        <v>98</v>
      </c>
      <c r="G7" s="119" t="s">
        <v>99</v>
      </c>
      <c r="H7" s="119" t="s">
        <v>100</v>
      </c>
      <c r="I7" s="119" t="s">
        <v>101</v>
      </c>
      <c r="J7" s="119" t="s">
        <v>102</v>
      </c>
      <c r="K7" s="119" t="s">
        <v>103</v>
      </c>
      <c r="L7" s="119" t="s">
        <v>104</v>
      </c>
      <c r="M7" s="119" t="s">
        <v>92</v>
      </c>
      <c r="N7" s="119" t="s">
        <v>93</v>
      </c>
      <c r="O7" s="119" t="s">
        <v>229</v>
      </c>
      <c r="P7" s="119" t="s">
        <v>242</v>
      </c>
    </row>
    <row r="8" spans="1:19" ht="20.25" customHeight="1" x14ac:dyDescent="0.2">
      <c r="A8" s="81" t="s">
        <v>22</v>
      </c>
      <c r="B8" s="127">
        <v>1745</v>
      </c>
      <c r="C8" s="127">
        <v>2121</v>
      </c>
      <c r="D8" s="127">
        <v>2677.4</v>
      </c>
      <c r="E8" s="127">
        <f>SUM('Scotland - Qtr'!F8:F10)</f>
        <v>3087.86</v>
      </c>
      <c r="F8" s="127">
        <f>SUM('Scotland - Qtr'!J8:J10)</f>
        <v>3954.99</v>
      </c>
      <c r="G8" s="127">
        <f>SUM('Scotland - Qtr'!N8:N10)</f>
        <v>4778.75</v>
      </c>
      <c r="H8" s="127">
        <f>SUM('Scotland - Qtr'!R8:R10)</f>
        <v>5276.8200000000006</v>
      </c>
      <c r="I8" s="127">
        <f>SUM('Scotland - Qtr'!V8:V10)</f>
        <v>5585.34</v>
      </c>
      <c r="J8" s="127">
        <f>SUM('Scotland - Qtr'!Z8:Z10)</f>
        <v>6477.98</v>
      </c>
      <c r="K8" s="127">
        <f>SUM('Scotland - Qtr'!AD8:AD10)</f>
        <v>7578.05</v>
      </c>
      <c r="L8" s="127">
        <f>SUM('Scotland - Qtr'!AH8:AH10)</f>
        <v>8473.75</v>
      </c>
      <c r="M8" s="127">
        <f>SUM('Scotland - Qtr'!AL8:AL10)</f>
        <v>9199.07</v>
      </c>
      <c r="N8" s="127">
        <f>SUM('Scotland - Qtr'!AP8:AP10)</f>
        <v>9253.98</v>
      </c>
      <c r="O8" s="127">
        <f>SUM('Scotland - Qtr'!AT8:AT10)</f>
        <v>9635.8349999999991</v>
      </c>
      <c r="P8" s="127">
        <f>SUM('Scotland - Qtr'!AX8:AX10)</f>
        <v>11159.465</v>
      </c>
    </row>
    <row r="9" spans="1:19" ht="20.25" customHeight="1" x14ac:dyDescent="0.2">
      <c r="A9" s="78" t="s">
        <v>4</v>
      </c>
      <c r="B9" s="127">
        <v>1</v>
      </c>
      <c r="C9" s="127">
        <v>1</v>
      </c>
      <c r="D9" s="127">
        <v>1</v>
      </c>
      <c r="E9" s="127">
        <f>'Scotland - Qtr'!F11</f>
        <v>2.56</v>
      </c>
      <c r="F9" s="127">
        <f>'Scotland - Qtr'!J11</f>
        <v>6.75</v>
      </c>
      <c r="G9" s="127">
        <f>'Scotland - Qtr'!N11</f>
        <v>6.75</v>
      </c>
      <c r="H9" s="127">
        <f>'Scotland - Qtr'!R11</f>
        <v>7.39</v>
      </c>
      <c r="I9" s="127">
        <f>'Scotland - Qtr'!V11</f>
        <v>7.64</v>
      </c>
      <c r="J9" s="127">
        <f>'Scotland - Qtr'!Z11</f>
        <v>13.01</v>
      </c>
      <c r="K9" s="127">
        <f>'Scotland - Qtr'!AD11</f>
        <v>17.920000000000002</v>
      </c>
      <c r="L9" s="127">
        <f>'Scotland - Qtr'!AH11</f>
        <v>19.920000000000002</v>
      </c>
      <c r="M9" s="127">
        <f>'Scotland - Qtr'!AL11</f>
        <v>21.92</v>
      </c>
      <c r="N9" s="127">
        <f>'Scotland - Qtr'!AP11</f>
        <v>21.92</v>
      </c>
      <c r="O9" s="127">
        <f>'Scotland - Qtr'!AT11</f>
        <v>21.92</v>
      </c>
      <c r="P9" s="127">
        <f>'Scotland - Qtr'!AX11</f>
        <v>21.92</v>
      </c>
    </row>
    <row r="10" spans="1:19" ht="20.25" customHeight="1" x14ac:dyDescent="0.2">
      <c r="A10" s="78" t="s">
        <v>53</v>
      </c>
      <c r="B10" s="127">
        <v>0</v>
      </c>
      <c r="C10" s="127">
        <v>0</v>
      </c>
      <c r="D10" s="127">
        <v>2</v>
      </c>
      <c r="E10" s="127">
        <f>'Scotland - Qtr'!F12</f>
        <v>48.32</v>
      </c>
      <c r="F10" s="127">
        <f>'Scotland - Qtr'!J12</f>
        <v>94.74</v>
      </c>
      <c r="G10" s="127">
        <f>'Scotland - Qtr'!N12</f>
        <v>132.74</v>
      </c>
      <c r="H10" s="127">
        <f>'Scotland - Qtr'!R12</f>
        <v>174.96</v>
      </c>
      <c r="I10" s="127">
        <f>'Scotland - Qtr'!V12</f>
        <v>264.06</v>
      </c>
      <c r="J10" s="127">
        <f>'Scotland - Qtr'!Z12</f>
        <v>325.77</v>
      </c>
      <c r="K10" s="127">
        <f>'Scotland - Qtr'!AD12</f>
        <v>342.97</v>
      </c>
      <c r="L10" s="127">
        <f>'Scotland - Qtr'!AH12</f>
        <v>359.57</v>
      </c>
      <c r="M10" s="127">
        <f>'Scotland - Qtr'!AL12</f>
        <v>377.85</v>
      </c>
      <c r="N10" s="127">
        <f>'Scotland - Qtr'!AP12</f>
        <v>391.84</v>
      </c>
      <c r="O10" s="127">
        <f>'Scotland - Qtr'!AT12</f>
        <v>405.22</v>
      </c>
      <c r="P10" s="127">
        <f>'Scotland - Qtr'!AX12</f>
        <v>505.84</v>
      </c>
    </row>
    <row r="11" spans="1:19" ht="20.25" customHeight="1" x14ac:dyDescent="0.2">
      <c r="A11" s="78" t="s">
        <v>18</v>
      </c>
      <c r="B11" s="127">
        <v>1442</v>
      </c>
      <c r="C11" s="127">
        <v>1450</v>
      </c>
      <c r="D11" s="127">
        <v>1454</v>
      </c>
      <c r="E11" s="127">
        <f>SUM('Scotland - Qtr'!F13:F14)</f>
        <v>1485.11</v>
      </c>
      <c r="F11" s="127">
        <f>SUM('Scotland - Qtr'!J13:J14)</f>
        <v>1496.82</v>
      </c>
      <c r="G11" s="127">
        <f>SUM('Scotland - Qtr'!N13:N14)</f>
        <v>1509.71</v>
      </c>
      <c r="H11" s="127">
        <f>SUM('Scotland - Qtr'!R13:R14)</f>
        <v>1527.73</v>
      </c>
      <c r="I11" s="127">
        <f>SUM('Scotland - Qtr'!V13:V14)</f>
        <v>1571.4399999999998</v>
      </c>
      <c r="J11" s="127">
        <f>SUM('Scotland - Qtr'!Z13:Z14)</f>
        <v>1626.79</v>
      </c>
      <c r="K11" s="127">
        <f>SUM('Scotland - Qtr'!AD13:AD14)</f>
        <v>1648.68</v>
      </c>
      <c r="L11" s="127">
        <f>SUM('Scotland - Qtr'!AH13:AH14)</f>
        <v>1652.8</v>
      </c>
      <c r="M11" s="127">
        <f>SUM('Scotland - Qtr'!AL13:AL14)</f>
        <v>1654.23</v>
      </c>
      <c r="N11" s="127">
        <f>SUM('Scotland - Qtr'!AP13:AP14)</f>
        <v>1662.23</v>
      </c>
      <c r="O11" s="127">
        <f>SUM('Scotland - Qtr'!AT13:AT14)</f>
        <v>1667.22</v>
      </c>
      <c r="P11" s="127">
        <f>SUM('Scotland - Qtr'!AX13:AX14)</f>
        <v>1667.98</v>
      </c>
    </row>
    <row r="12" spans="1:19" ht="20.25" customHeight="1" x14ac:dyDescent="0.2">
      <c r="A12" s="78" t="s">
        <v>54</v>
      </c>
      <c r="B12" s="127">
        <v>93</v>
      </c>
      <c r="C12" s="127">
        <v>106</v>
      </c>
      <c r="D12" s="127">
        <v>107</v>
      </c>
      <c r="E12" s="127">
        <f>'Scotland - Qtr'!F15</f>
        <v>112.8</v>
      </c>
      <c r="F12" s="127">
        <f>'Scotland - Qtr'!J15</f>
        <v>114.85</v>
      </c>
      <c r="G12" s="127">
        <f>'Scotland - Qtr'!N15</f>
        <v>115.33</v>
      </c>
      <c r="H12" s="127">
        <f>'Scotland - Qtr'!R15</f>
        <v>116.33</v>
      </c>
      <c r="I12" s="127">
        <f>'Scotland - Qtr'!V15</f>
        <v>116.33</v>
      </c>
      <c r="J12" s="127">
        <f>'Scotland - Qtr'!Z15</f>
        <v>116.33</v>
      </c>
      <c r="K12" s="127">
        <f>'Scotland - Qtr'!AD15</f>
        <v>115.83</v>
      </c>
      <c r="L12" s="127">
        <f>'Scotland - Qtr'!AH15</f>
        <v>115.86</v>
      </c>
      <c r="M12" s="127">
        <f>'Scotland - Qtr'!AL15</f>
        <v>115.86</v>
      </c>
      <c r="N12" s="127">
        <f>'Scotland - Qtr'!AP15</f>
        <v>115.86</v>
      </c>
      <c r="O12" s="127">
        <f>'Scotland - Qtr'!AT15</f>
        <v>115.86</v>
      </c>
      <c r="P12" s="127">
        <f>'Scotland - Qtr'!AX15</f>
        <v>115.86</v>
      </c>
    </row>
    <row r="13" spans="1:19" ht="20.25" customHeight="1" x14ac:dyDescent="0.2">
      <c r="A13" s="78" t="s">
        <v>7</v>
      </c>
      <c r="B13" s="127">
        <v>7</v>
      </c>
      <c r="C13" s="127">
        <v>7</v>
      </c>
      <c r="D13" s="127">
        <v>8</v>
      </c>
      <c r="E13" s="127">
        <f>'Scotland - Qtr'!F16</f>
        <v>9.4499999999999993</v>
      </c>
      <c r="F13" s="127">
        <f>'Scotland - Qtr'!J16</f>
        <v>9.4499999999999993</v>
      </c>
      <c r="G13" s="127">
        <f>'Scotland - Qtr'!N16</f>
        <v>6.85</v>
      </c>
      <c r="H13" s="127">
        <f>'Scotland - Qtr'!R16</f>
        <v>6.85</v>
      </c>
      <c r="I13" s="127">
        <f>'Scotland - Qtr'!V16</f>
        <v>6.95</v>
      </c>
      <c r="J13" s="127">
        <f>'Scotland - Qtr'!Z16</f>
        <v>7.25</v>
      </c>
      <c r="K13" s="127">
        <f>'Scotland - Qtr'!AD16</f>
        <v>7.25</v>
      </c>
      <c r="L13" s="127">
        <f>'Scotland - Qtr'!AH16</f>
        <v>7.25</v>
      </c>
      <c r="M13" s="127">
        <f>'Scotland - Qtr'!AL16</f>
        <v>7.25</v>
      </c>
      <c r="N13" s="127">
        <f>'Scotland - Qtr'!AP16</f>
        <v>7.25</v>
      </c>
      <c r="O13" s="127">
        <f>'Scotland - Qtr'!AT16</f>
        <v>8.0500000000000007</v>
      </c>
      <c r="P13" s="127">
        <f>'Scotland - Qtr'!AX16</f>
        <v>8.0500000000000007</v>
      </c>
    </row>
    <row r="14" spans="1:19" ht="20.25" customHeight="1" x14ac:dyDescent="0.2">
      <c r="A14" s="78" t="s">
        <v>260</v>
      </c>
      <c r="B14" s="127">
        <v>66</v>
      </c>
      <c r="C14" s="127">
        <v>112</v>
      </c>
      <c r="D14" s="127">
        <v>119</v>
      </c>
      <c r="E14" s="127">
        <f>SUM('Scotland - Qtr'!F17:F20)</f>
        <v>123.34</v>
      </c>
      <c r="F14" s="127">
        <f>SUM('Scotland - Qtr'!J17:J20)</f>
        <v>138.19</v>
      </c>
      <c r="G14" s="127">
        <f>SUM('Scotland - Qtr'!N17:N20)</f>
        <v>149.62</v>
      </c>
      <c r="H14" s="127">
        <f>SUM('Scotland - Qtr'!R17:R20)</f>
        <v>229.76</v>
      </c>
      <c r="I14" s="127">
        <f>SUM('Scotland - Qtr'!V17:V20)</f>
        <v>236.45999999999998</v>
      </c>
      <c r="J14" s="127">
        <f>SUM('Scotland - Qtr'!Z17:Z20)</f>
        <v>258.95999999999998</v>
      </c>
      <c r="K14" s="127">
        <f>SUM('Scotland - Qtr'!AD17:AD20)</f>
        <v>301.27</v>
      </c>
      <c r="L14" s="127">
        <f>SUM('Scotland - Qtr'!AH17:AH20)</f>
        <v>340.13</v>
      </c>
      <c r="M14" s="127">
        <f>SUM('Scotland - Qtr'!AL17:AL20)</f>
        <v>393.79</v>
      </c>
      <c r="N14" s="127">
        <f>SUM('Scotland - Qtr'!AP17:AP20)</f>
        <v>394.31</v>
      </c>
      <c r="O14" s="127">
        <f>SUM('Scotland - Qtr'!AT17:AT20)</f>
        <v>401.82</v>
      </c>
      <c r="P14" s="127">
        <f>SUM('Scotland - Qtr'!AX17:AX20)</f>
        <v>399.89</v>
      </c>
    </row>
    <row r="15" spans="1:19" s="74" customFormat="1" ht="20.25" customHeight="1" thickBot="1" x14ac:dyDescent="0.25">
      <c r="A15" s="72" t="s">
        <v>82</v>
      </c>
      <c r="B15" s="142">
        <f t="shared" ref="B15:G15" si="0">SUM(B8:B14)</f>
        <v>3354</v>
      </c>
      <c r="C15" s="142">
        <f t="shared" si="0"/>
        <v>3797</v>
      </c>
      <c r="D15" s="142">
        <f t="shared" si="0"/>
        <v>4368.3999999999996</v>
      </c>
      <c r="E15" s="142">
        <f t="shared" si="0"/>
        <v>4869.4400000000005</v>
      </c>
      <c r="F15" s="142">
        <f t="shared" si="0"/>
        <v>5815.7899999999991</v>
      </c>
      <c r="G15" s="142">
        <f t="shared" si="0"/>
        <v>6699.75</v>
      </c>
      <c r="H15" s="142">
        <f t="shared" ref="H15:M15" si="1">SUM(H8:H14)</f>
        <v>7339.840000000002</v>
      </c>
      <c r="I15" s="142">
        <f t="shared" si="1"/>
        <v>7788.22</v>
      </c>
      <c r="J15" s="142">
        <f t="shared" si="1"/>
        <v>8826.0899999999983</v>
      </c>
      <c r="K15" s="142">
        <f t="shared" si="1"/>
        <v>10011.970000000001</v>
      </c>
      <c r="L15" s="142">
        <f t="shared" si="1"/>
        <v>10969.279999999999</v>
      </c>
      <c r="M15" s="142">
        <f t="shared" si="1"/>
        <v>11769.970000000001</v>
      </c>
      <c r="N15" s="142">
        <f>SUM(N8:N14)</f>
        <v>11847.39</v>
      </c>
      <c r="O15" s="151">
        <f>SUM(O8:O14)</f>
        <v>12255.924999999997</v>
      </c>
      <c r="P15" s="151">
        <f>SUM(P8:P14)</f>
        <v>13879.004999999999</v>
      </c>
    </row>
    <row r="16" spans="1:19" ht="20.25" customHeight="1" thickTop="1" x14ac:dyDescent="0.2">
      <c r="A16" s="82"/>
      <c r="B16" s="138"/>
      <c r="C16" s="143"/>
      <c r="D16" s="138"/>
      <c r="E16" s="127"/>
      <c r="F16" s="127"/>
      <c r="G16" s="127"/>
      <c r="H16" s="127"/>
      <c r="I16" s="127"/>
      <c r="J16" s="127"/>
      <c r="K16" s="127"/>
      <c r="L16" s="127"/>
      <c r="M16" s="127"/>
      <c r="N16" s="127"/>
      <c r="O16" s="127"/>
      <c r="P16" s="42"/>
      <c r="Q16" s="42"/>
      <c r="R16" s="42"/>
      <c r="S16" s="42"/>
    </row>
    <row r="17" spans="1:19" ht="30" customHeight="1" x14ac:dyDescent="0.2">
      <c r="A17" s="64" t="s">
        <v>271</v>
      </c>
      <c r="B17" s="146" t="s">
        <v>201</v>
      </c>
      <c r="C17" s="146" t="s">
        <v>95</v>
      </c>
      <c r="D17" s="146" t="s">
        <v>96</v>
      </c>
      <c r="E17" s="146" t="s">
        <v>97</v>
      </c>
      <c r="F17" s="146" t="s">
        <v>98</v>
      </c>
      <c r="G17" s="146" t="s">
        <v>99</v>
      </c>
      <c r="H17" s="146" t="s">
        <v>100</v>
      </c>
      <c r="I17" s="146" t="s">
        <v>101</v>
      </c>
      <c r="J17" s="146" t="s">
        <v>102</v>
      </c>
      <c r="K17" s="146" t="s">
        <v>103</v>
      </c>
      <c r="L17" s="146" t="s">
        <v>104</v>
      </c>
      <c r="M17" s="146" t="s">
        <v>92</v>
      </c>
      <c r="N17" s="146" t="s">
        <v>93</v>
      </c>
      <c r="O17" s="146" t="s">
        <v>229</v>
      </c>
      <c r="P17" s="146" t="s">
        <v>242</v>
      </c>
    </row>
    <row r="18" spans="1:19" ht="20.25" customHeight="1" x14ac:dyDescent="0.2">
      <c r="A18" s="81" t="s">
        <v>22</v>
      </c>
      <c r="B18" s="127">
        <v>3362</v>
      </c>
      <c r="C18" s="127">
        <v>4555</v>
      </c>
      <c r="D18" s="127">
        <v>4873</v>
      </c>
      <c r="E18" s="127">
        <f>SUM('Scotland - Qtr'!C25:F26)</f>
        <v>7256.16</v>
      </c>
      <c r="F18" s="127">
        <f>SUM('Scotland - Qtr'!G25:J26)</f>
        <v>8291.67</v>
      </c>
      <c r="G18" s="127">
        <f>SUM('Scotland - Qtr'!K25:N26)</f>
        <v>11151.2</v>
      </c>
      <c r="H18" s="127">
        <f>SUM('Scotland - Qtr'!O25:R26)</f>
        <v>11700.02</v>
      </c>
      <c r="I18" s="127">
        <f>SUM('Scotland - Qtr'!S25:V26)</f>
        <v>13878.000000000002</v>
      </c>
      <c r="J18" s="127">
        <f>SUM('Scotland - Qtr'!W25:Z26)</f>
        <v>12415.7</v>
      </c>
      <c r="K18" s="127">
        <f>SUM('Scotland - Qtr'!AA25:AD26)</f>
        <v>17201.150000000005</v>
      </c>
      <c r="L18" s="127">
        <f>SUM('Scotland - Qtr'!AE25:AH26)</f>
        <v>19111.099999999999</v>
      </c>
      <c r="M18" s="127">
        <f>SUM('Scotland - Qtr'!AI25:AL26)</f>
        <v>22009.760000000002</v>
      </c>
      <c r="N18" s="127">
        <f>SUM('Scotland - Qtr'!AM25:AP26)</f>
        <v>23086.460000000003</v>
      </c>
      <c r="O18" s="127">
        <f>SUM('Scotland - Qtr'!AQ25:AT26)</f>
        <v>19895.559999999998</v>
      </c>
      <c r="P18" s="127">
        <f>SUM('Scotland - Qtr'!AU25:AX26)</f>
        <v>27762</v>
      </c>
    </row>
    <row r="19" spans="1:19" ht="20.25" customHeight="1" x14ac:dyDescent="0.2">
      <c r="A19" s="78" t="s">
        <v>4</v>
      </c>
      <c r="B19" s="127">
        <v>0</v>
      </c>
      <c r="C19" s="127">
        <v>0</v>
      </c>
      <c r="D19" s="127">
        <v>0</v>
      </c>
      <c r="E19" s="127">
        <f>SUM('Scotland - Qtr'!C27:F27)</f>
        <v>0.45999999999999996</v>
      </c>
      <c r="F19" s="127">
        <f>SUM('Scotland - Qtr'!G27:J27)</f>
        <v>0.73</v>
      </c>
      <c r="G19" s="127">
        <f>SUM('Scotland - Qtr'!K27:N27)</f>
        <v>1.3900000000000001</v>
      </c>
      <c r="H19" s="127">
        <f>SUM('Scotland - Qtr'!O27:R27)</f>
        <v>2.14</v>
      </c>
      <c r="I19" s="127">
        <f>SUM('Scotland - Qtr'!S27:V27)</f>
        <v>1.99</v>
      </c>
      <c r="J19" s="127">
        <f>SUM('Scotland - Qtr'!W27:Z27)</f>
        <v>0.01</v>
      </c>
      <c r="K19" s="127">
        <f>SUM('Scotland - Qtr'!AA27:AD27)</f>
        <v>4.1900000000000004</v>
      </c>
      <c r="L19" s="127">
        <f>SUM('Scotland - Qtr'!AE27:AH27)</f>
        <v>9.2999999999999989</v>
      </c>
      <c r="M19" s="127">
        <f>SUM('Scotland - Qtr'!AI27:AL27)</f>
        <v>13.99</v>
      </c>
      <c r="N19" s="127">
        <f>SUM('Scotland - Qtr'!AM27:AP27)</f>
        <v>11.280000000000001</v>
      </c>
      <c r="O19" s="127">
        <f>SUM('Scotland - Qtr'!AQ27:AT27)</f>
        <v>5.4799999999999995</v>
      </c>
      <c r="P19" s="127">
        <f>SUM('Scotland - Qtr'!AU27:AX27)</f>
        <v>11.2</v>
      </c>
    </row>
    <row r="20" spans="1:19" ht="20.25" customHeight="1" x14ac:dyDescent="0.2">
      <c r="A20" s="78" t="s">
        <v>53</v>
      </c>
      <c r="B20" s="127">
        <v>0</v>
      </c>
      <c r="C20" s="127">
        <v>0</v>
      </c>
      <c r="D20" s="127">
        <v>1</v>
      </c>
      <c r="E20" s="127">
        <f>SUM('Scotland - Qtr'!C28:F28)</f>
        <v>8.6900000000000013</v>
      </c>
      <c r="F20" s="127">
        <f>SUM('Scotland - Qtr'!G28:J28)</f>
        <v>69.95</v>
      </c>
      <c r="G20" s="127">
        <f>SUM('Scotland - Qtr'!K28:N28)</f>
        <v>95.92</v>
      </c>
      <c r="H20" s="127">
        <f>SUM('Scotland - Qtr'!O28:R28)</f>
        <v>143.16</v>
      </c>
      <c r="I20" s="127">
        <f>SUM('Scotland - Qtr'!S28:V28)</f>
        <v>185.23000000000002</v>
      </c>
      <c r="J20" s="127">
        <f>SUM('Scotland - Qtr'!W28:Z28)</f>
        <v>246.52</v>
      </c>
      <c r="K20" s="127">
        <f>SUM('Scotland - Qtr'!AA28:AD28)</f>
        <v>289.57</v>
      </c>
      <c r="L20" s="127">
        <f>SUM('Scotland - Qtr'!AE28:AH28)</f>
        <v>331.78000000000003</v>
      </c>
      <c r="M20" s="127">
        <f>SUM('Scotland - Qtr'!AI28:AL28)</f>
        <v>331.98</v>
      </c>
      <c r="N20" s="127">
        <f>SUM('Scotland - Qtr'!AM28:AP28)</f>
        <v>328.59999999999997</v>
      </c>
      <c r="O20" s="127">
        <f>SUM('Scotland - Qtr'!AQ28:AT28)</f>
        <v>331.59</v>
      </c>
      <c r="P20" s="127">
        <f>SUM('Scotland - Qtr'!AU28:AX28)</f>
        <v>394</v>
      </c>
    </row>
    <row r="21" spans="1:19" ht="20.25" customHeight="1" x14ac:dyDescent="0.2">
      <c r="A21" s="78" t="s">
        <v>18</v>
      </c>
      <c r="B21" s="127">
        <v>4704</v>
      </c>
      <c r="C21" s="127">
        <v>4859</v>
      </c>
      <c r="D21" s="127">
        <v>3258</v>
      </c>
      <c r="E21" s="127">
        <f>SUM('Scotland - Qtr'!C29:F29)</f>
        <v>5329.6399999999994</v>
      </c>
      <c r="F21" s="127">
        <f>SUM('Scotland - Qtr'!G29:J29)</f>
        <v>4846.58</v>
      </c>
      <c r="G21" s="127">
        <f>SUM('Scotland - Qtr'!K29:N29)</f>
        <v>4369.4699999999993</v>
      </c>
      <c r="H21" s="127">
        <f>SUM('Scotland - Qtr'!O29:R29)</f>
        <v>5483.6</v>
      </c>
      <c r="I21" s="127">
        <f>SUM('Scotland - Qtr'!S29:V29)</f>
        <v>5814.03</v>
      </c>
      <c r="J21" s="127">
        <f>SUM('Scotland - Qtr'!W29:Z29)</f>
        <v>4915.78</v>
      </c>
      <c r="K21" s="127">
        <f>SUM('Scotland - Qtr'!AA29:AD29)</f>
        <v>5356.2000000000007</v>
      </c>
      <c r="L21" s="127">
        <f>SUM('Scotland - Qtr'!AE29:AH29)</f>
        <v>4997.29</v>
      </c>
      <c r="M21" s="127">
        <f>SUM('Scotland - Qtr'!AI29:AL29)</f>
        <v>5382.73</v>
      </c>
      <c r="N21" s="127">
        <f>SUM('Scotland - Qtr'!AM29:AP29)</f>
        <v>6277.76</v>
      </c>
      <c r="O21" s="127">
        <f>SUM('Scotland - Qtr'!AQ29:AT29)</f>
        <v>4880.92</v>
      </c>
      <c r="P21" s="127">
        <f>SUM('Scotland - Qtr'!AU29:AX29)</f>
        <v>5183.4799999999996</v>
      </c>
    </row>
    <row r="22" spans="1:19" ht="20.25" customHeight="1" x14ac:dyDescent="0.2">
      <c r="A22" s="78" t="s">
        <v>54</v>
      </c>
      <c r="B22" s="127">
        <v>494</v>
      </c>
      <c r="C22" s="127">
        <v>526</v>
      </c>
      <c r="D22" s="127">
        <v>529</v>
      </c>
      <c r="E22" s="127">
        <f>SUM('Scotland - Qtr'!C30:F30)</f>
        <v>525.39</v>
      </c>
      <c r="F22" s="127">
        <f>SUM('Scotland - Qtr'!G30:J30)</f>
        <v>552.84</v>
      </c>
      <c r="G22" s="127">
        <f>SUM('Scotland - Qtr'!K30:N30)</f>
        <v>562.90000000000009</v>
      </c>
      <c r="H22" s="127">
        <f>SUM('Scotland - Qtr'!O30:R30)</f>
        <v>533.03</v>
      </c>
      <c r="I22" s="127">
        <f>SUM('Scotland - Qtr'!S30:V30)</f>
        <v>503.43</v>
      </c>
      <c r="J22" s="127">
        <f>SUM('Scotland - Qtr'!W30:Z30)</f>
        <v>492.81</v>
      </c>
      <c r="K22" s="127">
        <f>SUM('Scotland - Qtr'!AA30:AD30)</f>
        <v>445.48</v>
      </c>
      <c r="L22" s="127">
        <f>SUM('Scotland - Qtr'!AE30:AH30)</f>
        <v>422.04999999999995</v>
      </c>
      <c r="M22" s="127">
        <f>SUM('Scotland - Qtr'!AI30:AL30)</f>
        <v>412.23999999999995</v>
      </c>
      <c r="N22" s="127">
        <f>SUM('Scotland - Qtr'!AM30:AP30)</f>
        <v>406.78999999999996</v>
      </c>
      <c r="O22" s="127">
        <f>SUM('Scotland - Qtr'!AQ30:AT30)</f>
        <v>380.83000000000004</v>
      </c>
      <c r="P22" s="127">
        <f>SUM('Scotland - Qtr'!AU30:AX30)</f>
        <v>345.12</v>
      </c>
    </row>
    <row r="23" spans="1:19" ht="20.25" customHeight="1" x14ac:dyDescent="0.2">
      <c r="A23" s="78" t="s">
        <v>7</v>
      </c>
      <c r="B23" s="127">
        <v>20</v>
      </c>
      <c r="C23" s="127">
        <v>26</v>
      </c>
      <c r="D23" s="127">
        <v>32</v>
      </c>
      <c r="E23" s="127">
        <f>SUM('Scotland - Qtr'!C31:F31)</f>
        <v>35.620000000000005</v>
      </c>
      <c r="F23" s="127">
        <f>SUM('Scotland - Qtr'!G31:J31)</f>
        <v>37.06</v>
      </c>
      <c r="G23" s="127">
        <f>SUM('Scotland - Qtr'!K31:N31)</f>
        <v>30.64</v>
      </c>
      <c r="H23" s="127">
        <f>SUM('Scotland - Qtr'!O31:R31)</f>
        <v>27.66</v>
      </c>
      <c r="I23" s="127">
        <f>SUM('Scotland - Qtr'!S31:V31)</f>
        <v>26.18</v>
      </c>
      <c r="J23" s="127">
        <f>SUM('Scotland - Qtr'!W31:Z31)</f>
        <v>31.989999999999995</v>
      </c>
      <c r="K23" s="127">
        <f>SUM('Scotland - Qtr'!AA31:AD31)</f>
        <v>35.96</v>
      </c>
      <c r="L23" s="127">
        <f>SUM('Scotland - Qtr'!AE31:AH31)</f>
        <v>35.090000000000003</v>
      </c>
      <c r="M23" s="127">
        <f>SUM('Scotland - Qtr'!AI31:AL31)</f>
        <v>28.64</v>
      </c>
      <c r="N23" s="127">
        <f>SUM('Scotland - Qtr'!AM31:AP31)</f>
        <v>34.14</v>
      </c>
      <c r="O23" s="127">
        <f>SUM('Scotland - Qtr'!AQ31:AT31)</f>
        <v>41.27</v>
      </c>
      <c r="P23" s="127">
        <f>SUM('Scotland - Qtr'!AU31:AX31)</f>
        <v>37.050000000000004</v>
      </c>
    </row>
    <row r="24" spans="1:19" ht="20.25" customHeight="1" x14ac:dyDescent="0.2">
      <c r="A24" s="78" t="s">
        <v>279</v>
      </c>
      <c r="B24" s="127">
        <v>478</v>
      </c>
      <c r="C24" s="127">
        <v>616</v>
      </c>
      <c r="D24" s="127">
        <v>727</v>
      </c>
      <c r="E24" s="127">
        <f>SUM('Scotland - Qtr'!C32:F32)</f>
        <v>712.84</v>
      </c>
      <c r="F24" s="127">
        <f>SUM('Scotland - Qtr'!G32:J32)</f>
        <v>868.35</v>
      </c>
      <c r="G24" s="127">
        <f>SUM('Scotland - Qtr'!K32:N32)</f>
        <v>778.12999999999988</v>
      </c>
      <c r="H24" s="127">
        <f>SUM('Scotland - Qtr'!O32:R32)</f>
        <v>1155.4299999999998</v>
      </c>
      <c r="I24" s="127">
        <f>SUM('Scotland - Qtr'!S32:V32)</f>
        <v>1333.96</v>
      </c>
      <c r="J24" s="127">
        <f>SUM('Scotland - Qtr'!W32:Z32)</f>
        <v>1372.78</v>
      </c>
      <c r="K24" s="127">
        <f>SUM('Scotland - Qtr'!AA32:AD32)</f>
        <v>1968.85</v>
      </c>
      <c r="L24" s="127">
        <f>SUM('Scotland - Qtr'!AE32:AH32)</f>
        <v>1690.37</v>
      </c>
      <c r="M24" s="127">
        <f>SUM('Scotland - Qtr'!AI32:AL32)</f>
        <v>2024.1999999999998</v>
      </c>
      <c r="N24" s="127">
        <f>SUM('Scotland - Qtr'!AM32:AP32)</f>
        <v>1856.67</v>
      </c>
      <c r="O24" s="127">
        <f>SUM('Scotland - Qtr'!AQ32:AT32)</f>
        <v>1931.13</v>
      </c>
      <c r="P24" s="127">
        <f>SUM('Scotland - Qtr'!AU32:AX32)</f>
        <v>1969.5700000000002</v>
      </c>
    </row>
    <row r="25" spans="1:19" s="74" customFormat="1" ht="20.25" customHeight="1" thickBot="1" x14ac:dyDescent="0.25">
      <c r="A25" s="38" t="s">
        <v>82</v>
      </c>
      <c r="B25" s="147">
        <f t="shared" ref="B25:G25" si="2">SUM(B18:B24)</f>
        <v>9058</v>
      </c>
      <c r="C25" s="147">
        <f t="shared" si="2"/>
        <v>10582</v>
      </c>
      <c r="D25" s="142">
        <f t="shared" si="2"/>
        <v>9420</v>
      </c>
      <c r="E25" s="142">
        <f t="shared" si="2"/>
        <v>13868.8</v>
      </c>
      <c r="F25" s="142">
        <f t="shared" si="2"/>
        <v>14667.18</v>
      </c>
      <c r="G25" s="142">
        <f t="shared" si="2"/>
        <v>16989.649999999998</v>
      </c>
      <c r="H25" s="142">
        <f t="shared" ref="H25:M25" si="3">SUM(H18:H24)</f>
        <v>19045.039999999997</v>
      </c>
      <c r="I25" s="142">
        <f t="shared" si="3"/>
        <v>21742.82</v>
      </c>
      <c r="J25" s="142">
        <f t="shared" si="3"/>
        <v>19475.590000000004</v>
      </c>
      <c r="K25" s="142">
        <f t="shared" si="3"/>
        <v>25301.4</v>
      </c>
      <c r="L25" s="142">
        <f t="shared" si="3"/>
        <v>26596.979999999996</v>
      </c>
      <c r="M25" s="142">
        <f t="shared" si="3"/>
        <v>30203.540000000005</v>
      </c>
      <c r="N25" s="142">
        <f>SUM(N18:N24)</f>
        <v>32001.699999999997</v>
      </c>
      <c r="O25" s="151">
        <f>SUM(O18:O24)</f>
        <v>27466.78</v>
      </c>
      <c r="P25" s="151">
        <f>SUM(P18:P24)</f>
        <v>35702.420000000006</v>
      </c>
    </row>
    <row r="26" spans="1:19" ht="20.25" customHeight="1" thickTop="1" x14ac:dyDescent="0.2"/>
    <row r="27" spans="1:19" ht="30" customHeight="1" x14ac:dyDescent="0.2">
      <c r="A27" s="64" t="s">
        <v>276</v>
      </c>
      <c r="B27" s="119" t="s">
        <v>201</v>
      </c>
      <c r="C27" s="119" t="s">
        <v>95</v>
      </c>
      <c r="D27" s="119" t="s">
        <v>96</v>
      </c>
      <c r="E27" s="119" t="s">
        <v>97</v>
      </c>
      <c r="F27" s="119" t="s">
        <v>98</v>
      </c>
      <c r="G27" s="119" t="s">
        <v>99</v>
      </c>
      <c r="H27" s="119" t="s">
        <v>100</v>
      </c>
      <c r="I27" s="119" t="s">
        <v>101</v>
      </c>
      <c r="J27" s="119" t="s">
        <v>102</v>
      </c>
      <c r="K27" s="119" t="s">
        <v>103</v>
      </c>
      <c r="L27" s="119" t="s">
        <v>104</v>
      </c>
      <c r="M27" s="119" t="s">
        <v>92</v>
      </c>
      <c r="N27" s="119" t="s">
        <v>93</v>
      </c>
      <c r="O27" s="119" t="s">
        <v>229</v>
      </c>
      <c r="P27" s="119" t="s">
        <v>242</v>
      </c>
    </row>
    <row r="28" spans="1:19" ht="20.25" customHeight="1" x14ac:dyDescent="0.2">
      <c r="A28" s="78" t="s">
        <v>22</v>
      </c>
      <c r="B28" s="105" t="s">
        <v>196</v>
      </c>
      <c r="C28" s="70">
        <f>ROUND(100000*C18/(AVERAGE(B8:C8)*24*C$33),2)</f>
        <v>26.9</v>
      </c>
      <c r="D28" s="70">
        <f t="shared" ref="D28:K28" si="4">ROUND(100000*D18/(AVERAGE(C8:D8)*24*D$33),2)</f>
        <v>23.19</v>
      </c>
      <c r="E28" s="70">
        <f t="shared" si="4"/>
        <v>28.74</v>
      </c>
      <c r="F28" s="70">
        <f t="shared" si="4"/>
        <v>26.81</v>
      </c>
      <c r="G28" s="70">
        <f t="shared" si="4"/>
        <v>29.15</v>
      </c>
      <c r="H28" s="70">
        <f t="shared" si="4"/>
        <v>26.56</v>
      </c>
      <c r="I28" s="70">
        <f t="shared" si="4"/>
        <v>29.17</v>
      </c>
      <c r="J28" s="70">
        <f t="shared" si="4"/>
        <v>23.43</v>
      </c>
      <c r="K28" s="70">
        <f t="shared" si="4"/>
        <v>27.94</v>
      </c>
      <c r="L28" s="70">
        <f>ROUND(100000*L18/(AVERAGE(K8:L8)*24*L$33),2)</f>
        <v>27.18</v>
      </c>
      <c r="M28" s="70">
        <f t="shared" ref="M28:P28" si="5">ROUND(100000*M18/(AVERAGE(L8:M8)*24*M$33),2)</f>
        <v>28.43</v>
      </c>
      <c r="N28" s="70">
        <f t="shared" si="5"/>
        <v>28.49</v>
      </c>
      <c r="O28" s="70">
        <f t="shared" si="5"/>
        <v>24.05</v>
      </c>
      <c r="P28" s="70">
        <f t="shared" si="5"/>
        <v>30.48</v>
      </c>
    </row>
    <row r="29" spans="1:19" ht="20.25" customHeight="1" x14ac:dyDescent="0.2">
      <c r="A29" s="78" t="s">
        <v>18</v>
      </c>
      <c r="B29" s="105" t="s">
        <v>196</v>
      </c>
      <c r="C29" s="70">
        <f>ROUND(100000*C21/(AVERAGE(B11:C11)*24*C$33),2)</f>
        <v>38.36</v>
      </c>
      <c r="D29" s="70">
        <f t="shared" ref="D29:K29" si="6">ROUND(100000*D21/(AVERAGE(C11:D11)*24*D$33),2)</f>
        <v>25.61</v>
      </c>
      <c r="E29" s="70">
        <f t="shared" si="6"/>
        <v>41.4</v>
      </c>
      <c r="F29" s="70">
        <f t="shared" si="6"/>
        <v>37.01</v>
      </c>
      <c r="G29" s="70">
        <f t="shared" si="6"/>
        <v>33.18</v>
      </c>
      <c r="H29" s="70">
        <f t="shared" si="6"/>
        <v>41.22</v>
      </c>
      <c r="I29" s="70">
        <f t="shared" si="6"/>
        <v>42.83</v>
      </c>
      <c r="J29" s="70">
        <f t="shared" si="6"/>
        <v>35</v>
      </c>
      <c r="K29" s="70">
        <f t="shared" si="6"/>
        <v>37.33</v>
      </c>
      <c r="L29" s="70">
        <f>ROUND(100000*L21/(AVERAGE(K11:L11)*24*L$33),2)</f>
        <v>34.56</v>
      </c>
      <c r="M29" s="70">
        <f t="shared" ref="M29:P29" si="7">ROUND(100000*M21/(AVERAGE(L11:M11)*24*M$33),2)</f>
        <v>37.159999999999997</v>
      </c>
      <c r="N29" s="70">
        <f t="shared" si="7"/>
        <v>43.1</v>
      </c>
      <c r="O29" s="70">
        <f t="shared" si="7"/>
        <v>33.47</v>
      </c>
      <c r="P29" s="70">
        <f t="shared" si="7"/>
        <v>35.479999999999997</v>
      </c>
    </row>
    <row r="30" spans="1:19" ht="20.25" customHeight="1" x14ac:dyDescent="0.2">
      <c r="A30" s="78" t="s">
        <v>6</v>
      </c>
      <c r="B30" s="105" t="s">
        <v>196</v>
      </c>
      <c r="C30" s="70">
        <f>ROUND(100000*C22/(AVERAGE(B12:C12)*24*C$33),2)</f>
        <v>60.35</v>
      </c>
      <c r="D30" s="70">
        <f t="shared" ref="D30:K30" si="8">ROUND(100000*D22/(AVERAGE(C12:D12)*24*D$33),2)</f>
        <v>56.7</v>
      </c>
      <c r="E30" s="70">
        <f t="shared" si="8"/>
        <v>54.57</v>
      </c>
      <c r="F30" s="70">
        <f t="shared" si="8"/>
        <v>55.29</v>
      </c>
      <c r="G30" s="70">
        <f t="shared" si="8"/>
        <v>55.83</v>
      </c>
      <c r="H30" s="70">
        <f t="shared" si="8"/>
        <v>52.53</v>
      </c>
      <c r="I30" s="70">
        <f t="shared" si="8"/>
        <v>49.4</v>
      </c>
      <c r="J30" s="70">
        <f t="shared" si="8"/>
        <v>48.23</v>
      </c>
      <c r="K30" s="70">
        <f t="shared" si="8"/>
        <v>43.81</v>
      </c>
      <c r="L30" s="70">
        <f>ROUND(100000*L22/(AVERAGE(K12:L12)*24*L$33),2)</f>
        <v>41.59</v>
      </c>
      <c r="M30" s="70">
        <f t="shared" ref="M30:P30" si="9">ROUND(100000*M22/(AVERAGE(L12:M12)*24*M$33),2)</f>
        <v>40.619999999999997</v>
      </c>
      <c r="N30" s="70">
        <f t="shared" si="9"/>
        <v>39.97</v>
      </c>
      <c r="O30" s="70">
        <f t="shared" si="9"/>
        <v>37.520000000000003</v>
      </c>
      <c r="P30" s="70">
        <f t="shared" si="9"/>
        <v>34</v>
      </c>
    </row>
    <row r="31" spans="1:19" ht="20.25" customHeight="1" thickBot="1" x14ac:dyDescent="0.25">
      <c r="A31" s="116" t="s">
        <v>7</v>
      </c>
      <c r="B31" s="117" t="s">
        <v>196</v>
      </c>
      <c r="C31" s="118">
        <f>ROUND(100000*C23/(AVERAGE(B13:C13)*24*C$33),2)</f>
        <v>42.4</v>
      </c>
      <c r="D31" s="118">
        <f t="shared" ref="D31:K31" si="10">ROUND(100000*D23/(AVERAGE(C13:D13)*24*D$33),2)</f>
        <v>48.71</v>
      </c>
      <c r="E31" s="118">
        <f t="shared" si="10"/>
        <v>46.6</v>
      </c>
      <c r="F31" s="118">
        <f t="shared" si="10"/>
        <v>44.65</v>
      </c>
      <c r="G31" s="118">
        <f t="shared" si="10"/>
        <v>42.92</v>
      </c>
      <c r="H31" s="118">
        <f t="shared" si="10"/>
        <v>46.1</v>
      </c>
      <c r="I31" s="118">
        <f t="shared" si="10"/>
        <v>43.31</v>
      </c>
      <c r="J31" s="118">
        <f t="shared" si="10"/>
        <v>51.29</v>
      </c>
      <c r="K31" s="118">
        <f t="shared" si="10"/>
        <v>56.62</v>
      </c>
      <c r="L31" s="118">
        <f>ROUND(100000*L23/(AVERAGE(K13:L13)*24*L$33),2)</f>
        <v>55.25</v>
      </c>
      <c r="M31" s="118">
        <f t="shared" ref="M31:P31" si="11">ROUND(100000*M23/(AVERAGE(L13:M13)*24*M$33),2)</f>
        <v>45.1</v>
      </c>
      <c r="N31" s="118">
        <f t="shared" si="11"/>
        <v>53.61</v>
      </c>
      <c r="O31" s="113">
        <f t="shared" si="11"/>
        <v>61.58</v>
      </c>
      <c r="P31" s="113">
        <f t="shared" si="11"/>
        <v>52.54</v>
      </c>
    </row>
    <row r="32" spans="1:19" ht="20.25" customHeight="1" thickTop="1" x14ac:dyDescent="0.2">
      <c r="A32" s="78"/>
      <c r="H32" s="98"/>
      <c r="I32" s="98"/>
      <c r="J32" s="98"/>
      <c r="K32" s="98"/>
      <c r="L32" s="98"/>
      <c r="M32" s="98"/>
      <c r="N32" s="98"/>
      <c r="O32" s="98"/>
      <c r="P32" s="98"/>
      <c r="Q32" s="98"/>
      <c r="R32" s="98"/>
      <c r="S32" s="98"/>
    </row>
    <row r="33" spans="1:16" ht="20.25" hidden="1" customHeight="1" x14ac:dyDescent="0.2">
      <c r="C33" s="41">
        <v>365</v>
      </c>
      <c r="D33" s="41">
        <v>365</v>
      </c>
      <c r="E33" s="41">
        <v>365</v>
      </c>
      <c r="F33" s="41">
        <v>366</v>
      </c>
      <c r="G33" s="41">
        <v>365</v>
      </c>
      <c r="H33" s="41">
        <v>365</v>
      </c>
      <c r="I33" s="41">
        <v>365</v>
      </c>
      <c r="J33" s="41">
        <v>366</v>
      </c>
      <c r="K33" s="41">
        <v>365</v>
      </c>
      <c r="L33" s="41">
        <v>365</v>
      </c>
      <c r="M33" s="41">
        <v>365</v>
      </c>
      <c r="N33" s="41">
        <v>366</v>
      </c>
      <c r="O33" s="41">
        <v>365</v>
      </c>
      <c r="P33" s="41">
        <v>365</v>
      </c>
    </row>
    <row r="40" spans="1:16" ht="20.25" customHeight="1" x14ac:dyDescent="0.2">
      <c r="A40" s="114"/>
    </row>
    <row r="45" spans="1:16" ht="20.25" customHeight="1" x14ac:dyDescent="0.2">
      <c r="A45" s="61"/>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O16:P16 M16:N16 Q16 R16 S16" formulaRange="1"/>
  </ignoredErrors>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pageSetUpPr fitToPage="1"/>
  </sheetPr>
  <dimension ref="A1:AZ55"/>
  <sheetViews>
    <sheetView showGridLines="0" tabSelected="1" zoomScaleNormal="100" workbookViewId="0">
      <pane xSplit="1" topLeftCell="AP1" activePane="topRight" state="frozen"/>
      <selection activeCell="AZ35" sqref="AZ35"/>
      <selection pane="topRight" activeCell="AV7" sqref="AV7"/>
    </sheetView>
  </sheetViews>
  <sheetFormatPr defaultColWidth="9.140625" defaultRowHeight="12.75" x14ac:dyDescent="0.2"/>
  <cols>
    <col min="1" max="1" width="47.5703125" style="30" customWidth="1"/>
    <col min="2" max="2" width="15.5703125" style="34" customWidth="1"/>
    <col min="3" max="44" width="15.5703125" style="30" customWidth="1"/>
    <col min="45" max="45" width="15.28515625" style="30" customWidth="1"/>
    <col min="46" max="46" width="14.140625" style="30" customWidth="1"/>
    <col min="47" max="47" width="13.28515625" style="30" customWidth="1"/>
    <col min="48" max="48" width="13.7109375" style="30" customWidth="1"/>
    <col min="49" max="49" width="12.7109375" style="30" customWidth="1"/>
    <col min="50" max="50" width="13.42578125" style="30" customWidth="1"/>
    <col min="51" max="51" width="11.85546875" style="30" customWidth="1"/>
    <col min="52" max="52" width="12.5703125" style="30" customWidth="1"/>
    <col min="53" max="16384" width="9.140625" style="30"/>
  </cols>
  <sheetData>
    <row r="1" spans="1:52" ht="45" customHeight="1" x14ac:dyDescent="0.2">
      <c r="A1" s="112" t="s">
        <v>210</v>
      </c>
      <c r="B1" s="35"/>
      <c r="C1" s="35"/>
      <c r="D1" s="35"/>
      <c r="E1" s="35"/>
    </row>
    <row r="2" spans="1:52" s="41" customFormat="1" ht="20.25" customHeight="1" x14ac:dyDescent="0.2">
      <c r="A2" s="41" t="s">
        <v>208</v>
      </c>
      <c r="B2" s="78"/>
      <c r="C2" s="78"/>
      <c r="D2" s="78"/>
      <c r="E2" s="78"/>
    </row>
    <row r="3" spans="1:52" s="41" customFormat="1" ht="20.25" customHeight="1" x14ac:dyDescent="0.2">
      <c r="A3" s="44" t="s">
        <v>206</v>
      </c>
      <c r="B3" s="78"/>
      <c r="C3" s="78"/>
      <c r="D3" s="78"/>
      <c r="E3" s="78"/>
    </row>
    <row r="4" spans="1:52" s="41" customFormat="1" ht="20.25" customHeight="1" x14ac:dyDescent="0.2">
      <c r="A4" s="41" t="s">
        <v>214</v>
      </c>
      <c r="B4" s="78"/>
      <c r="C4" s="78"/>
      <c r="D4" s="78"/>
      <c r="E4" s="78"/>
    </row>
    <row r="5" spans="1:52" s="41" customFormat="1" ht="20.25" customHeight="1" x14ac:dyDescent="0.2">
      <c r="A5" s="41" t="s">
        <v>213</v>
      </c>
      <c r="B5" s="97"/>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7"/>
      <c r="AQ5" s="97"/>
      <c r="AR5" s="97"/>
    </row>
    <row r="6" spans="1:52" s="41" customFormat="1" ht="20.25" customHeight="1" x14ac:dyDescent="0.2">
      <c r="A6" s="41" t="s">
        <v>89</v>
      </c>
      <c r="B6" s="48"/>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row>
    <row r="7" spans="1:52" s="41" customFormat="1" ht="45" customHeight="1" x14ac:dyDescent="0.2">
      <c r="A7" s="40" t="s">
        <v>204</v>
      </c>
      <c r="B7" s="50" t="s">
        <v>108</v>
      </c>
      <c r="C7" s="50" t="s">
        <v>109</v>
      </c>
      <c r="D7" s="50" t="s">
        <v>110</v>
      </c>
      <c r="E7" s="50" t="s">
        <v>111</v>
      </c>
      <c r="F7" s="50" t="s">
        <v>112</v>
      </c>
      <c r="G7" s="50" t="s">
        <v>113</v>
      </c>
      <c r="H7" s="50" t="s">
        <v>114</v>
      </c>
      <c r="I7" s="50" t="s">
        <v>115</v>
      </c>
      <c r="J7" s="50" t="s">
        <v>116</v>
      </c>
      <c r="K7" s="50" t="s">
        <v>117</v>
      </c>
      <c r="L7" s="50" t="s">
        <v>118</v>
      </c>
      <c r="M7" s="50" t="s">
        <v>119</v>
      </c>
      <c r="N7" s="50" t="s">
        <v>120</v>
      </c>
      <c r="O7" s="50" t="s">
        <v>121</v>
      </c>
      <c r="P7" s="50" t="s">
        <v>122</v>
      </c>
      <c r="Q7" s="50" t="s">
        <v>123</v>
      </c>
      <c r="R7" s="50" t="s">
        <v>124</v>
      </c>
      <c r="S7" s="50" t="s">
        <v>125</v>
      </c>
      <c r="T7" s="50" t="s">
        <v>126</v>
      </c>
      <c r="U7" s="50" t="s">
        <v>127</v>
      </c>
      <c r="V7" s="50" t="s">
        <v>128</v>
      </c>
      <c r="W7" s="50" t="s">
        <v>129</v>
      </c>
      <c r="X7" s="50" t="s">
        <v>130</v>
      </c>
      <c r="Y7" s="50" t="s">
        <v>131</v>
      </c>
      <c r="Z7" s="50" t="s">
        <v>132</v>
      </c>
      <c r="AA7" s="50" t="s">
        <v>133</v>
      </c>
      <c r="AB7" s="50" t="s">
        <v>134</v>
      </c>
      <c r="AC7" s="50" t="s">
        <v>135</v>
      </c>
      <c r="AD7" s="50" t="s">
        <v>136</v>
      </c>
      <c r="AE7" s="50" t="s">
        <v>137</v>
      </c>
      <c r="AF7" s="50" t="s">
        <v>138</v>
      </c>
      <c r="AG7" s="50" t="s">
        <v>139</v>
      </c>
      <c r="AH7" s="50" t="s">
        <v>140</v>
      </c>
      <c r="AI7" s="50" t="s">
        <v>141</v>
      </c>
      <c r="AJ7" s="50" t="s">
        <v>142</v>
      </c>
      <c r="AK7" s="50" t="s">
        <v>143</v>
      </c>
      <c r="AL7" s="50" t="s">
        <v>144</v>
      </c>
      <c r="AM7" s="50" t="s">
        <v>145</v>
      </c>
      <c r="AN7" s="50" t="s">
        <v>146</v>
      </c>
      <c r="AO7" s="50" t="s">
        <v>147</v>
      </c>
      <c r="AP7" s="50" t="s">
        <v>148</v>
      </c>
      <c r="AQ7" s="50" t="s">
        <v>149</v>
      </c>
      <c r="AR7" s="50" t="s">
        <v>150</v>
      </c>
      <c r="AS7" s="50" t="s">
        <v>227</v>
      </c>
      <c r="AT7" s="50" t="s">
        <v>232</v>
      </c>
      <c r="AU7" s="50" t="s">
        <v>234</v>
      </c>
      <c r="AV7" s="50" t="s">
        <v>237</v>
      </c>
      <c r="AW7" s="50" t="s">
        <v>239</v>
      </c>
      <c r="AX7" s="50" t="s">
        <v>231</v>
      </c>
      <c r="AY7" s="50" t="s">
        <v>289</v>
      </c>
      <c r="AZ7" s="50" t="s">
        <v>300</v>
      </c>
    </row>
    <row r="8" spans="1:52" s="41" customFormat="1" ht="20.25" customHeight="1" x14ac:dyDescent="0.2">
      <c r="A8" s="41" t="s">
        <v>75</v>
      </c>
      <c r="B8" s="144">
        <v>2486.16</v>
      </c>
      <c r="C8" s="144">
        <v>2496.67</v>
      </c>
      <c r="D8" s="144">
        <v>2629.3</v>
      </c>
      <c r="E8" s="144">
        <v>2715.46</v>
      </c>
      <c r="F8" s="144">
        <v>2897.86</v>
      </c>
      <c r="G8" s="144">
        <v>3174.81</v>
      </c>
      <c r="H8" s="144">
        <v>3372.6</v>
      </c>
      <c r="I8" s="144">
        <v>3609.49</v>
      </c>
      <c r="J8" s="144">
        <v>3764.99</v>
      </c>
      <c r="K8" s="144">
        <v>4141.75</v>
      </c>
      <c r="L8" s="144">
        <v>4408.88</v>
      </c>
      <c r="M8" s="144">
        <v>4509.92</v>
      </c>
      <c r="N8" s="144">
        <v>4588.75</v>
      </c>
      <c r="O8" s="144">
        <v>4593.07</v>
      </c>
      <c r="P8" s="144">
        <v>4843.42</v>
      </c>
      <c r="Q8" s="144">
        <v>4949.5600000000004</v>
      </c>
      <c r="R8" s="144">
        <v>5079.47</v>
      </c>
      <c r="S8" s="144">
        <v>5155.01</v>
      </c>
      <c r="T8" s="144">
        <v>5187.72</v>
      </c>
      <c r="U8" s="144">
        <v>5311.06</v>
      </c>
      <c r="V8" s="144">
        <v>5397.99</v>
      </c>
      <c r="W8" s="144">
        <v>5550.25</v>
      </c>
      <c r="X8" s="144">
        <v>5631.02</v>
      </c>
      <c r="Y8" s="144">
        <v>5937.19</v>
      </c>
      <c r="Z8" s="144">
        <v>6297.98</v>
      </c>
      <c r="AA8" s="144">
        <v>6867.25</v>
      </c>
      <c r="AB8" s="144">
        <v>7154.86</v>
      </c>
      <c r="AC8" s="144">
        <v>7331.48</v>
      </c>
      <c r="AD8" s="144">
        <v>7331.05</v>
      </c>
      <c r="AE8" s="144">
        <v>7633.71</v>
      </c>
      <c r="AF8" s="144">
        <v>7688.9</v>
      </c>
      <c r="AG8" s="144">
        <v>7789.64</v>
      </c>
      <c r="AH8" s="144">
        <v>7886.6</v>
      </c>
      <c r="AI8" s="144">
        <v>8075.77</v>
      </c>
      <c r="AJ8" s="144">
        <v>8255.64</v>
      </c>
      <c r="AK8" s="144">
        <v>8295.98</v>
      </c>
      <c r="AL8" s="144">
        <v>8300.92</v>
      </c>
      <c r="AM8" s="144">
        <v>8264.1299999999992</v>
      </c>
      <c r="AN8" s="144">
        <v>8265.93</v>
      </c>
      <c r="AO8" s="144">
        <v>8265.93</v>
      </c>
      <c r="AP8" s="144">
        <v>8355.83</v>
      </c>
      <c r="AQ8" s="144">
        <v>8385.93</v>
      </c>
      <c r="AR8" s="144">
        <v>8481.48</v>
      </c>
      <c r="AS8" s="144">
        <v>8614.2800000000007</v>
      </c>
      <c r="AT8" s="127">
        <v>8690.06</v>
      </c>
      <c r="AU8" s="127">
        <v>8807.4699999999993</v>
      </c>
      <c r="AV8" s="138">
        <v>8807.4699999999993</v>
      </c>
      <c r="AW8" s="138">
        <v>8845.27</v>
      </c>
      <c r="AX8" s="127">
        <v>8993.69</v>
      </c>
      <c r="AY8" s="127">
        <v>9435.16</v>
      </c>
      <c r="AZ8" s="127">
        <v>9435.17</v>
      </c>
    </row>
    <row r="9" spans="1:52" s="41" customFormat="1" ht="20.25" customHeight="1" x14ac:dyDescent="0.2">
      <c r="A9" s="41" t="s">
        <v>286</v>
      </c>
      <c r="B9" s="144">
        <v>190</v>
      </c>
      <c r="C9" s="144">
        <v>190</v>
      </c>
      <c r="D9" s="144">
        <v>190</v>
      </c>
      <c r="E9" s="144">
        <v>190</v>
      </c>
      <c r="F9" s="144">
        <v>190</v>
      </c>
      <c r="G9" s="144">
        <v>190</v>
      </c>
      <c r="H9" s="144">
        <v>190</v>
      </c>
      <c r="I9" s="144">
        <v>190</v>
      </c>
      <c r="J9" s="144">
        <v>190</v>
      </c>
      <c r="K9" s="144">
        <v>190</v>
      </c>
      <c r="L9" s="144">
        <v>190</v>
      </c>
      <c r="M9" s="144">
        <v>190</v>
      </c>
      <c r="N9" s="144">
        <v>190</v>
      </c>
      <c r="O9" s="144">
        <v>197.35</v>
      </c>
      <c r="P9" s="144">
        <v>197.35</v>
      </c>
      <c r="Q9" s="144">
        <v>197.35</v>
      </c>
      <c r="R9" s="144">
        <v>197.35</v>
      </c>
      <c r="S9" s="144">
        <v>187.35</v>
      </c>
      <c r="T9" s="144">
        <v>187.35</v>
      </c>
      <c r="U9" s="144">
        <v>187.35</v>
      </c>
      <c r="V9" s="144">
        <v>187.35</v>
      </c>
      <c r="W9" s="144">
        <v>180</v>
      </c>
      <c r="X9" s="144">
        <v>180</v>
      </c>
      <c r="Y9" s="144">
        <v>180</v>
      </c>
      <c r="Z9" s="144">
        <v>180</v>
      </c>
      <c r="AA9" s="144">
        <v>180</v>
      </c>
      <c r="AB9" s="144">
        <v>180</v>
      </c>
      <c r="AC9" s="144">
        <v>229</v>
      </c>
      <c r="AD9" s="144">
        <v>217</v>
      </c>
      <c r="AE9" s="144">
        <v>187.35</v>
      </c>
      <c r="AF9" s="144">
        <v>187.35</v>
      </c>
      <c r="AG9" s="144">
        <v>403.15</v>
      </c>
      <c r="AH9" s="144">
        <v>557.15</v>
      </c>
      <c r="AI9" s="144">
        <v>686.15</v>
      </c>
      <c r="AJ9" s="144">
        <v>866.15</v>
      </c>
      <c r="AK9" s="144">
        <v>866.15</v>
      </c>
      <c r="AL9" s="144">
        <v>866.15</v>
      </c>
      <c r="AM9" s="144">
        <v>866.15</v>
      </c>
      <c r="AN9" s="144">
        <v>866.15</v>
      </c>
      <c r="AO9" s="144">
        <v>866.15</v>
      </c>
      <c r="AP9" s="144">
        <v>866.15</v>
      </c>
      <c r="AQ9" s="144">
        <v>866.15</v>
      </c>
      <c r="AR9" s="144">
        <v>866.15</v>
      </c>
      <c r="AS9" s="144">
        <v>866.15</v>
      </c>
      <c r="AT9" s="127">
        <v>866.15</v>
      </c>
      <c r="AU9" s="127">
        <v>1816.15</v>
      </c>
      <c r="AV9" s="138">
        <v>1816.15</v>
      </c>
      <c r="AW9" s="138">
        <v>2006.15</v>
      </c>
      <c r="AX9" s="127">
        <v>2086.15</v>
      </c>
      <c r="AY9" s="127">
        <v>2331.15</v>
      </c>
      <c r="AZ9" s="127">
        <v>2575.15</v>
      </c>
    </row>
    <row r="10" spans="1:52" s="41" customFormat="1" ht="20.25" customHeight="1" x14ac:dyDescent="0.2">
      <c r="A10" s="41" t="s">
        <v>287</v>
      </c>
      <c r="B10" s="144">
        <v>0</v>
      </c>
      <c r="C10" s="144">
        <v>0</v>
      </c>
      <c r="D10" s="144">
        <v>0</v>
      </c>
      <c r="E10" s="144">
        <v>0</v>
      </c>
      <c r="F10" s="144">
        <v>0</v>
      </c>
      <c r="G10" s="144">
        <v>0</v>
      </c>
      <c r="H10" s="144">
        <v>0</v>
      </c>
      <c r="I10" s="144">
        <v>0</v>
      </c>
      <c r="J10" s="144">
        <v>0</v>
      </c>
      <c r="K10" s="144">
        <v>0</v>
      </c>
      <c r="L10" s="144">
        <v>0</v>
      </c>
      <c r="M10" s="144">
        <v>0</v>
      </c>
      <c r="N10" s="144">
        <v>0</v>
      </c>
      <c r="O10" s="144">
        <v>0</v>
      </c>
      <c r="P10" s="144">
        <v>0</v>
      </c>
      <c r="Q10" s="144">
        <v>0</v>
      </c>
      <c r="R10" s="144">
        <v>0</v>
      </c>
      <c r="S10" s="144">
        <v>0</v>
      </c>
      <c r="T10" s="144">
        <v>0</v>
      </c>
      <c r="U10" s="144">
        <v>0</v>
      </c>
      <c r="V10" s="144">
        <v>0</v>
      </c>
      <c r="W10" s="144">
        <v>0</v>
      </c>
      <c r="X10" s="144">
        <v>0</v>
      </c>
      <c r="Y10" s="144">
        <v>0</v>
      </c>
      <c r="Z10" s="144">
        <v>0</v>
      </c>
      <c r="AA10" s="144">
        <v>0</v>
      </c>
      <c r="AB10" s="144">
        <v>0</v>
      </c>
      <c r="AC10" s="144">
        <v>0</v>
      </c>
      <c r="AD10" s="144">
        <v>30</v>
      </c>
      <c r="AE10" s="144">
        <v>30</v>
      </c>
      <c r="AF10" s="144">
        <v>30</v>
      </c>
      <c r="AG10" s="144">
        <v>30</v>
      </c>
      <c r="AH10" s="144">
        <v>30</v>
      </c>
      <c r="AI10" s="144">
        <v>32</v>
      </c>
      <c r="AJ10" s="144">
        <v>32</v>
      </c>
      <c r="AK10" s="144">
        <v>32</v>
      </c>
      <c r="AL10" s="144">
        <v>32</v>
      </c>
      <c r="AM10" s="144">
        <v>32</v>
      </c>
      <c r="AN10" s="144">
        <v>32</v>
      </c>
      <c r="AO10" s="144">
        <v>32</v>
      </c>
      <c r="AP10" s="144">
        <v>32</v>
      </c>
      <c r="AQ10" s="144">
        <v>32</v>
      </c>
      <c r="AR10" s="144">
        <v>40</v>
      </c>
      <c r="AS10" s="144">
        <v>41.524999999999999</v>
      </c>
      <c r="AT10" s="127">
        <v>79.625</v>
      </c>
      <c r="AU10" s="127">
        <v>79.625</v>
      </c>
      <c r="AV10" s="127">
        <v>79.625</v>
      </c>
      <c r="AW10" s="127">
        <v>79.625</v>
      </c>
      <c r="AX10" s="127">
        <v>79.625</v>
      </c>
      <c r="AY10" s="127">
        <v>79.625</v>
      </c>
      <c r="AZ10" s="127">
        <v>79.625</v>
      </c>
    </row>
    <row r="11" spans="1:52" s="41" customFormat="1" ht="20.25" customHeight="1" x14ac:dyDescent="0.2">
      <c r="A11" s="41" t="s">
        <v>4</v>
      </c>
      <c r="B11" s="144">
        <v>2.4500000000000002</v>
      </c>
      <c r="C11" s="144">
        <v>2</v>
      </c>
      <c r="D11" s="144">
        <v>2</v>
      </c>
      <c r="E11" s="144">
        <v>2.56</v>
      </c>
      <c r="F11" s="144">
        <v>2.56</v>
      </c>
      <c r="G11" s="144">
        <v>3.56</v>
      </c>
      <c r="H11" s="144">
        <v>4.8600000000000003</v>
      </c>
      <c r="I11" s="144">
        <v>4.8600000000000003</v>
      </c>
      <c r="J11" s="144">
        <v>6.75</v>
      </c>
      <c r="K11" s="144">
        <v>5.61</v>
      </c>
      <c r="L11" s="144">
        <v>5.61</v>
      </c>
      <c r="M11" s="144">
        <v>6.75</v>
      </c>
      <c r="N11" s="144">
        <v>6.75</v>
      </c>
      <c r="O11" s="144">
        <v>5.89</v>
      </c>
      <c r="P11" s="144">
        <v>6.64</v>
      </c>
      <c r="Q11" s="144">
        <v>6.64</v>
      </c>
      <c r="R11" s="144">
        <v>7.39</v>
      </c>
      <c r="S11" s="144">
        <v>7.64</v>
      </c>
      <c r="T11" s="144">
        <v>7.64</v>
      </c>
      <c r="U11" s="144">
        <v>7.64</v>
      </c>
      <c r="V11" s="144">
        <v>7.64</v>
      </c>
      <c r="W11" s="144">
        <v>7.31</v>
      </c>
      <c r="X11" s="144">
        <v>7.31</v>
      </c>
      <c r="Y11" s="144">
        <v>7.31</v>
      </c>
      <c r="Z11" s="144">
        <v>13.01</v>
      </c>
      <c r="AA11" s="144">
        <v>17.920000000000002</v>
      </c>
      <c r="AB11" s="144">
        <v>17.920000000000002</v>
      </c>
      <c r="AC11" s="144">
        <v>17.920000000000002</v>
      </c>
      <c r="AD11" s="144">
        <v>17.920000000000002</v>
      </c>
      <c r="AE11" s="144">
        <v>17.920000000000002</v>
      </c>
      <c r="AF11" s="144">
        <v>19.920000000000002</v>
      </c>
      <c r="AG11" s="144">
        <v>19.920000000000002</v>
      </c>
      <c r="AH11" s="144">
        <v>19.920000000000002</v>
      </c>
      <c r="AI11" s="144">
        <v>21.92</v>
      </c>
      <c r="AJ11" s="144">
        <v>21.92</v>
      </c>
      <c r="AK11" s="144">
        <v>21.92</v>
      </c>
      <c r="AL11" s="144">
        <v>21.92</v>
      </c>
      <c r="AM11" s="144">
        <v>21.92</v>
      </c>
      <c r="AN11" s="144">
        <v>21.92</v>
      </c>
      <c r="AO11" s="144">
        <v>21.92</v>
      </c>
      <c r="AP11" s="144">
        <v>21.92</v>
      </c>
      <c r="AQ11" s="144">
        <v>21.92</v>
      </c>
      <c r="AR11" s="144">
        <v>21.92</v>
      </c>
      <c r="AS11" s="144">
        <v>21.92</v>
      </c>
      <c r="AT11" s="127">
        <v>21.92</v>
      </c>
      <c r="AU11" s="127">
        <v>21.92</v>
      </c>
      <c r="AV11" s="138">
        <v>21.92</v>
      </c>
      <c r="AW11" s="138">
        <v>21.92</v>
      </c>
      <c r="AX11" s="127">
        <v>21.92</v>
      </c>
      <c r="AY11" s="127">
        <v>23.32</v>
      </c>
      <c r="AZ11" s="127">
        <v>23.32</v>
      </c>
    </row>
    <row r="12" spans="1:52" s="41" customFormat="1" ht="20.25" customHeight="1" x14ac:dyDescent="0.2">
      <c r="A12" s="41" t="s">
        <v>5</v>
      </c>
      <c r="B12" s="144">
        <v>2.41</v>
      </c>
      <c r="C12" s="144">
        <v>4.28</v>
      </c>
      <c r="D12" s="144">
        <v>8.84</v>
      </c>
      <c r="E12" s="144">
        <v>18.87</v>
      </c>
      <c r="F12" s="144">
        <v>48.32</v>
      </c>
      <c r="G12" s="144">
        <v>65.180000000000007</v>
      </c>
      <c r="H12" s="144">
        <v>73.81</v>
      </c>
      <c r="I12" s="144">
        <v>86.97</v>
      </c>
      <c r="J12" s="144">
        <v>94.74</v>
      </c>
      <c r="K12" s="144">
        <v>102.63</v>
      </c>
      <c r="L12" s="144">
        <v>115.28</v>
      </c>
      <c r="M12" s="144">
        <v>123.38</v>
      </c>
      <c r="N12" s="144">
        <v>132.74</v>
      </c>
      <c r="O12" s="144">
        <v>143.27000000000001</v>
      </c>
      <c r="P12" s="144">
        <v>152.1</v>
      </c>
      <c r="Q12" s="144">
        <v>162.61000000000001</v>
      </c>
      <c r="R12" s="144">
        <v>174.96</v>
      </c>
      <c r="S12" s="144">
        <v>184.08</v>
      </c>
      <c r="T12" s="144">
        <v>198.28</v>
      </c>
      <c r="U12" s="144">
        <v>217.73</v>
      </c>
      <c r="V12" s="144">
        <v>264.06</v>
      </c>
      <c r="W12" s="144">
        <v>303.76</v>
      </c>
      <c r="X12" s="144">
        <v>319.38</v>
      </c>
      <c r="Y12" s="144">
        <v>323.66000000000003</v>
      </c>
      <c r="Z12" s="144">
        <v>325.77</v>
      </c>
      <c r="AA12" s="144">
        <v>314.7</v>
      </c>
      <c r="AB12" s="144">
        <v>318.62</v>
      </c>
      <c r="AC12" s="144">
        <v>321.01</v>
      </c>
      <c r="AD12" s="144">
        <v>342.97</v>
      </c>
      <c r="AE12" s="144">
        <v>358.11</v>
      </c>
      <c r="AF12" s="144">
        <v>358.62</v>
      </c>
      <c r="AG12" s="144">
        <v>359.08</v>
      </c>
      <c r="AH12" s="144">
        <v>359.57</v>
      </c>
      <c r="AI12" s="144">
        <v>372.67</v>
      </c>
      <c r="AJ12" s="144">
        <v>374.21</v>
      </c>
      <c r="AK12" s="144">
        <v>375.98</v>
      </c>
      <c r="AL12" s="144">
        <v>377.85</v>
      </c>
      <c r="AM12" s="144">
        <v>386.02</v>
      </c>
      <c r="AN12" s="144">
        <v>387.03</v>
      </c>
      <c r="AO12" s="144">
        <v>389.48</v>
      </c>
      <c r="AP12" s="144">
        <v>391.84</v>
      </c>
      <c r="AQ12" s="144">
        <v>394.38</v>
      </c>
      <c r="AR12" s="144">
        <v>397.78</v>
      </c>
      <c r="AS12" s="144">
        <v>401.52</v>
      </c>
      <c r="AT12" s="127">
        <v>405.22</v>
      </c>
      <c r="AU12" s="127">
        <v>464.43</v>
      </c>
      <c r="AV12" s="138">
        <v>476.5</v>
      </c>
      <c r="AW12" s="138">
        <v>489.74</v>
      </c>
      <c r="AX12" s="127">
        <v>505.84</v>
      </c>
      <c r="AY12" s="127">
        <v>524.66999999999996</v>
      </c>
      <c r="AZ12" s="127">
        <v>547.97</v>
      </c>
    </row>
    <row r="13" spans="1:52" s="41" customFormat="1" ht="20.25" customHeight="1" x14ac:dyDescent="0.2">
      <c r="A13" s="41" t="s">
        <v>245</v>
      </c>
      <c r="B13" s="144">
        <v>135.91999999999999</v>
      </c>
      <c r="C13" s="144">
        <v>137.97</v>
      </c>
      <c r="D13" s="144">
        <v>140.97</v>
      </c>
      <c r="E13" s="144">
        <v>143.09</v>
      </c>
      <c r="F13" s="144">
        <v>146.01</v>
      </c>
      <c r="G13" s="144">
        <v>147.74</v>
      </c>
      <c r="H13" s="144">
        <v>153.16999999999999</v>
      </c>
      <c r="I13" s="144">
        <v>153.51</v>
      </c>
      <c r="J13" s="144">
        <v>157.72</v>
      </c>
      <c r="K13" s="144">
        <v>158.04</v>
      </c>
      <c r="L13" s="144">
        <v>162.08000000000001</v>
      </c>
      <c r="M13" s="144">
        <v>164.45</v>
      </c>
      <c r="N13" s="144">
        <v>170.61</v>
      </c>
      <c r="O13" s="144">
        <v>178.42</v>
      </c>
      <c r="P13" s="144">
        <v>180.31</v>
      </c>
      <c r="Q13" s="144">
        <v>183.01</v>
      </c>
      <c r="R13" s="144">
        <v>188.63</v>
      </c>
      <c r="S13" s="144">
        <v>195.36</v>
      </c>
      <c r="T13" s="144">
        <v>200.6</v>
      </c>
      <c r="U13" s="144">
        <v>204.69</v>
      </c>
      <c r="V13" s="144">
        <v>232.34</v>
      </c>
      <c r="W13" s="144">
        <v>240.19</v>
      </c>
      <c r="X13" s="144">
        <v>243.94</v>
      </c>
      <c r="Y13" s="144">
        <v>274.70999999999998</v>
      </c>
      <c r="Z13" s="144">
        <v>291.19</v>
      </c>
      <c r="AA13" s="144">
        <v>279.20999999999998</v>
      </c>
      <c r="AB13" s="144">
        <v>283.33</v>
      </c>
      <c r="AC13" s="144">
        <v>313.08</v>
      </c>
      <c r="AD13" s="144">
        <v>313.18</v>
      </c>
      <c r="AE13" s="144">
        <v>313.95</v>
      </c>
      <c r="AF13" s="144">
        <v>314.16000000000003</v>
      </c>
      <c r="AG13" s="144">
        <v>316.20999999999998</v>
      </c>
      <c r="AH13" s="144">
        <v>317.3</v>
      </c>
      <c r="AI13" s="144">
        <v>314.02</v>
      </c>
      <c r="AJ13" s="144">
        <v>314.20999999999998</v>
      </c>
      <c r="AK13" s="144">
        <v>317.63</v>
      </c>
      <c r="AL13" s="144">
        <v>318.73</v>
      </c>
      <c r="AM13" s="144">
        <v>323.86</v>
      </c>
      <c r="AN13" s="144">
        <v>327.86</v>
      </c>
      <c r="AO13" s="144">
        <v>327.13</v>
      </c>
      <c r="AP13" s="144">
        <v>327.23</v>
      </c>
      <c r="AQ13" s="144">
        <v>329.8</v>
      </c>
      <c r="AR13" s="144">
        <v>331</v>
      </c>
      <c r="AS13" s="144">
        <v>332.22</v>
      </c>
      <c r="AT13" s="127">
        <v>332.22</v>
      </c>
      <c r="AU13" s="127">
        <v>332.5</v>
      </c>
      <c r="AV13" s="138">
        <v>332.98</v>
      </c>
      <c r="AW13" s="138">
        <v>332.98</v>
      </c>
      <c r="AX13" s="127">
        <v>332.98</v>
      </c>
      <c r="AY13" s="127">
        <v>332.98</v>
      </c>
      <c r="AZ13" s="127">
        <v>332.98</v>
      </c>
    </row>
    <row r="14" spans="1:52" s="41" customFormat="1" ht="20.25" customHeight="1" x14ac:dyDescent="0.2">
      <c r="A14" s="41" t="s">
        <v>246</v>
      </c>
      <c r="B14" s="144">
        <v>1321.1</v>
      </c>
      <c r="C14" s="144">
        <v>1339.1</v>
      </c>
      <c r="D14" s="144">
        <v>1339.1</v>
      </c>
      <c r="E14" s="144">
        <v>1339.1</v>
      </c>
      <c r="F14" s="144">
        <v>1339.1</v>
      </c>
      <c r="G14" s="144">
        <v>1339.1</v>
      </c>
      <c r="H14" s="144">
        <v>1339.1</v>
      </c>
      <c r="I14" s="144">
        <v>1339.1</v>
      </c>
      <c r="J14" s="144">
        <v>1339.1</v>
      </c>
      <c r="K14" s="144">
        <v>1339.1</v>
      </c>
      <c r="L14" s="144">
        <v>1339.1</v>
      </c>
      <c r="M14" s="144">
        <v>1339.1</v>
      </c>
      <c r="N14" s="144">
        <v>1339.1</v>
      </c>
      <c r="O14" s="144">
        <v>1339.1</v>
      </c>
      <c r="P14" s="144">
        <v>1339.1</v>
      </c>
      <c r="Q14" s="144">
        <v>1339.1</v>
      </c>
      <c r="R14" s="144">
        <v>1339.1</v>
      </c>
      <c r="S14" s="144">
        <v>1339.1</v>
      </c>
      <c r="T14" s="144">
        <v>1339.1</v>
      </c>
      <c r="U14" s="144">
        <v>1339.1</v>
      </c>
      <c r="V14" s="144">
        <v>1339.1</v>
      </c>
      <c r="W14" s="144">
        <v>1335.6</v>
      </c>
      <c r="X14" s="144">
        <v>1335.6</v>
      </c>
      <c r="Y14" s="144">
        <v>1335.6</v>
      </c>
      <c r="Z14" s="144">
        <v>1335.6</v>
      </c>
      <c r="AA14" s="144">
        <v>1335.5</v>
      </c>
      <c r="AB14" s="144">
        <v>1335.5</v>
      </c>
      <c r="AC14" s="144">
        <v>1335.5</v>
      </c>
      <c r="AD14" s="144">
        <v>1335.5</v>
      </c>
      <c r="AE14" s="144">
        <v>1339</v>
      </c>
      <c r="AF14" s="144">
        <v>1339</v>
      </c>
      <c r="AG14" s="144">
        <v>1339</v>
      </c>
      <c r="AH14" s="144">
        <v>1335.5</v>
      </c>
      <c r="AI14" s="144">
        <v>1335.5</v>
      </c>
      <c r="AJ14" s="144">
        <v>1335.5</v>
      </c>
      <c r="AK14" s="144">
        <v>1335.5</v>
      </c>
      <c r="AL14" s="144">
        <v>1335.5</v>
      </c>
      <c r="AM14" s="144">
        <v>1335</v>
      </c>
      <c r="AN14" s="144">
        <v>1335</v>
      </c>
      <c r="AO14" s="144">
        <v>1335</v>
      </c>
      <c r="AP14" s="144">
        <v>1335</v>
      </c>
      <c r="AQ14" s="144">
        <v>1335</v>
      </c>
      <c r="AR14" s="144">
        <v>1335</v>
      </c>
      <c r="AS14" s="144">
        <v>1335</v>
      </c>
      <c r="AT14" s="127">
        <v>1335</v>
      </c>
      <c r="AU14" s="127">
        <v>1335</v>
      </c>
      <c r="AV14" s="138">
        <v>1335</v>
      </c>
      <c r="AW14" s="138">
        <v>1335</v>
      </c>
      <c r="AX14" s="127">
        <v>1335</v>
      </c>
      <c r="AY14" s="127">
        <v>1335</v>
      </c>
      <c r="AZ14" s="127">
        <v>1335</v>
      </c>
    </row>
    <row r="15" spans="1:52" s="41" customFormat="1" ht="20.25" customHeight="1" x14ac:dyDescent="0.2">
      <c r="A15" s="41" t="s">
        <v>6</v>
      </c>
      <c r="B15" s="144">
        <v>108.55</v>
      </c>
      <c r="C15" s="144">
        <v>112.8</v>
      </c>
      <c r="D15" s="144">
        <v>112.8</v>
      </c>
      <c r="E15" s="144">
        <v>112.8</v>
      </c>
      <c r="F15" s="144">
        <v>112.8</v>
      </c>
      <c r="G15" s="144">
        <v>114.85</v>
      </c>
      <c r="H15" s="144">
        <v>114.85</v>
      </c>
      <c r="I15" s="144">
        <v>114.85</v>
      </c>
      <c r="J15" s="144">
        <v>114.85</v>
      </c>
      <c r="K15" s="144">
        <v>114.85</v>
      </c>
      <c r="L15" s="144">
        <v>115.33</v>
      </c>
      <c r="M15" s="144">
        <v>115.33</v>
      </c>
      <c r="N15" s="144">
        <v>115.33</v>
      </c>
      <c r="O15" s="144">
        <v>116.33</v>
      </c>
      <c r="P15" s="144">
        <v>116.33</v>
      </c>
      <c r="Q15" s="144">
        <v>116.33</v>
      </c>
      <c r="R15" s="144">
        <v>116.33</v>
      </c>
      <c r="S15" s="144">
        <v>116.33</v>
      </c>
      <c r="T15" s="144">
        <v>116.33</v>
      </c>
      <c r="U15" s="144">
        <v>116.33</v>
      </c>
      <c r="V15" s="144">
        <v>116.33</v>
      </c>
      <c r="W15" s="144">
        <v>116.33</v>
      </c>
      <c r="X15" s="144">
        <v>116.33</v>
      </c>
      <c r="Y15" s="144">
        <v>116.33</v>
      </c>
      <c r="Z15" s="144">
        <v>116.33</v>
      </c>
      <c r="AA15" s="144">
        <v>115.83</v>
      </c>
      <c r="AB15" s="144">
        <v>115.83</v>
      </c>
      <c r="AC15" s="144">
        <v>115.83</v>
      </c>
      <c r="AD15" s="144">
        <v>115.83</v>
      </c>
      <c r="AE15" s="144">
        <v>115.86</v>
      </c>
      <c r="AF15" s="144">
        <v>115.86</v>
      </c>
      <c r="AG15" s="144">
        <v>115.86</v>
      </c>
      <c r="AH15" s="144">
        <v>115.86</v>
      </c>
      <c r="AI15" s="144">
        <v>115.86</v>
      </c>
      <c r="AJ15" s="144">
        <v>115.86</v>
      </c>
      <c r="AK15" s="144">
        <v>115.86</v>
      </c>
      <c r="AL15" s="144">
        <v>115.86</v>
      </c>
      <c r="AM15" s="144">
        <v>115.86</v>
      </c>
      <c r="AN15" s="144">
        <v>115.86</v>
      </c>
      <c r="AO15" s="144">
        <v>115.86</v>
      </c>
      <c r="AP15" s="144">
        <v>115.86</v>
      </c>
      <c r="AQ15" s="144">
        <v>115.86</v>
      </c>
      <c r="AR15" s="144">
        <v>115.86</v>
      </c>
      <c r="AS15" s="144">
        <v>115.86</v>
      </c>
      <c r="AT15" s="127">
        <v>115.86</v>
      </c>
      <c r="AU15" s="127">
        <v>115.86</v>
      </c>
      <c r="AV15" s="138">
        <v>115.86</v>
      </c>
      <c r="AW15" s="138">
        <v>115.86</v>
      </c>
      <c r="AX15" s="127">
        <v>115.86</v>
      </c>
      <c r="AY15" s="127">
        <v>115.86</v>
      </c>
      <c r="AZ15" s="127">
        <v>115.86</v>
      </c>
    </row>
    <row r="16" spans="1:52" s="41" customFormat="1" ht="20.25" customHeight="1" x14ac:dyDescent="0.2">
      <c r="A16" s="41" t="s">
        <v>7</v>
      </c>
      <c r="B16" s="144">
        <v>8.16</v>
      </c>
      <c r="C16" s="144">
        <v>9.4499999999999993</v>
      </c>
      <c r="D16" s="144">
        <v>9.4499999999999993</v>
      </c>
      <c r="E16" s="144">
        <v>9.4499999999999993</v>
      </c>
      <c r="F16" s="144">
        <v>9.4499999999999993</v>
      </c>
      <c r="G16" s="144">
        <v>9.4499999999999993</v>
      </c>
      <c r="H16" s="144">
        <v>9.4499999999999993</v>
      </c>
      <c r="I16" s="144">
        <v>9.4499999999999993</v>
      </c>
      <c r="J16" s="144">
        <v>9.4499999999999993</v>
      </c>
      <c r="K16" s="144">
        <v>6.85</v>
      </c>
      <c r="L16" s="144">
        <v>6.85</v>
      </c>
      <c r="M16" s="144">
        <v>6.85</v>
      </c>
      <c r="N16" s="144">
        <v>6.85</v>
      </c>
      <c r="O16" s="144">
        <v>6.85</v>
      </c>
      <c r="P16" s="144">
        <v>6.85</v>
      </c>
      <c r="Q16" s="144">
        <v>6.85</v>
      </c>
      <c r="R16" s="144">
        <v>6.85</v>
      </c>
      <c r="S16" s="144">
        <v>6.85</v>
      </c>
      <c r="T16" s="144">
        <v>6.85</v>
      </c>
      <c r="U16" s="144">
        <v>6.85</v>
      </c>
      <c r="V16" s="144">
        <v>6.95</v>
      </c>
      <c r="W16" s="144">
        <v>7.25</v>
      </c>
      <c r="X16" s="144">
        <v>7.25</v>
      </c>
      <c r="Y16" s="144">
        <v>7.25</v>
      </c>
      <c r="Z16" s="144">
        <v>7.25</v>
      </c>
      <c r="AA16" s="144">
        <v>7.25</v>
      </c>
      <c r="AB16" s="144">
        <v>7.25</v>
      </c>
      <c r="AC16" s="144">
        <v>7.25</v>
      </c>
      <c r="AD16" s="144">
        <v>7.25</v>
      </c>
      <c r="AE16" s="144">
        <v>7.25</v>
      </c>
      <c r="AF16" s="144">
        <v>7.25</v>
      </c>
      <c r="AG16" s="144">
        <v>7.25</v>
      </c>
      <c r="AH16" s="144">
        <v>7.25</v>
      </c>
      <c r="AI16" s="144">
        <v>7.25</v>
      </c>
      <c r="AJ16" s="144">
        <v>7.25</v>
      </c>
      <c r="AK16" s="144">
        <v>7.25</v>
      </c>
      <c r="AL16" s="144">
        <v>7.25</v>
      </c>
      <c r="AM16" s="144">
        <v>7.25</v>
      </c>
      <c r="AN16" s="144">
        <v>7.25</v>
      </c>
      <c r="AO16" s="144">
        <v>7.25</v>
      </c>
      <c r="AP16" s="144">
        <v>7.25</v>
      </c>
      <c r="AQ16" s="144">
        <v>8.0500000000000007</v>
      </c>
      <c r="AR16" s="144">
        <v>8.0500000000000007</v>
      </c>
      <c r="AS16" s="144">
        <v>8.0500000000000007</v>
      </c>
      <c r="AT16" s="127">
        <v>8.0500000000000007</v>
      </c>
      <c r="AU16" s="127">
        <v>8.0500000000000007</v>
      </c>
      <c r="AV16" s="138">
        <v>8.0500000000000007</v>
      </c>
      <c r="AW16" s="138">
        <v>8.0500000000000007</v>
      </c>
      <c r="AX16" s="127">
        <v>8.0500000000000007</v>
      </c>
      <c r="AY16" s="127">
        <v>8.0500000000000007</v>
      </c>
      <c r="AZ16" s="127">
        <v>8.0500000000000007</v>
      </c>
    </row>
    <row r="17" spans="1:52" s="41" customFormat="1" ht="20.25" customHeight="1" x14ac:dyDescent="0.2">
      <c r="A17" s="41" t="s">
        <v>42</v>
      </c>
      <c r="B17" s="144">
        <v>10.5</v>
      </c>
      <c r="C17" s="144">
        <v>10.5</v>
      </c>
      <c r="D17" s="144">
        <v>10.5</v>
      </c>
      <c r="E17" s="144">
        <v>10.5</v>
      </c>
      <c r="F17" s="144">
        <v>10.5</v>
      </c>
      <c r="G17" s="144">
        <v>17.7</v>
      </c>
      <c r="H17" s="144">
        <v>17.7</v>
      </c>
      <c r="I17" s="144">
        <v>17.7</v>
      </c>
      <c r="J17" s="144">
        <v>17.7</v>
      </c>
      <c r="K17" s="144">
        <v>17.5</v>
      </c>
      <c r="L17" s="144">
        <v>17.5</v>
      </c>
      <c r="M17" s="144">
        <v>17.5</v>
      </c>
      <c r="N17" s="144">
        <v>17.5</v>
      </c>
      <c r="O17" s="144">
        <v>17.5</v>
      </c>
      <c r="P17" s="144">
        <v>17.5</v>
      </c>
      <c r="Q17" s="144">
        <v>17.5</v>
      </c>
      <c r="R17" s="144">
        <v>17.5</v>
      </c>
      <c r="S17" s="144">
        <v>17.5</v>
      </c>
      <c r="T17" s="144">
        <v>17.5</v>
      </c>
      <c r="U17" s="144">
        <v>17.5</v>
      </c>
      <c r="V17" s="144">
        <v>17.5</v>
      </c>
      <c r="W17" s="144">
        <v>17.5</v>
      </c>
      <c r="X17" s="144">
        <v>17.5</v>
      </c>
      <c r="Y17" s="144">
        <v>17.5</v>
      </c>
      <c r="Z17" s="144">
        <v>17.5</v>
      </c>
      <c r="AA17" s="144">
        <v>17.5</v>
      </c>
      <c r="AB17" s="144">
        <v>17.5</v>
      </c>
      <c r="AC17" s="144">
        <v>17.5</v>
      </c>
      <c r="AD17" s="144">
        <v>17.5</v>
      </c>
      <c r="AE17" s="144">
        <v>17.5</v>
      </c>
      <c r="AF17" s="144">
        <v>17.5</v>
      </c>
      <c r="AG17" s="144">
        <v>17.5</v>
      </c>
      <c r="AH17" s="144">
        <v>17.5</v>
      </c>
      <c r="AI17" s="144">
        <v>32.56</v>
      </c>
      <c r="AJ17" s="144">
        <v>32.56</v>
      </c>
      <c r="AK17" s="144">
        <v>32.56</v>
      </c>
      <c r="AL17" s="144">
        <v>69.34</v>
      </c>
      <c r="AM17" s="144">
        <v>69.84</v>
      </c>
      <c r="AN17" s="144">
        <v>69.84</v>
      </c>
      <c r="AO17" s="144">
        <v>69.84</v>
      </c>
      <c r="AP17" s="144">
        <v>69.84</v>
      </c>
      <c r="AQ17" s="144">
        <v>69.84</v>
      </c>
      <c r="AR17" s="144">
        <v>69.84</v>
      </c>
      <c r="AS17" s="144">
        <v>69.84</v>
      </c>
      <c r="AT17" s="127">
        <v>69.84</v>
      </c>
      <c r="AU17" s="127">
        <v>67.78</v>
      </c>
      <c r="AV17" s="138">
        <v>67.78</v>
      </c>
      <c r="AW17" s="138">
        <v>67.78</v>
      </c>
      <c r="AX17" s="127">
        <v>67.78</v>
      </c>
      <c r="AY17" s="127">
        <v>67.78</v>
      </c>
      <c r="AZ17" s="127">
        <v>67.78</v>
      </c>
    </row>
    <row r="18" spans="1:52" s="41" customFormat="1" ht="20.25" customHeight="1" x14ac:dyDescent="0.2">
      <c r="A18" s="41" t="s">
        <v>259</v>
      </c>
      <c r="B18" s="144">
        <v>12.5</v>
      </c>
      <c r="C18" s="144">
        <v>12.5</v>
      </c>
      <c r="D18" s="144">
        <v>12.5</v>
      </c>
      <c r="E18" s="144">
        <v>12.5</v>
      </c>
      <c r="F18" s="144">
        <v>12.5</v>
      </c>
      <c r="G18" s="144">
        <v>12.5</v>
      </c>
      <c r="H18" s="144">
        <v>12.5</v>
      </c>
      <c r="I18" s="144">
        <v>12.5</v>
      </c>
      <c r="J18" s="144">
        <v>12.5</v>
      </c>
      <c r="K18" s="144">
        <v>12.5</v>
      </c>
      <c r="L18" s="144">
        <v>12.5</v>
      </c>
      <c r="M18" s="144">
        <v>12.5</v>
      </c>
      <c r="N18" s="144">
        <v>12.5</v>
      </c>
      <c r="O18" s="144">
        <v>12.5</v>
      </c>
      <c r="P18" s="144">
        <v>12.5</v>
      </c>
      <c r="Q18" s="144">
        <v>12.5</v>
      </c>
      <c r="R18" s="144">
        <v>12.5</v>
      </c>
      <c r="S18" s="144">
        <v>12.5</v>
      </c>
      <c r="T18" s="144">
        <v>12.5</v>
      </c>
      <c r="U18" s="144">
        <v>12.5</v>
      </c>
      <c r="V18" s="144">
        <v>12.5</v>
      </c>
      <c r="W18" s="144">
        <v>12.5</v>
      </c>
      <c r="X18" s="144">
        <v>12.5</v>
      </c>
      <c r="Y18" s="144">
        <v>12.5</v>
      </c>
      <c r="Z18" s="144">
        <v>12.5</v>
      </c>
      <c r="AA18" s="144">
        <v>12.5</v>
      </c>
      <c r="AB18" s="144">
        <v>12.5</v>
      </c>
      <c r="AC18" s="144">
        <v>12.5</v>
      </c>
      <c r="AD18" s="144">
        <v>12.5</v>
      </c>
      <c r="AE18" s="144">
        <v>12.5</v>
      </c>
      <c r="AF18" s="144">
        <v>12.5</v>
      </c>
      <c r="AG18" s="144">
        <v>12.5</v>
      </c>
      <c r="AH18" s="144">
        <v>12.5</v>
      </c>
      <c r="AI18" s="144">
        <v>12.5</v>
      </c>
      <c r="AJ18" s="144">
        <v>12.5</v>
      </c>
      <c r="AK18" s="144">
        <v>12.5</v>
      </c>
      <c r="AL18" s="144">
        <v>12.5</v>
      </c>
      <c r="AM18" s="144">
        <v>12.5</v>
      </c>
      <c r="AN18" s="144">
        <v>12.5</v>
      </c>
      <c r="AO18" s="144">
        <v>12.5</v>
      </c>
      <c r="AP18" s="144">
        <v>12.5</v>
      </c>
      <c r="AQ18" s="144">
        <v>12.5</v>
      </c>
      <c r="AR18" s="144">
        <v>12.5</v>
      </c>
      <c r="AS18" s="144">
        <v>12.5</v>
      </c>
      <c r="AT18" s="127">
        <v>12.5</v>
      </c>
      <c r="AU18" s="127">
        <v>12.5</v>
      </c>
      <c r="AV18" s="138">
        <v>12.5</v>
      </c>
      <c r="AW18" s="138">
        <v>12.5</v>
      </c>
      <c r="AX18" s="127">
        <v>12.5</v>
      </c>
      <c r="AY18" s="127">
        <v>12.5</v>
      </c>
      <c r="AZ18" s="127">
        <v>12.5</v>
      </c>
    </row>
    <row r="19" spans="1:52" s="41" customFormat="1" ht="20.25" customHeight="1" x14ac:dyDescent="0.2">
      <c r="A19" s="41" t="s">
        <v>251</v>
      </c>
      <c r="B19" s="144">
        <v>4.49</v>
      </c>
      <c r="C19" s="144">
        <v>9.16</v>
      </c>
      <c r="D19" s="144">
        <v>9.18</v>
      </c>
      <c r="E19" s="144">
        <v>11.58</v>
      </c>
      <c r="F19" s="144">
        <v>14.28</v>
      </c>
      <c r="G19" s="144">
        <v>12.03</v>
      </c>
      <c r="H19" s="144">
        <v>12.03</v>
      </c>
      <c r="I19" s="144">
        <v>12.03</v>
      </c>
      <c r="J19" s="144">
        <v>15.08</v>
      </c>
      <c r="K19" s="144">
        <v>15.28</v>
      </c>
      <c r="L19" s="144">
        <v>15.28</v>
      </c>
      <c r="M19" s="144">
        <v>15.28</v>
      </c>
      <c r="N19" s="144">
        <v>16.61</v>
      </c>
      <c r="O19" s="144">
        <v>23.85</v>
      </c>
      <c r="P19" s="144">
        <v>23.84</v>
      </c>
      <c r="Q19" s="144">
        <v>24.04</v>
      </c>
      <c r="R19" s="144">
        <v>26.13</v>
      </c>
      <c r="S19" s="144">
        <v>26.78</v>
      </c>
      <c r="T19" s="144">
        <v>26.82</v>
      </c>
      <c r="U19" s="144">
        <v>28.69</v>
      </c>
      <c r="V19" s="144">
        <v>29.17</v>
      </c>
      <c r="W19" s="144">
        <v>32.07</v>
      </c>
      <c r="X19" s="144">
        <v>32.25</v>
      </c>
      <c r="Y19" s="144">
        <v>32.78</v>
      </c>
      <c r="Z19" s="144">
        <v>32.869999999999997</v>
      </c>
      <c r="AA19" s="144">
        <v>44.07</v>
      </c>
      <c r="AB19" s="144">
        <v>44.17</v>
      </c>
      <c r="AC19" s="144">
        <v>45.17</v>
      </c>
      <c r="AD19" s="144">
        <v>50.65</v>
      </c>
      <c r="AE19" s="144">
        <v>51.13</v>
      </c>
      <c r="AF19" s="144">
        <v>51.13</v>
      </c>
      <c r="AG19" s="144">
        <v>51.13</v>
      </c>
      <c r="AH19" s="144">
        <v>52.13</v>
      </c>
      <c r="AI19" s="144">
        <v>53.38</v>
      </c>
      <c r="AJ19" s="144">
        <v>53.38</v>
      </c>
      <c r="AK19" s="144">
        <v>53.73</v>
      </c>
      <c r="AL19" s="144">
        <v>53.73</v>
      </c>
      <c r="AM19" s="144">
        <v>53.5</v>
      </c>
      <c r="AN19" s="144">
        <v>53.5</v>
      </c>
      <c r="AO19" s="144">
        <v>53.5</v>
      </c>
      <c r="AP19" s="144">
        <v>53.73</v>
      </c>
      <c r="AQ19" s="144">
        <v>55.15</v>
      </c>
      <c r="AR19" s="144">
        <v>55.15</v>
      </c>
      <c r="AS19" s="144">
        <v>59.84</v>
      </c>
      <c r="AT19" s="127">
        <v>59.84</v>
      </c>
      <c r="AU19" s="127">
        <v>59.97</v>
      </c>
      <c r="AV19" s="138">
        <v>59.97</v>
      </c>
      <c r="AW19" s="138">
        <v>59.97</v>
      </c>
      <c r="AX19" s="127">
        <v>59.97</v>
      </c>
      <c r="AY19" s="127">
        <v>59.97</v>
      </c>
      <c r="AZ19" s="127">
        <v>59.97</v>
      </c>
    </row>
    <row r="20" spans="1:52" s="74" customFormat="1" ht="20.25" customHeight="1" x14ac:dyDescent="0.2">
      <c r="A20" s="41" t="s">
        <v>261</v>
      </c>
      <c r="B20" s="144">
        <v>87.09</v>
      </c>
      <c r="C20" s="144">
        <v>85.91</v>
      </c>
      <c r="D20" s="144">
        <v>85.91</v>
      </c>
      <c r="E20" s="144">
        <v>85.91</v>
      </c>
      <c r="F20" s="144">
        <v>86.06</v>
      </c>
      <c r="G20" s="144">
        <v>85.88</v>
      </c>
      <c r="H20" s="144">
        <v>85.88</v>
      </c>
      <c r="I20" s="144">
        <v>85.88</v>
      </c>
      <c r="J20" s="144">
        <v>92.91</v>
      </c>
      <c r="K20" s="144">
        <v>101.61</v>
      </c>
      <c r="L20" s="144">
        <v>103.01</v>
      </c>
      <c r="M20" s="144">
        <v>103.01</v>
      </c>
      <c r="N20" s="144">
        <v>103.01</v>
      </c>
      <c r="O20" s="144">
        <v>168.01</v>
      </c>
      <c r="P20" s="144">
        <v>173.51</v>
      </c>
      <c r="Q20" s="144">
        <v>173.63</v>
      </c>
      <c r="R20" s="144">
        <v>173.63</v>
      </c>
      <c r="S20" s="144">
        <v>177.21</v>
      </c>
      <c r="T20" s="144">
        <v>177.21</v>
      </c>
      <c r="U20" s="144">
        <v>177.29</v>
      </c>
      <c r="V20" s="144">
        <v>177.29</v>
      </c>
      <c r="W20" s="144">
        <v>189.44</v>
      </c>
      <c r="X20" s="144">
        <v>189.55</v>
      </c>
      <c r="Y20" s="144">
        <v>189.59</v>
      </c>
      <c r="Z20" s="144">
        <v>196.09</v>
      </c>
      <c r="AA20" s="144">
        <v>220.62</v>
      </c>
      <c r="AB20" s="144">
        <v>220.62</v>
      </c>
      <c r="AC20" s="144">
        <v>220.62</v>
      </c>
      <c r="AD20" s="144">
        <v>220.62</v>
      </c>
      <c r="AE20" s="144">
        <v>258</v>
      </c>
      <c r="AF20" s="144">
        <v>258</v>
      </c>
      <c r="AG20" s="144">
        <v>258</v>
      </c>
      <c r="AH20" s="144">
        <v>258</v>
      </c>
      <c r="AI20" s="144">
        <v>258.22000000000003</v>
      </c>
      <c r="AJ20" s="144">
        <v>258.22000000000003</v>
      </c>
      <c r="AK20" s="144">
        <v>258.22000000000003</v>
      </c>
      <c r="AL20" s="144">
        <v>258.22000000000003</v>
      </c>
      <c r="AM20" s="144">
        <v>258.24</v>
      </c>
      <c r="AN20" s="144">
        <v>258.24</v>
      </c>
      <c r="AO20" s="144">
        <v>258.24</v>
      </c>
      <c r="AP20" s="144">
        <v>258.24</v>
      </c>
      <c r="AQ20" s="144">
        <v>258.24</v>
      </c>
      <c r="AR20" s="144">
        <v>258.24</v>
      </c>
      <c r="AS20" s="265">
        <v>258.24</v>
      </c>
      <c r="AT20" s="127">
        <v>259.64</v>
      </c>
      <c r="AU20" s="127">
        <v>259.64</v>
      </c>
      <c r="AV20" s="140">
        <v>259.64</v>
      </c>
      <c r="AW20" s="140">
        <v>259.64</v>
      </c>
      <c r="AX20" s="127">
        <v>259.64</v>
      </c>
      <c r="AY20" s="127">
        <v>259.64</v>
      </c>
      <c r="AZ20" s="127">
        <v>259.64</v>
      </c>
    </row>
    <row r="21" spans="1:52" s="41" customFormat="1" ht="20.25" customHeight="1" x14ac:dyDescent="0.2">
      <c r="A21" s="41" t="s">
        <v>299</v>
      </c>
      <c r="B21" s="144">
        <v>0</v>
      </c>
      <c r="C21" s="144">
        <v>0</v>
      </c>
      <c r="D21" s="144">
        <v>0</v>
      </c>
      <c r="E21" s="144">
        <v>0</v>
      </c>
      <c r="F21" s="144">
        <v>0</v>
      </c>
      <c r="G21" s="144">
        <v>0</v>
      </c>
      <c r="H21" s="144">
        <v>0</v>
      </c>
      <c r="I21" s="144">
        <v>0</v>
      </c>
      <c r="J21" s="144">
        <v>0</v>
      </c>
      <c r="K21" s="144">
        <v>0</v>
      </c>
      <c r="L21" s="144">
        <v>0</v>
      </c>
      <c r="M21" s="144">
        <v>0</v>
      </c>
      <c r="N21" s="144">
        <v>0</v>
      </c>
      <c r="O21" s="144">
        <v>0</v>
      </c>
      <c r="P21" s="144">
        <v>0</v>
      </c>
      <c r="Q21" s="144">
        <v>0</v>
      </c>
      <c r="R21" s="144">
        <v>0</v>
      </c>
      <c r="S21" s="144">
        <v>0</v>
      </c>
      <c r="T21" s="144">
        <v>0</v>
      </c>
      <c r="U21" s="144">
        <v>0</v>
      </c>
      <c r="V21" s="144">
        <v>0</v>
      </c>
      <c r="W21" s="144">
        <v>0</v>
      </c>
      <c r="X21" s="144">
        <v>0</v>
      </c>
      <c r="Y21" s="144">
        <v>0</v>
      </c>
      <c r="Z21" s="144">
        <v>0</v>
      </c>
      <c r="AA21" s="144">
        <v>0</v>
      </c>
      <c r="AB21" s="144">
        <v>0</v>
      </c>
      <c r="AC21" s="144">
        <v>0</v>
      </c>
      <c r="AD21" s="144">
        <v>0</v>
      </c>
      <c r="AE21" s="144">
        <v>0</v>
      </c>
      <c r="AF21" s="144">
        <v>0</v>
      </c>
      <c r="AG21" s="144">
        <v>0</v>
      </c>
      <c r="AH21" s="144">
        <v>0</v>
      </c>
      <c r="AI21" s="144">
        <v>0</v>
      </c>
      <c r="AJ21" s="144">
        <v>0</v>
      </c>
      <c r="AK21" s="144">
        <v>0</v>
      </c>
      <c r="AL21" s="144">
        <v>0</v>
      </c>
      <c r="AM21" s="144">
        <v>0</v>
      </c>
      <c r="AN21" s="144">
        <v>0</v>
      </c>
      <c r="AO21" s="144">
        <v>0</v>
      </c>
      <c r="AP21" s="144">
        <v>0</v>
      </c>
      <c r="AQ21" s="144">
        <v>0</v>
      </c>
      <c r="AR21" s="144">
        <v>0</v>
      </c>
      <c r="AS21" s="144">
        <v>0</v>
      </c>
      <c r="AT21" s="144">
        <v>0</v>
      </c>
      <c r="AU21" s="144">
        <v>0</v>
      </c>
      <c r="AV21" s="144">
        <v>0</v>
      </c>
      <c r="AW21" s="144">
        <v>0</v>
      </c>
      <c r="AX21" s="144">
        <v>0</v>
      </c>
      <c r="AY21" s="144">
        <v>0</v>
      </c>
      <c r="AZ21" s="144">
        <v>0</v>
      </c>
    </row>
    <row r="22" spans="1:52" s="41" customFormat="1" ht="45" customHeight="1" thickBot="1" x14ac:dyDescent="0.25">
      <c r="A22" s="72" t="s">
        <v>82</v>
      </c>
      <c r="B22" s="142">
        <v>4369.33</v>
      </c>
      <c r="C22" s="142">
        <v>4410.34</v>
      </c>
      <c r="D22" s="142">
        <v>4550.54</v>
      </c>
      <c r="E22" s="142">
        <v>4651.82</v>
      </c>
      <c r="F22" s="142">
        <v>4869.42</v>
      </c>
      <c r="G22" s="142">
        <v>5172.8100000000004</v>
      </c>
      <c r="H22" s="142">
        <v>5385.95</v>
      </c>
      <c r="I22" s="142">
        <v>5636.34</v>
      </c>
      <c r="J22" s="142">
        <v>5815.8</v>
      </c>
      <c r="K22" s="142">
        <v>6205.72</v>
      </c>
      <c r="L22" s="142">
        <v>6491.42</v>
      </c>
      <c r="M22" s="142">
        <v>6604.07</v>
      </c>
      <c r="N22" s="142">
        <v>6699.74</v>
      </c>
      <c r="O22" s="142">
        <v>6802.13</v>
      </c>
      <c r="P22" s="142">
        <v>7069.43</v>
      </c>
      <c r="Q22" s="142">
        <v>7189.12</v>
      </c>
      <c r="R22" s="142">
        <v>7339.84</v>
      </c>
      <c r="S22" s="142">
        <v>7425.71</v>
      </c>
      <c r="T22" s="142">
        <v>7477.89</v>
      </c>
      <c r="U22" s="142">
        <v>7626.72</v>
      </c>
      <c r="V22" s="142">
        <v>7788.23</v>
      </c>
      <c r="W22" s="142">
        <v>7992.2</v>
      </c>
      <c r="X22" s="142">
        <v>8092.62</v>
      </c>
      <c r="Y22" s="142">
        <v>8434.43</v>
      </c>
      <c r="Z22" s="142">
        <v>8826.09</v>
      </c>
      <c r="AA22" s="142">
        <v>9412.33</v>
      </c>
      <c r="AB22" s="142">
        <v>9708.09</v>
      </c>
      <c r="AC22" s="142">
        <v>9966.86</v>
      </c>
      <c r="AD22" s="142">
        <v>10011.969999999999</v>
      </c>
      <c r="AE22" s="142">
        <v>10342.280000000001</v>
      </c>
      <c r="AF22" s="142">
        <v>10400.19</v>
      </c>
      <c r="AG22" s="142">
        <v>10719.24</v>
      </c>
      <c r="AH22" s="142">
        <v>10969.279999999999</v>
      </c>
      <c r="AI22" s="142">
        <v>11317.78</v>
      </c>
      <c r="AJ22" s="142">
        <v>11679.39</v>
      </c>
      <c r="AK22" s="142">
        <v>11725.27</v>
      </c>
      <c r="AL22" s="142">
        <v>11769.96</v>
      </c>
      <c r="AM22" s="142">
        <v>11746.27</v>
      </c>
      <c r="AN22" s="142">
        <v>11753.09</v>
      </c>
      <c r="AO22" s="142">
        <v>11754.8</v>
      </c>
      <c r="AP22" s="142">
        <v>11847.39</v>
      </c>
      <c r="AQ22" s="142">
        <v>11884.83</v>
      </c>
      <c r="AR22" s="142">
        <v>11992.98</v>
      </c>
      <c r="AS22" s="142">
        <v>12136.96</v>
      </c>
      <c r="AT22" s="151">
        <v>12255.93</v>
      </c>
      <c r="AU22" s="151">
        <v>13380.9</v>
      </c>
      <c r="AV22" s="151">
        <v>13393.45</v>
      </c>
      <c r="AW22" s="151">
        <v>13634.48</v>
      </c>
      <c r="AX22" s="133">
        <v>13879</v>
      </c>
      <c r="AY22" s="133">
        <v>14340.71</v>
      </c>
      <c r="AZ22" s="133">
        <v>14853.01</v>
      </c>
    </row>
    <row r="23" spans="1:52" s="41" customFormat="1" ht="36" customHeight="1" thickTop="1" x14ac:dyDescent="0.25">
      <c r="A23" s="82"/>
      <c r="B23" s="143"/>
      <c r="C23" s="143"/>
      <c r="D23" s="143"/>
      <c r="E23" s="143"/>
      <c r="F23" s="138"/>
      <c r="G23" s="138"/>
      <c r="H23" s="138"/>
      <c r="I23" s="138"/>
      <c r="J23" s="138"/>
      <c r="K23" s="13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8"/>
      <c r="AO23" s="127"/>
      <c r="AP23" s="127"/>
      <c r="AQ23" s="127"/>
      <c r="AR23" s="127"/>
      <c r="AS23" s="127"/>
      <c r="AT23" s="127"/>
      <c r="AU23" s="127"/>
      <c r="AV23" s="145"/>
      <c r="AW23" s="127"/>
      <c r="AX23" s="127"/>
      <c r="AY23" s="127"/>
    </row>
    <row r="24" spans="1:52" s="41" customFormat="1" ht="42" customHeight="1" x14ac:dyDescent="0.2">
      <c r="A24" s="64" t="s">
        <v>264</v>
      </c>
      <c r="B24" s="141" t="s">
        <v>108</v>
      </c>
      <c r="C24" s="141" t="s">
        <v>109</v>
      </c>
      <c r="D24" s="141" t="s">
        <v>110</v>
      </c>
      <c r="E24" s="141" t="s">
        <v>111</v>
      </c>
      <c r="F24" s="141" t="s">
        <v>112</v>
      </c>
      <c r="G24" s="141" t="s">
        <v>113</v>
      </c>
      <c r="H24" s="141" t="s">
        <v>114</v>
      </c>
      <c r="I24" s="141" t="s">
        <v>115</v>
      </c>
      <c r="J24" s="141" t="s">
        <v>116</v>
      </c>
      <c r="K24" s="141" t="s">
        <v>117</v>
      </c>
      <c r="L24" s="141" t="s">
        <v>118</v>
      </c>
      <c r="M24" s="141" t="s">
        <v>119</v>
      </c>
      <c r="N24" s="141" t="s">
        <v>120</v>
      </c>
      <c r="O24" s="141" t="s">
        <v>121</v>
      </c>
      <c r="P24" s="141" t="s">
        <v>122</v>
      </c>
      <c r="Q24" s="141" t="s">
        <v>123</v>
      </c>
      <c r="R24" s="141" t="s">
        <v>124</v>
      </c>
      <c r="S24" s="141" t="s">
        <v>125</v>
      </c>
      <c r="T24" s="141" t="s">
        <v>126</v>
      </c>
      <c r="U24" s="141" t="s">
        <v>127</v>
      </c>
      <c r="V24" s="141" t="s">
        <v>128</v>
      </c>
      <c r="W24" s="141" t="s">
        <v>129</v>
      </c>
      <c r="X24" s="141" t="s">
        <v>130</v>
      </c>
      <c r="Y24" s="141" t="s">
        <v>131</v>
      </c>
      <c r="Z24" s="141" t="s">
        <v>132</v>
      </c>
      <c r="AA24" s="141" t="s">
        <v>133</v>
      </c>
      <c r="AB24" s="141" t="s">
        <v>134</v>
      </c>
      <c r="AC24" s="141" t="s">
        <v>135</v>
      </c>
      <c r="AD24" s="141" t="s">
        <v>136</v>
      </c>
      <c r="AE24" s="141" t="s">
        <v>137</v>
      </c>
      <c r="AF24" s="141" t="s">
        <v>138</v>
      </c>
      <c r="AG24" s="141" t="s">
        <v>139</v>
      </c>
      <c r="AH24" s="141" t="s">
        <v>140</v>
      </c>
      <c r="AI24" s="141" t="s">
        <v>141</v>
      </c>
      <c r="AJ24" s="141" t="s">
        <v>142</v>
      </c>
      <c r="AK24" s="141" t="s">
        <v>143</v>
      </c>
      <c r="AL24" s="141" t="s">
        <v>144</v>
      </c>
      <c r="AM24" s="141" t="s">
        <v>145</v>
      </c>
      <c r="AN24" s="141" t="s">
        <v>146</v>
      </c>
      <c r="AO24" s="141" t="s">
        <v>147</v>
      </c>
      <c r="AP24" s="141" t="s">
        <v>148</v>
      </c>
      <c r="AQ24" s="141" t="s">
        <v>149</v>
      </c>
      <c r="AR24" s="141" t="s">
        <v>150</v>
      </c>
      <c r="AS24" s="141" t="s">
        <v>227</v>
      </c>
      <c r="AT24" s="141" t="s">
        <v>232</v>
      </c>
      <c r="AU24" s="141" t="s">
        <v>234</v>
      </c>
      <c r="AV24" s="141" t="s">
        <v>238</v>
      </c>
      <c r="AW24" s="141" t="s">
        <v>239</v>
      </c>
      <c r="AX24" s="141" t="s">
        <v>243</v>
      </c>
      <c r="AY24" s="141" t="s">
        <v>289</v>
      </c>
      <c r="AZ24" s="50" t="s">
        <v>300</v>
      </c>
    </row>
    <row r="25" spans="1:52" s="41" customFormat="1" ht="20.25" customHeight="1" x14ac:dyDescent="0.25">
      <c r="A25" s="41" t="s">
        <v>75</v>
      </c>
      <c r="B25" s="148" t="s">
        <v>196</v>
      </c>
      <c r="C25" s="144">
        <v>1536.07</v>
      </c>
      <c r="D25" s="144">
        <v>1559.35</v>
      </c>
      <c r="E25" s="144">
        <v>1131.52</v>
      </c>
      <c r="F25" s="144">
        <v>2425.59</v>
      </c>
      <c r="G25" s="138">
        <v>2379.4499999999998</v>
      </c>
      <c r="H25" s="138">
        <v>1301.94</v>
      </c>
      <c r="I25" s="138">
        <v>1688.61</v>
      </c>
      <c r="J25" s="138">
        <v>2381.8200000000002</v>
      </c>
      <c r="K25" s="138">
        <v>2490.42</v>
      </c>
      <c r="L25" s="138">
        <v>2362.38</v>
      </c>
      <c r="M25" s="138">
        <v>1763.23</v>
      </c>
      <c r="N25" s="138">
        <v>3948.42</v>
      </c>
      <c r="O25" s="138">
        <v>4053.32</v>
      </c>
      <c r="P25" s="138">
        <v>1880.64</v>
      </c>
      <c r="Q25" s="138">
        <v>1744.46</v>
      </c>
      <c r="R25" s="138">
        <v>3452.37</v>
      </c>
      <c r="S25" s="138">
        <v>4324.6400000000003</v>
      </c>
      <c r="T25" s="138">
        <v>2811.82</v>
      </c>
      <c r="U25" s="138">
        <v>2264.8000000000002</v>
      </c>
      <c r="V25" s="138">
        <v>3938.17</v>
      </c>
      <c r="W25" s="138">
        <v>3455.77</v>
      </c>
      <c r="X25" s="138">
        <v>2313.0300000000002</v>
      </c>
      <c r="Y25" s="138">
        <v>2618.71</v>
      </c>
      <c r="Z25" s="138">
        <v>3525.76</v>
      </c>
      <c r="AA25" s="138">
        <v>4477.3</v>
      </c>
      <c r="AB25" s="138">
        <v>3635.03</v>
      </c>
      <c r="AC25" s="138">
        <v>3232.05</v>
      </c>
      <c r="AD25" s="138">
        <v>5242.6099999999997</v>
      </c>
      <c r="AE25" s="138">
        <v>5453.21</v>
      </c>
      <c r="AF25" s="138">
        <v>3232.7</v>
      </c>
      <c r="AG25" s="138">
        <v>3328.89</v>
      </c>
      <c r="AH25" s="138">
        <v>5887.59</v>
      </c>
      <c r="AI25" s="138">
        <v>5818.1</v>
      </c>
      <c r="AJ25" s="138">
        <v>3624.09</v>
      </c>
      <c r="AK25" s="138">
        <v>4015.85</v>
      </c>
      <c r="AL25" s="138">
        <v>5390.44</v>
      </c>
      <c r="AM25" s="138">
        <v>7420.63</v>
      </c>
      <c r="AN25" s="138">
        <v>3487.27</v>
      </c>
      <c r="AO25" s="138">
        <v>3834.41</v>
      </c>
      <c r="AP25" s="138">
        <v>4852.43</v>
      </c>
      <c r="AQ25" s="138">
        <v>5755.12</v>
      </c>
      <c r="AR25" s="138">
        <v>3184.54</v>
      </c>
      <c r="AS25" s="138">
        <v>2321.4899999999998</v>
      </c>
      <c r="AT25" s="127">
        <v>5905.11</v>
      </c>
      <c r="AU25" s="127">
        <v>7361.15</v>
      </c>
      <c r="AV25" s="145">
        <v>4670.99</v>
      </c>
      <c r="AW25" s="145">
        <v>3775.39</v>
      </c>
      <c r="AX25" s="138">
        <v>6167.25</v>
      </c>
      <c r="AY25" s="138">
        <v>6156.15</v>
      </c>
      <c r="AZ25" s="138">
        <v>3013.74</v>
      </c>
    </row>
    <row r="26" spans="1:52" s="41" customFormat="1" ht="20.25" customHeight="1" x14ac:dyDescent="0.25">
      <c r="A26" s="41" t="s">
        <v>76</v>
      </c>
      <c r="B26" s="148" t="s">
        <v>196</v>
      </c>
      <c r="C26" s="144">
        <v>127.48</v>
      </c>
      <c r="D26" s="144">
        <v>144.97999999999999</v>
      </c>
      <c r="E26" s="144">
        <v>122.33</v>
      </c>
      <c r="F26" s="144">
        <v>208.84</v>
      </c>
      <c r="G26" s="138">
        <v>145.97999999999999</v>
      </c>
      <c r="H26" s="138">
        <v>110.74</v>
      </c>
      <c r="I26" s="138">
        <v>127.56</v>
      </c>
      <c r="J26" s="138">
        <v>155.57</v>
      </c>
      <c r="K26" s="138">
        <v>158.63999999999999</v>
      </c>
      <c r="L26" s="138">
        <v>132.36000000000001</v>
      </c>
      <c r="M26" s="138">
        <v>101.09</v>
      </c>
      <c r="N26" s="138">
        <v>194.66</v>
      </c>
      <c r="O26" s="138">
        <v>202.05</v>
      </c>
      <c r="P26" s="138">
        <v>110</v>
      </c>
      <c r="Q26" s="138">
        <v>89.92</v>
      </c>
      <c r="R26" s="138">
        <v>167.26</v>
      </c>
      <c r="S26" s="138">
        <v>152.63</v>
      </c>
      <c r="T26" s="138">
        <v>125.25</v>
      </c>
      <c r="U26" s="138">
        <v>101.1</v>
      </c>
      <c r="V26" s="138">
        <v>159.59</v>
      </c>
      <c r="W26" s="138">
        <v>139.15</v>
      </c>
      <c r="X26" s="138">
        <v>111.92</v>
      </c>
      <c r="Y26" s="138">
        <v>114.25</v>
      </c>
      <c r="Z26" s="138">
        <v>137.11000000000001</v>
      </c>
      <c r="AA26" s="138">
        <v>158.88</v>
      </c>
      <c r="AB26" s="138">
        <v>128.46</v>
      </c>
      <c r="AC26" s="138">
        <v>123.33</v>
      </c>
      <c r="AD26" s="138">
        <v>203.49</v>
      </c>
      <c r="AE26" s="138">
        <v>345.02</v>
      </c>
      <c r="AF26" s="138">
        <v>252.5</v>
      </c>
      <c r="AG26" s="138">
        <v>232.39</v>
      </c>
      <c r="AH26" s="138">
        <v>378.8</v>
      </c>
      <c r="AI26" s="138">
        <v>776.2</v>
      </c>
      <c r="AJ26" s="138">
        <v>683.15</v>
      </c>
      <c r="AK26" s="138">
        <v>713.16</v>
      </c>
      <c r="AL26" s="138">
        <v>988.77</v>
      </c>
      <c r="AM26" s="138">
        <v>1190.99</v>
      </c>
      <c r="AN26" s="138">
        <v>645.88</v>
      </c>
      <c r="AO26" s="138">
        <v>672.24</v>
      </c>
      <c r="AP26" s="138">
        <v>982.61</v>
      </c>
      <c r="AQ26" s="138">
        <v>980.71</v>
      </c>
      <c r="AR26" s="138">
        <v>555.9</v>
      </c>
      <c r="AS26" s="138">
        <v>455.1</v>
      </c>
      <c r="AT26" s="127">
        <v>737.59</v>
      </c>
      <c r="AU26" s="127">
        <v>1489.08</v>
      </c>
      <c r="AV26" s="145">
        <v>1093.8900000000001</v>
      </c>
      <c r="AW26" s="145">
        <v>1126.24</v>
      </c>
      <c r="AX26" s="138">
        <v>2078.0100000000002</v>
      </c>
      <c r="AY26" s="138">
        <v>2018.8</v>
      </c>
      <c r="AZ26" s="138">
        <v>1282.1500000000001</v>
      </c>
    </row>
    <row r="27" spans="1:52" s="41" customFormat="1" ht="20.25" customHeight="1" x14ac:dyDescent="0.25">
      <c r="A27" s="78" t="s">
        <v>266</v>
      </c>
      <c r="B27" s="149" t="s">
        <v>196</v>
      </c>
      <c r="C27" s="144">
        <v>0.09</v>
      </c>
      <c r="D27" s="144">
        <v>0.09</v>
      </c>
      <c r="E27" s="144">
        <v>0.12</v>
      </c>
      <c r="F27" s="144">
        <v>0.16</v>
      </c>
      <c r="G27" s="138">
        <v>0.25</v>
      </c>
      <c r="H27" s="138">
        <v>0.11</v>
      </c>
      <c r="I27" s="138">
        <v>0.09</v>
      </c>
      <c r="J27" s="138">
        <v>0.28000000000000003</v>
      </c>
      <c r="K27" s="138">
        <v>0.23</v>
      </c>
      <c r="L27" s="138">
        <v>0.22</v>
      </c>
      <c r="M27" s="138">
        <v>0.26</v>
      </c>
      <c r="N27" s="138">
        <v>0.68</v>
      </c>
      <c r="O27" s="138">
        <v>0.45</v>
      </c>
      <c r="P27" s="138">
        <v>0.93</v>
      </c>
      <c r="Q27" s="138">
        <v>0.21</v>
      </c>
      <c r="R27" s="138">
        <v>0.55000000000000004</v>
      </c>
      <c r="S27" s="138">
        <v>0.56000000000000005</v>
      </c>
      <c r="T27" s="138">
        <v>0.47</v>
      </c>
      <c r="U27" s="138">
        <v>0.48</v>
      </c>
      <c r="V27" s="138">
        <v>0.48</v>
      </c>
      <c r="W27" s="138">
        <v>0</v>
      </c>
      <c r="X27" s="138">
        <v>0</v>
      </c>
      <c r="Y27" s="138">
        <v>0</v>
      </c>
      <c r="Z27" s="138">
        <v>0.01</v>
      </c>
      <c r="AA27" s="138">
        <v>0.33</v>
      </c>
      <c r="AB27" s="138">
        <v>0.1</v>
      </c>
      <c r="AC27" s="138">
        <v>2.44</v>
      </c>
      <c r="AD27" s="138">
        <v>1.32</v>
      </c>
      <c r="AE27" s="138">
        <v>3.14</v>
      </c>
      <c r="AF27" s="138">
        <v>3.11</v>
      </c>
      <c r="AG27" s="138">
        <v>1.1399999999999999</v>
      </c>
      <c r="AH27" s="138">
        <v>1.91</v>
      </c>
      <c r="AI27" s="138">
        <v>3.16</v>
      </c>
      <c r="AJ27" s="138">
        <v>3.92</v>
      </c>
      <c r="AK27" s="138">
        <v>3.98</v>
      </c>
      <c r="AL27" s="138">
        <v>2.93</v>
      </c>
      <c r="AM27" s="138">
        <v>2.93</v>
      </c>
      <c r="AN27" s="138">
        <v>3.13</v>
      </c>
      <c r="AO27" s="138">
        <v>3.45</v>
      </c>
      <c r="AP27" s="138">
        <v>1.77</v>
      </c>
      <c r="AQ27" s="138">
        <v>1.34</v>
      </c>
      <c r="AR27" s="138">
        <v>1.25</v>
      </c>
      <c r="AS27" s="138">
        <v>1.3</v>
      </c>
      <c r="AT27" s="127">
        <v>1.59</v>
      </c>
      <c r="AU27" s="127">
        <v>1.54</v>
      </c>
      <c r="AV27" s="145">
        <v>2.73</v>
      </c>
      <c r="AW27" s="145">
        <v>3.43</v>
      </c>
      <c r="AX27" s="138">
        <v>3.5</v>
      </c>
      <c r="AY27" s="138">
        <v>3.19</v>
      </c>
      <c r="AZ27" s="138">
        <v>2.1800000000000002</v>
      </c>
    </row>
    <row r="28" spans="1:52" s="41" customFormat="1" ht="20.25" customHeight="1" x14ac:dyDescent="0.25">
      <c r="A28" s="78" t="s">
        <v>272</v>
      </c>
      <c r="B28" s="149" t="s">
        <v>196</v>
      </c>
      <c r="C28" s="144">
        <v>0.34</v>
      </c>
      <c r="D28" s="144">
        <v>2.4900000000000002</v>
      </c>
      <c r="E28" s="144">
        <v>3.72</v>
      </c>
      <c r="F28" s="144">
        <v>2.14</v>
      </c>
      <c r="G28" s="138">
        <v>8.85</v>
      </c>
      <c r="H28" s="138">
        <v>22.33</v>
      </c>
      <c r="I28" s="138">
        <v>29.01</v>
      </c>
      <c r="J28" s="138">
        <v>9.76</v>
      </c>
      <c r="K28" s="138">
        <v>7.46</v>
      </c>
      <c r="L28" s="138">
        <v>33.549999999999997</v>
      </c>
      <c r="M28" s="138">
        <v>40.32</v>
      </c>
      <c r="N28" s="138">
        <v>14.59</v>
      </c>
      <c r="O28" s="138">
        <v>20.11</v>
      </c>
      <c r="P28" s="138">
        <v>51.46</v>
      </c>
      <c r="Q28" s="138">
        <v>53.21</v>
      </c>
      <c r="R28" s="138">
        <v>18.38</v>
      </c>
      <c r="S28" s="138">
        <v>27.41</v>
      </c>
      <c r="T28" s="138">
        <v>73.17</v>
      </c>
      <c r="U28" s="138">
        <v>64.760000000000005</v>
      </c>
      <c r="V28" s="138">
        <v>19.89</v>
      </c>
      <c r="W28" s="138">
        <v>30.05</v>
      </c>
      <c r="X28" s="138">
        <v>94.43</v>
      </c>
      <c r="Y28" s="138">
        <v>90.54</v>
      </c>
      <c r="Z28" s="138">
        <v>31.5</v>
      </c>
      <c r="AA28" s="138">
        <v>40.200000000000003</v>
      </c>
      <c r="AB28" s="138">
        <v>115.48</v>
      </c>
      <c r="AC28" s="138">
        <v>99.51</v>
      </c>
      <c r="AD28" s="138">
        <v>34.380000000000003</v>
      </c>
      <c r="AE28" s="138">
        <v>46.67</v>
      </c>
      <c r="AF28" s="138">
        <v>129.51</v>
      </c>
      <c r="AG28" s="138">
        <v>117.28</v>
      </c>
      <c r="AH28" s="138">
        <v>38.32</v>
      </c>
      <c r="AI28" s="138">
        <v>46.62</v>
      </c>
      <c r="AJ28" s="138">
        <v>122.72</v>
      </c>
      <c r="AK28" s="138">
        <v>121.59</v>
      </c>
      <c r="AL28" s="138">
        <v>41.05</v>
      </c>
      <c r="AM28" s="138">
        <v>42.54</v>
      </c>
      <c r="AN28" s="138">
        <v>136.91</v>
      </c>
      <c r="AO28" s="138">
        <v>111.84</v>
      </c>
      <c r="AP28" s="138">
        <v>37.31</v>
      </c>
      <c r="AQ28" s="138">
        <v>39.11</v>
      </c>
      <c r="AR28" s="138">
        <v>133.47999999999999</v>
      </c>
      <c r="AS28" s="138">
        <v>121.01</v>
      </c>
      <c r="AT28" s="127">
        <v>37.99</v>
      </c>
      <c r="AU28" s="127">
        <v>47.59</v>
      </c>
      <c r="AV28" s="145">
        <v>147.25</v>
      </c>
      <c r="AW28" s="145">
        <v>145.88</v>
      </c>
      <c r="AX28" s="138">
        <v>53.28</v>
      </c>
      <c r="AY28" s="138">
        <v>49.53</v>
      </c>
      <c r="AZ28" s="138">
        <v>186.46</v>
      </c>
    </row>
    <row r="29" spans="1:52" s="41" customFormat="1" ht="20.25" customHeight="1" x14ac:dyDescent="0.25">
      <c r="A29" s="78" t="s">
        <v>268</v>
      </c>
      <c r="B29" s="149" t="s">
        <v>196</v>
      </c>
      <c r="C29" s="144">
        <v>1199.8800000000001</v>
      </c>
      <c r="D29" s="144">
        <v>1085.04</v>
      </c>
      <c r="E29" s="144">
        <v>1143.95</v>
      </c>
      <c r="F29" s="144">
        <v>1900.77</v>
      </c>
      <c r="G29" s="138">
        <v>1705.6</v>
      </c>
      <c r="H29" s="138">
        <v>707.56</v>
      </c>
      <c r="I29" s="138">
        <v>948.96</v>
      </c>
      <c r="J29" s="138">
        <v>1484.46</v>
      </c>
      <c r="K29" s="138">
        <v>1145.73</v>
      </c>
      <c r="L29" s="138">
        <v>920.55</v>
      </c>
      <c r="M29" s="138">
        <v>689.23</v>
      </c>
      <c r="N29" s="138">
        <v>1613.96</v>
      </c>
      <c r="O29" s="138">
        <v>2078.09</v>
      </c>
      <c r="P29" s="138">
        <v>1051.1099999999999</v>
      </c>
      <c r="Q29" s="138">
        <v>737.5</v>
      </c>
      <c r="R29" s="138">
        <v>1616.9</v>
      </c>
      <c r="S29" s="138">
        <v>1862.67</v>
      </c>
      <c r="T29" s="138">
        <v>1342.37</v>
      </c>
      <c r="U29" s="138">
        <v>958.02</v>
      </c>
      <c r="V29" s="138">
        <v>1650.97</v>
      </c>
      <c r="W29" s="138">
        <v>1899.76</v>
      </c>
      <c r="X29" s="138">
        <v>861.34</v>
      </c>
      <c r="Y29" s="138">
        <v>1045.76</v>
      </c>
      <c r="Z29" s="138">
        <v>1108.92</v>
      </c>
      <c r="AA29" s="138">
        <v>1648.46</v>
      </c>
      <c r="AB29" s="138">
        <v>787.01</v>
      </c>
      <c r="AC29" s="138">
        <v>1150.43</v>
      </c>
      <c r="AD29" s="138">
        <v>1770.3</v>
      </c>
      <c r="AE29" s="138">
        <v>1397</v>
      </c>
      <c r="AF29" s="138">
        <v>872.92</v>
      </c>
      <c r="AG29" s="138">
        <v>837.23</v>
      </c>
      <c r="AH29" s="138">
        <v>1890.14</v>
      </c>
      <c r="AI29" s="138">
        <v>1716.28</v>
      </c>
      <c r="AJ29" s="138">
        <v>752.88</v>
      </c>
      <c r="AK29" s="138">
        <v>1306.05</v>
      </c>
      <c r="AL29" s="138">
        <v>1607.52</v>
      </c>
      <c r="AM29" s="138">
        <v>2262.06</v>
      </c>
      <c r="AN29" s="138">
        <v>957.53</v>
      </c>
      <c r="AO29" s="138">
        <v>1066.1099999999999</v>
      </c>
      <c r="AP29" s="138">
        <v>1992.06</v>
      </c>
      <c r="AQ29" s="138">
        <v>1574.55</v>
      </c>
      <c r="AR29" s="138">
        <v>913.94</v>
      </c>
      <c r="AS29" s="138">
        <v>506.38</v>
      </c>
      <c r="AT29" s="127">
        <v>1886.05</v>
      </c>
      <c r="AU29" s="127">
        <v>1776.32</v>
      </c>
      <c r="AV29" s="145">
        <v>928.87</v>
      </c>
      <c r="AW29" s="145">
        <v>714.14</v>
      </c>
      <c r="AX29" s="138">
        <v>1764.15</v>
      </c>
      <c r="AY29" s="138">
        <v>1500.17</v>
      </c>
      <c r="AZ29" s="138">
        <v>634.63</v>
      </c>
    </row>
    <row r="30" spans="1:52" s="41" customFormat="1" ht="20.25" customHeight="1" x14ac:dyDescent="0.25">
      <c r="A30" s="78" t="s">
        <v>269</v>
      </c>
      <c r="B30" s="149" t="s">
        <v>196</v>
      </c>
      <c r="C30" s="144">
        <v>124.86</v>
      </c>
      <c r="D30" s="144">
        <v>128.62</v>
      </c>
      <c r="E30" s="144">
        <v>133.94999999999999</v>
      </c>
      <c r="F30" s="144">
        <v>137.96</v>
      </c>
      <c r="G30" s="138">
        <v>140.94999999999999</v>
      </c>
      <c r="H30" s="138">
        <v>135.54</v>
      </c>
      <c r="I30" s="138">
        <v>137.32</v>
      </c>
      <c r="J30" s="138">
        <v>139.03</v>
      </c>
      <c r="K30" s="138">
        <v>143.9</v>
      </c>
      <c r="L30" s="138">
        <v>139.57</v>
      </c>
      <c r="M30" s="138">
        <v>137.6</v>
      </c>
      <c r="N30" s="138">
        <v>141.83000000000001</v>
      </c>
      <c r="O30" s="138">
        <v>135.88</v>
      </c>
      <c r="P30" s="138">
        <v>131.33000000000001</v>
      </c>
      <c r="Q30" s="138">
        <v>131.75</v>
      </c>
      <c r="R30" s="138">
        <v>134.07</v>
      </c>
      <c r="S30" s="138">
        <v>126.47</v>
      </c>
      <c r="T30" s="138">
        <v>127.56</v>
      </c>
      <c r="U30" s="138">
        <v>125.14</v>
      </c>
      <c r="V30" s="138">
        <v>124.26</v>
      </c>
      <c r="W30" s="138">
        <v>128.19999999999999</v>
      </c>
      <c r="X30" s="138">
        <v>122.38</v>
      </c>
      <c r="Y30" s="138">
        <v>121.56</v>
      </c>
      <c r="Z30" s="138">
        <v>120.67</v>
      </c>
      <c r="AA30" s="138">
        <v>113.04</v>
      </c>
      <c r="AB30" s="138">
        <v>110.94</v>
      </c>
      <c r="AC30" s="138">
        <v>110.77</v>
      </c>
      <c r="AD30" s="138">
        <v>110.73</v>
      </c>
      <c r="AE30" s="138">
        <v>106.04</v>
      </c>
      <c r="AF30" s="138">
        <v>105.42</v>
      </c>
      <c r="AG30" s="138">
        <v>105.07</v>
      </c>
      <c r="AH30" s="138">
        <v>105.52</v>
      </c>
      <c r="AI30" s="138">
        <v>104.96</v>
      </c>
      <c r="AJ30" s="138">
        <v>99.12</v>
      </c>
      <c r="AK30" s="138">
        <v>101.97</v>
      </c>
      <c r="AL30" s="138">
        <v>106.19</v>
      </c>
      <c r="AM30" s="138">
        <v>101.59</v>
      </c>
      <c r="AN30" s="138">
        <v>99.34</v>
      </c>
      <c r="AO30" s="138">
        <v>100.6</v>
      </c>
      <c r="AP30" s="138">
        <v>105.26</v>
      </c>
      <c r="AQ30" s="138">
        <v>98.64</v>
      </c>
      <c r="AR30" s="138">
        <v>92.72</v>
      </c>
      <c r="AS30" s="138">
        <v>94.57</v>
      </c>
      <c r="AT30" s="127">
        <v>94.9</v>
      </c>
      <c r="AU30" s="127">
        <v>88.11</v>
      </c>
      <c r="AV30" s="145">
        <v>87.55</v>
      </c>
      <c r="AW30" s="145">
        <v>85.18</v>
      </c>
      <c r="AX30" s="138">
        <v>84.28</v>
      </c>
      <c r="AY30" s="138">
        <v>84.91</v>
      </c>
      <c r="AZ30" s="138">
        <v>80.95</v>
      </c>
    </row>
    <row r="31" spans="1:52" s="74" customFormat="1" ht="20.25" customHeight="1" x14ac:dyDescent="0.25">
      <c r="A31" s="78" t="s">
        <v>270</v>
      </c>
      <c r="B31" s="149" t="s">
        <v>196</v>
      </c>
      <c r="C31" s="144">
        <v>8.44</v>
      </c>
      <c r="D31" s="144">
        <v>9.16</v>
      </c>
      <c r="E31" s="144">
        <v>9.16</v>
      </c>
      <c r="F31" s="144">
        <v>8.86</v>
      </c>
      <c r="G31" s="138">
        <v>9.16</v>
      </c>
      <c r="H31" s="138">
        <v>8.6999999999999993</v>
      </c>
      <c r="I31" s="138">
        <v>9.5299999999999994</v>
      </c>
      <c r="J31" s="138">
        <v>9.67</v>
      </c>
      <c r="K31" s="138">
        <v>6.46</v>
      </c>
      <c r="L31" s="138">
        <v>8.39</v>
      </c>
      <c r="M31" s="138">
        <v>8.33</v>
      </c>
      <c r="N31" s="138">
        <v>7.46</v>
      </c>
      <c r="O31" s="138">
        <v>6.95</v>
      </c>
      <c r="P31" s="138">
        <v>7.41</v>
      </c>
      <c r="Q31" s="138">
        <v>7.6</v>
      </c>
      <c r="R31" s="138">
        <v>5.7</v>
      </c>
      <c r="S31" s="138">
        <v>7.66</v>
      </c>
      <c r="T31" s="138">
        <v>6.59</v>
      </c>
      <c r="U31" s="138">
        <v>5.84</v>
      </c>
      <c r="V31" s="138">
        <v>6.09</v>
      </c>
      <c r="W31" s="138">
        <v>7.06</v>
      </c>
      <c r="X31" s="138">
        <v>8.36</v>
      </c>
      <c r="Y31" s="138">
        <v>7.7</v>
      </c>
      <c r="Z31" s="138">
        <v>8.8699999999999992</v>
      </c>
      <c r="AA31" s="138">
        <v>9.3800000000000008</v>
      </c>
      <c r="AB31" s="138">
        <v>8.69</v>
      </c>
      <c r="AC31" s="138">
        <v>9.3800000000000008</v>
      </c>
      <c r="AD31" s="138">
        <v>8.51</v>
      </c>
      <c r="AE31" s="138">
        <v>8.9600000000000009</v>
      </c>
      <c r="AF31" s="138">
        <v>9.8000000000000007</v>
      </c>
      <c r="AG31" s="138">
        <v>8.18</v>
      </c>
      <c r="AH31" s="138">
        <v>8.15</v>
      </c>
      <c r="AI31" s="138">
        <v>7.26</v>
      </c>
      <c r="AJ31" s="138">
        <v>6.17</v>
      </c>
      <c r="AK31" s="138">
        <v>7.15</v>
      </c>
      <c r="AL31" s="138">
        <v>8.06</v>
      </c>
      <c r="AM31" s="138">
        <v>8.31</v>
      </c>
      <c r="AN31" s="138">
        <v>8.91</v>
      </c>
      <c r="AO31" s="138">
        <v>8.27</v>
      </c>
      <c r="AP31" s="138">
        <v>8.65</v>
      </c>
      <c r="AQ31" s="138">
        <v>9.9</v>
      </c>
      <c r="AR31" s="138">
        <v>10.84</v>
      </c>
      <c r="AS31" s="138">
        <v>10.49</v>
      </c>
      <c r="AT31" s="127">
        <v>10.039999999999999</v>
      </c>
      <c r="AU31" s="127">
        <v>8.73</v>
      </c>
      <c r="AV31" s="145">
        <v>8.89</v>
      </c>
      <c r="AW31" s="145">
        <v>10.4</v>
      </c>
      <c r="AX31" s="138">
        <v>9.0299999999999994</v>
      </c>
      <c r="AY31" s="138">
        <v>10.59</v>
      </c>
      <c r="AZ31" s="138">
        <v>8.84</v>
      </c>
    </row>
    <row r="32" spans="1:52" s="41" customFormat="1" ht="20.25" customHeight="1" x14ac:dyDescent="0.25">
      <c r="A32" s="78" t="s">
        <v>281</v>
      </c>
      <c r="B32" s="149" t="s">
        <v>196</v>
      </c>
      <c r="C32" s="144">
        <v>175.46</v>
      </c>
      <c r="D32" s="144">
        <v>201.06</v>
      </c>
      <c r="E32" s="144">
        <v>195.34</v>
      </c>
      <c r="F32" s="144">
        <v>140.97999999999999</v>
      </c>
      <c r="G32" s="138">
        <v>230.69</v>
      </c>
      <c r="H32" s="138">
        <v>206.31</v>
      </c>
      <c r="I32" s="138">
        <v>211.71</v>
      </c>
      <c r="J32" s="138">
        <v>219.64</v>
      </c>
      <c r="K32" s="138">
        <v>141.03</v>
      </c>
      <c r="L32" s="138">
        <v>184.48</v>
      </c>
      <c r="M32" s="138">
        <v>221.56</v>
      </c>
      <c r="N32" s="138">
        <v>231.06</v>
      </c>
      <c r="O32" s="138">
        <v>238.01</v>
      </c>
      <c r="P32" s="138">
        <v>323.58999999999997</v>
      </c>
      <c r="Q32" s="138">
        <v>271.08999999999997</v>
      </c>
      <c r="R32" s="138">
        <v>322.74</v>
      </c>
      <c r="S32" s="138">
        <v>304.92</v>
      </c>
      <c r="T32" s="138">
        <v>337.13</v>
      </c>
      <c r="U32" s="138">
        <v>325.11</v>
      </c>
      <c r="V32" s="138">
        <v>366.8</v>
      </c>
      <c r="W32" s="138">
        <v>366.7</v>
      </c>
      <c r="X32" s="138">
        <v>302.18</v>
      </c>
      <c r="Y32" s="138">
        <v>346.01</v>
      </c>
      <c r="Z32" s="138">
        <v>357.89</v>
      </c>
      <c r="AA32" s="138">
        <v>497.99</v>
      </c>
      <c r="AB32" s="138">
        <v>473.86</v>
      </c>
      <c r="AC32" s="138">
        <v>478.71</v>
      </c>
      <c r="AD32" s="138">
        <v>518.29</v>
      </c>
      <c r="AE32" s="138">
        <v>477.19</v>
      </c>
      <c r="AF32" s="138">
        <v>419.66</v>
      </c>
      <c r="AG32" s="138">
        <v>373.4</v>
      </c>
      <c r="AH32" s="138">
        <v>420.12</v>
      </c>
      <c r="AI32" s="138">
        <v>522.70000000000005</v>
      </c>
      <c r="AJ32" s="138">
        <v>472.64</v>
      </c>
      <c r="AK32" s="138">
        <v>524.74</v>
      </c>
      <c r="AL32" s="138">
        <v>504.12</v>
      </c>
      <c r="AM32" s="138">
        <v>506.84</v>
      </c>
      <c r="AN32" s="138">
        <v>440.31</v>
      </c>
      <c r="AO32" s="138">
        <v>463.52</v>
      </c>
      <c r="AP32" s="138">
        <v>446</v>
      </c>
      <c r="AQ32" s="138">
        <v>507.43</v>
      </c>
      <c r="AR32" s="138">
        <v>508.19</v>
      </c>
      <c r="AS32" s="173">
        <v>439.84</v>
      </c>
      <c r="AT32" s="130">
        <v>475.67</v>
      </c>
      <c r="AU32" s="130">
        <v>533.46</v>
      </c>
      <c r="AV32" s="179">
        <v>494.66</v>
      </c>
      <c r="AW32" s="179">
        <v>464.17</v>
      </c>
      <c r="AX32" s="138">
        <v>477.28</v>
      </c>
      <c r="AY32" s="138">
        <v>497.58</v>
      </c>
      <c r="AZ32" s="138">
        <v>478.11</v>
      </c>
    </row>
    <row r="33" spans="1:52" s="41" customFormat="1" ht="45" customHeight="1" thickBot="1" x14ac:dyDescent="0.25">
      <c r="A33" s="80" t="s">
        <v>82</v>
      </c>
      <c r="B33" s="150" t="s">
        <v>196</v>
      </c>
      <c r="C33" s="142">
        <v>3172.62</v>
      </c>
      <c r="D33" s="142">
        <v>3130.79</v>
      </c>
      <c r="E33" s="142">
        <v>2740.09</v>
      </c>
      <c r="F33" s="142">
        <v>4825.3</v>
      </c>
      <c r="G33" s="142">
        <v>4620.93</v>
      </c>
      <c r="H33" s="142">
        <v>2493.2399999999998</v>
      </c>
      <c r="I33" s="142">
        <v>3152.8</v>
      </c>
      <c r="J33" s="142">
        <v>4400.24</v>
      </c>
      <c r="K33" s="142">
        <v>4093.87</v>
      </c>
      <c r="L33" s="142">
        <v>3781.49</v>
      </c>
      <c r="M33" s="142">
        <v>2961.62</v>
      </c>
      <c r="N33" s="142">
        <v>6152.66</v>
      </c>
      <c r="O33" s="142">
        <v>6734.86</v>
      </c>
      <c r="P33" s="142">
        <v>3556.49</v>
      </c>
      <c r="Q33" s="142">
        <v>3035.74</v>
      </c>
      <c r="R33" s="142">
        <v>5717.97</v>
      </c>
      <c r="S33" s="142">
        <v>6806.96</v>
      </c>
      <c r="T33" s="142">
        <v>4824.37</v>
      </c>
      <c r="U33" s="142">
        <v>3845.25</v>
      </c>
      <c r="V33" s="142">
        <v>6266.25</v>
      </c>
      <c r="W33" s="142">
        <v>6026.7</v>
      </c>
      <c r="X33" s="142">
        <v>3813.63</v>
      </c>
      <c r="Y33" s="142">
        <v>4344.5200000000004</v>
      </c>
      <c r="Z33" s="142">
        <v>5290.73</v>
      </c>
      <c r="AA33" s="142">
        <v>6945.58</v>
      </c>
      <c r="AB33" s="142">
        <v>5259.57</v>
      </c>
      <c r="AC33" s="142">
        <v>5206.6099999999997</v>
      </c>
      <c r="AD33" s="142">
        <v>7889.62</v>
      </c>
      <c r="AE33" s="142">
        <f>SUM(AE25:AE32)</f>
        <v>7837.23</v>
      </c>
      <c r="AF33" s="142">
        <f>SUM(AF25:AF32)</f>
        <v>5025.62</v>
      </c>
      <c r="AG33" s="142">
        <f>SUM(AG25:AG32)</f>
        <v>5003.58</v>
      </c>
      <c r="AH33" s="142">
        <f>SUM(AH25:AH32)</f>
        <v>8730.5500000000011</v>
      </c>
      <c r="AI33" s="142">
        <f t="shared" ref="AI33:AL33" si="0">SUM(AI25:AI32)</f>
        <v>8995.2800000000007</v>
      </c>
      <c r="AJ33" s="142">
        <f t="shared" si="0"/>
        <v>5764.6900000000005</v>
      </c>
      <c r="AK33" s="142">
        <f t="shared" si="0"/>
        <v>6794.49</v>
      </c>
      <c r="AL33" s="142">
        <f t="shared" si="0"/>
        <v>8649.08</v>
      </c>
      <c r="AM33" s="142">
        <v>11535.89</v>
      </c>
      <c r="AN33" s="142">
        <v>5779.29</v>
      </c>
      <c r="AO33" s="142">
        <v>6260.43</v>
      </c>
      <c r="AP33" s="142">
        <v>8426.09</v>
      </c>
      <c r="AQ33" s="142">
        <v>8966.7900000000009</v>
      </c>
      <c r="AR33" s="142">
        <v>5400.85</v>
      </c>
      <c r="AS33" s="142">
        <v>3950.17</v>
      </c>
      <c r="AT33" s="151">
        <v>9148.9500000000007</v>
      </c>
      <c r="AU33" s="151">
        <v>11305.98</v>
      </c>
      <c r="AV33" s="151">
        <v>7434.83</v>
      </c>
      <c r="AW33" s="151">
        <v>6324.83</v>
      </c>
      <c r="AX33" s="133">
        <v>10636.79</v>
      </c>
      <c r="AY33" s="133">
        <v>10320.91</v>
      </c>
      <c r="AZ33" s="133">
        <v>5687.06</v>
      </c>
    </row>
    <row r="34" spans="1:52" s="41" customFormat="1" ht="33.75" customHeight="1" thickTop="1" x14ac:dyDescent="0.25">
      <c r="AV34" s="145"/>
    </row>
    <row r="35" spans="1:52" s="41" customFormat="1" ht="40.5" customHeight="1" x14ac:dyDescent="0.2">
      <c r="A35" s="64" t="s">
        <v>276</v>
      </c>
      <c r="B35" s="50" t="s">
        <v>108</v>
      </c>
      <c r="C35" s="50" t="s">
        <v>109</v>
      </c>
      <c r="D35" s="50" t="s">
        <v>110</v>
      </c>
      <c r="E35" s="50" t="s">
        <v>111</v>
      </c>
      <c r="F35" s="50" t="s">
        <v>112</v>
      </c>
      <c r="G35" s="50" t="s">
        <v>113</v>
      </c>
      <c r="H35" s="50" t="s">
        <v>114</v>
      </c>
      <c r="I35" s="50" t="s">
        <v>115</v>
      </c>
      <c r="J35" s="50" t="s">
        <v>116</v>
      </c>
      <c r="K35" s="50" t="s">
        <v>117</v>
      </c>
      <c r="L35" s="50" t="s">
        <v>118</v>
      </c>
      <c r="M35" s="50" t="s">
        <v>119</v>
      </c>
      <c r="N35" s="50" t="s">
        <v>120</v>
      </c>
      <c r="O35" s="50" t="s">
        <v>121</v>
      </c>
      <c r="P35" s="50" t="s">
        <v>122</v>
      </c>
      <c r="Q35" s="50" t="s">
        <v>123</v>
      </c>
      <c r="R35" s="50" t="s">
        <v>124</v>
      </c>
      <c r="S35" s="50" t="s">
        <v>125</v>
      </c>
      <c r="T35" s="50" t="s">
        <v>126</v>
      </c>
      <c r="U35" s="50" t="s">
        <v>127</v>
      </c>
      <c r="V35" s="50" t="s">
        <v>128</v>
      </c>
      <c r="W35" s="50" t="s">
        <v>129</v>
      </c>
      <c r="X35" s="50" t="s">
        <v>130</v>
      </c>
      <c r="Y35" s="50" t="s">
        <v>131</v>
      </c>
      <c r="Z35" s="50" t="s">
        <v>132</v>
      </c>
      <c r="AA35" s="50" t="s">
        <v>133</v>
      </c>
      <c r="AB35" s="50" t="s">
        <v>134</v>
      </c>
      <c r="AC35" s="50" t="s">
        <v>135</v>
      </c>
      <c r="AD35" s="50" t="s">
        <v>136</v>
      </c>
      <c r="AE35" s="50" t="s">
        <v>137</v>
      </c>
      <c r="AF35" s="50" t="s">
        <v>138</v>
      </c>
      <c r="AG35" s="50" t="s">
        <v>139</v>
      </c>
      <c r="AH35" s="50" t="s">
        <v>140</v>
      </c>
      <c r="AI35" s="50" t="s">
        <v>141</v>
      </c>
      <c r="AJ35" s="50" t="s">
        <v>142</v>
      </c>
      <c r="AK35" s="50" t="s">
        <v>143</v>
      </c>
      <c r="AL35" s="50" t="s">
        <v>144</v>
      </c>
      <c r="AM35" s="50" t="s">
        <v>145</v>
      </c>
      <c r="AN35" s="50" t="s">
        <v>146</v>
      </c>
      <c r="AO35" s="50" t="s">
        <v>147</v>
      </c>
      <c r="AP35" s="50" t="s">
        <v>148</v>
      </c>
      <c r="AQ35" s="50" t="s">
        <v>149</v>
      </c>
      <c r="AR35" s="50" t="s">
        <v>150</v>
      </c>
      <c r="AS35" s="50" t="s">
        <v>227</v>
      </c>
      <c r="AT35" s="50" t="s">
        <v>232</v>
      </c>
      <c r="AU35" s="50" t="s">
        <v>234</v>
      </c>
      <c r="AV35" s="50" t="s">
        <v>238</v>
      </c>
      <c r="AW35" s="50" t="s">
        <v>240</v>
      </c>
      <c r="AX35" s="50" t="s">
        <v>243</v>
      </c>
      <c r="AY35" s="50" t="s">
        <v>289</v>
      </c>
      <c r="AZ35" s="50" t="s">
        <v>300</v>
      </c>
    </row>
    <row r="36" spans="1:52" s="41" customFormat="1" ht="20.25" customHeight="1" x14ac:dyDescent="0.2">
      <c r="A36" s="41" t="s">
        <v>75</v>
      </c>
      <c r="B36" s="105" t="s">
        <v>196</v>
      </c>
      <c r="C36" s="105" t="s">
        <v>196</v>
      </c>
      <c r="D36" s="70">
        <f t="shared" ref="D36:AZ36" si="1">ROUND(100000*D25/(AVERAGE(C8:D8)*24*D42),2)</f>
        <v>27.86</v>
      </c>
      <c r="E36" s="70">
        <f t="shared" si="1"/>
        <v>19.18</v>
      </c>
      <c r="F36" s="70">
        <f t="shared" si="1"/>
        <v>39.14</v>
      </c>
      <c r="G36" s="70">
        <f t="shared" si="1"/>
        <v>35.880000000000003</v>
      </c>
      <c r="H36" s="70">
        <f t="shared" si="1"/>
        <v>18.21</v>
      </c>
      <c r="I36" s="70">
        <f t="shared" si="1"/>
        <v>21.91</v>
      </c>
      <c r="J36" s="70">
        <f t="shared" si="1"/>
        <v>29.26</v>
      </c>
      <c r="K36" s="70">
        <f t="shared" si="1"/>
        <v>29.16</v>
      </c>
      <c r="L36" s="70">
        <f t="shared" si="1"/>
        <v>25.3</v>
      </c>
      <c r="M36" s="70">
        <f t="shared" si="1"/>
        <v>17.91</v>
      </c>
      <c r="N36" s="70">
        <f t="shared" si="1"/>
        <v>39.31</v>
      </c>
      <c r="O36" s="70">
        <f t="shared" si="1"/>
        <v>40.880000000000003</v>
      </c>
      <c r="P36" s="70">
        <f t="shared" si="1"/>
        <v>18.25</v>
      </c>
      <c r="Q36" s="70">
        <f t="shared" si="1"/>
        <v>16.14</v>
      </c>
      <c r="R36" s="70">
        <f t="shared" si="1"/>
        <v>31.18</v>
      </c>
      <c r="S36" s="70">
        <f t="shared" si="1"/>
        <v>39.130000000000003</v>
      </c>
      <c r="T36" s="70">
        <f t="shared" si="1"/>
        <v>24.9</v>
      </c>
      <c r="U36" s="70">
        <f t="shared" si="1"/>
        <v>19.54</v>
      </c>
      <c r="V36" s="70">
        <f t="shared" si="1"/>
        <v>33.31</v>
      </c>
      <c r="W36" s="70">
        <f t="shared" si="1"/>
        <v>28.91</v>
      </c>
      <c r="X36" s="70">
        <f t="shared" si="1"/>
        <v>18.940000000000001</v>
      </c>
      <c r="Y36" s="70">
        <f t="shared" si="1"/>
        <v>20.5</v>
      </c>
      <c r="Z36" s="70">
        <f t="shared" si="1"/>
        <v>26.1</v>
      </c>
      <c r="AA36" s="70">
        <f t="shared" si="1"/>
        <v>31.49</v>
      </c>
      <c r="AB36" s="70">
        <f t="shared" si="1"/>
        <v>23.74</v>
      </c>
      <c r="AC36" s="70">
        <f t="shared" si="1"/>
        <v>20.21</v>
      </c>
      <c r="AD36" s="70">
        <f t="shared" si="1"/>
        <v>32.39</v>
      </c>
      <c r="AE36" s="70">
        <f t="shared" si="1"/>
        <v>33.74</v>
      </c>
      <c r="AF36" s="70">
        <f t="shared" si="1"/>
        <v>19.32</v>
      </c>
      <c r="AG36" s="70">
        <f t="shared" si="1"/>
        <v>19.48</v>
      </c>
      <c r="AH36" s="70">
        <f t="shared" si="1"/>
        <v>34.020000000000003</v>
      </c>
      <c r="AI36" s="70">
        <f t="shared" si="1"/>
        <v>33.75</v>
      </c>
      <c r="AJ36" s="70">
        <f t="shared" si="1"/>
        <v>20.32</v>
      </c>
      <c r="AK36" s="70">
        <f t="shared" si="1"/>
        <v>21.98</v>
      </c>
      <c r="AL36" s="70">
        <f t="shared" si="1"/>
        <v>29.42</v>
      </c>
      <c r="AM36" s="70">
        <f t="shared" si="1"/>
        <v>41.02</v>
      </c>
      <c r="AN36" s="70">
        <f t="shared" si="1"/>
        <v>19.32</v>
      </c>
      <c r="AO36" s="70">
        <f t="shared" si="1"/>
        <v>21.01</v>
      </c>
      <c r="AP36" s="70">
        <f t="shared" si="1"/>
        <v>26.44</v>
      </c>
      <c r="AQ36" s="70">
        <f t="shared" si="1"/>
        <v>31.83</v>
      </c>
      <c r="AR36" s="70">
        <f t="shared" si="1"/>
        <v>17.29</v>
      </c>
      <c r="AS36" s="70">
        <f t="shared" si="1"/>
        <v>12.3</v>
      </c>
      <c r="AT36" s="70">
        <f t="shared" si="1"/>
        <v>30.91</v>
      </c>
      <c r="AU36" s="70">
        <f t="shared" si="1"/>
        <v>38.950000000000003</v>
      </c>
      <c r="AV36" s="70">
        <f t="shared" si="1"/>
        <v>24.28</v>
      </c>
      <c r="AW36" s="70">
        <f t="shared" si="1"/>
        <v>19.37</v>
      </c>
      <c r="AX36" s="70">
        <f t="shared" si="1"/>
        <v>31.32</v>
      </c>
      <c r="AY36" s="70">
        <f t="shared" si="1"/>
        <v>30.93</v>
      </c>
      <c r="AZ36" s="70">
        <f t="shared" si="1"/>
        <v>14.63</v>
      </c>
    </row>
    <row r="37" spans="1:52" s="41" customFormat="1" ht="20.25" customHeight="1" x14ac:dyDescent="0.2">
      <c r="A37" s="41" t="s">
        <v>76</v>
      </c>
      <c r="B37" s="105" t="s">
        <v>196</v>
      </c>
      <c r="C37" s="105" t="s">
        <v>196</v>
      </c>
      <c r="D37" s="70">
        <f t="shared" ref="D37:AZ37" si="2">ROUND(IFERROR(100000*D26/(SUM(C9:D10)/2*24*D42),"-"),2)</f>
        <v>34.94</v>
      </c>
      <c r="E37" s="70">
        <f t="shared" si="2"/>
        <v>29.16</v>
      </c>
      <c r="F37" s="70">
        <f t="shared" si="2"/>
        <v>49.78</v>
      </c>
      <c r="G37" s="70">
        <f t="shared" si="2"/>
        <v>35.18</v>
      </c>
      <c r="H37" s="70">
        <f t="shared" si="2"/>
        <v>26.69</v>
      </c>
      <c r="I37" s="70">
        <f t="shared" si="2"/>
        <v>30.41</v>
      </c>
      <c r="J37" s="70">
        <f t="shared" si="2"/>
        <v>37.08</v>
      </c>
      <c r="K37" s="70">
        <f t="shared" si="2"/>
        <v>38.65</v>
      </c>
      <c r="L37" s="70">
        <f t="shared" si="2"/>
        <v>31.9</v>
      </c>
      <c r="M37" s="70">
        <f t="shared" si="2"/>
        <v>24.1</v>
      </c>
      <c r="N37" s="70">
        <f t="shared" si="2"/>
        <v>46.4</v>
      </c>
      <c r="O37" s="70">
        <f t="shared" si="2"/>
        <v>48.3</v>
      </c>
      <c r="P37" s="70">
        <f t="shared" si="2"/>
        <v>25.52</v>
      </c>
      <c r="Q37" s="70">
        <f t="shared" si="2"/>
        <v>20.64</v>
      </c>
      <c r="R37" s="70">
        <f t="shared" si="2"/>
        <v>38.380000000000003</v>
      </c>
      <c r="S37" s="70">
        <f t="shared" si="2"/>
        <v>36.74</v>
      </c>
      <c r="T37" s="70">
        <f t="shared" si="2"/>
        <v>30.61</v>
      </c>
      <c r="U37" s="70">
        <f t="shared" si="2"/>
        <v>24.44</v>
      </c>
      <c r="V37" s="70">
        <f t="shared" si="2"/>
        <v>38.58</v>
      </c>
      <c r="W37" s="70">
        <f t="shared" si="2"/>
        <v>34.69</v>
      </c>
      <c r="X37" s="70">
        <f t="shared" si="2"/>
        <v>28.47</v>
      </c>
      <c r="Y37" s="70">
        <f t="shared" si="2"/>
        <v>28.75</v>
      </c>
      <c r="Z37" s="70">
        <f t="shared" si="2"/>
        <v>34.5</v>
      </c>
      <c r="AA37" s="70">
        <f t="shared" si="2"/>
        <v>40.86</v>
      </c>
      <c r="AB37" s="70">
        <f t="shared" si="2"/>
        <v>32.68</v>
      </c>
      <c r="AC37" s="70">
        <f t="shared" si="2"/>
        <v>27.31</v>
      </c>
      <c r="AD37" s="70">
        <f t="shared" si="2"/>
        <v>38.72</v>
      </c>
      <c r="AE37" s="70">
        <f t="shared" si="2"/>
        <v>68.8</v>
      </c>
      <c r="AF37" s="70">
        <f t="shared" si="2"/>
        <v>53.19</v>
      </c>
      <c r="AG37" s="70">
        <f t="shared" si="2"/>
        <v>32.36</v>
      </c>
      <c r="AH37" s="70">
        <f t="shared" si="2"/>
        <v>33.630000000000003</v>
      </c>
      <c r="AI37" s="70">
        <f t="shared" si="2"/>
        <v>55.06</v>
      </c>
      <c r="AJ37" s="70">
        <f t="shared" si="2"/>
        <v>38.71</v>
      </c>
      <c r="AK37" s="70">
        <f t="shared" si="2"/>
        <v>35.96</v>
      </c>
      <c r="AL37" s="70">
        <f t="shared" si="2"/>
        <v>49.86</v>
      </c>
      <c r="AM37" s="70">
        <f t="shared" si="2"/>
        <v>60.72</v>
      </c>
      <c r="AN37" s="70">
        <f t="shared" si="2"/>
        <v>32.93</v>
      </c>
      <c r="AO37" s="70">
        <f t="shared" si="2"/>
        <v>33.9</v>
      </c>
      <c r="AP37" s="70">
        <f t="shared" si="2"/>
        <v>49.55</v>
      </c>
      <c r="AQ37" s="70">
        <f t="shared" si="2"/>
        <v>50.55</v>
      </c>
      <c r="AR37" s="70">
        <f t="shared" si="2"/>
        <v>28.21</v>
      </c>
      <c r="AS37" s="70">
        <f t="shared" si="2"/>
        <v>22.73</v>
      </c>
      <c r="AT37" s="70">
        <f t="shared" si="2"/>
        <v>36.049999999999997</v>
      </c>
      <c r="AU37" s="70">
        <f t="shared" si="2"/>
        <v>48.52</v>
      </c>
      <c r="AV37" s="70">
        <f t="shared" si="2"/>
        <v>26.42</v>
      </c>
      <c r="AW37" s="70">
        <f t="shared" si="2"/>
        <v>25.62</v>
      </c>
      <c r="AX37" s="70">
        <f t="shared" si="2"/>
        <v>44.27</v>
      </c>
      <c r="AY37" s="70">
        <f t="shared" si="2"/>
        <v>40.840000000000003</v>
      </c>
      <c r="AZ37" s="70">
        <f t="shared" si="2"/>
        <v>23.18</v>
      </c>
    </row>
    <row r="38" spans="1:52" s="41" customFormat="1" ht="20.25" customHeight="1" x14ac:dyDescent="0.2">
      <c r="A38" s="78" t="s">
        <v>18</v>
      </c>
      <c r="B38" s="105" t="s">
        <v>196</v>
      </c>
      <c r="C38" s="105" t="s">
        <v>196</v>
      </c>
      <c r="D38" s="70">
        <f t="shared" ref="D38:AZ38" si="3">ROUND(100000*D29/(AVERAGE(C13:D14)*2*24*D42),2)</f>
        <v>33.6</v>
      </c>
      <c r="E38" s="70">
        <f t="shared" si="3"/>
        <v>34.979999999999997</v>
      </c>
      <c r="F38" s="70">
        <f t="shared" si="3"/>
        <v>58.02</v>
      </c>
      <c r="G38" s="70">
        <f t="shared" si="3"/>
        <v>52.55</v>
      </c>
      <c r="H38" s="70">
        <f t="shared" si="3"/>
        <v>21.75</v>
      </c>
      <c r="I38" s="70">
        <f t="shared" si="3"/>
        <v>28.8</v>
      </c>
      <c r="J38" s="70">
        <f t="shared" si="3"/>
        <v>44.98</v>
      </c>
      <c r="K38" s="70">
        <f t="shared" si="3"/>
        <v>35.43</v>
      </c>
      <c r="L38" s="70">
        <f t="shared" si="3"/>
        <v>28.12</v>
      </c>
      <c r="M38" s="70">
        <f t="shared" si="3"/>
        <v>20.78</v>
      </c>
      <c r="N38" s="70">
        <f t="shared" si="3"/>
        <v>48.52</v>
      </c>
      <c r="O38" s="70">
        <f t="shared" si="3"/>
        <v>63.56</v>
      </c>
      <c r="P38" s="70">
        <f t="shared" si="3"/>
        <v>31.69</v>
      </c>
      <c r="Q38" s="70">
        <f t="shared" si="3"/>
        <v>21.96</v>
      </c>
      <c r="R38" s="70">
        <f t="shared" si="3"/>
        <v>48.02</v>
      </c>
      <c r="S38" s="70">
        <f t="shared" si="3"/>
        <v>56.32</v>
      </c>
      <c r="T38" s="70">
        <f t="shared" si="3"/>
        <v>39.99</v>
      </c>
      <c r="U38" s="70">
        <f t="shared" si="3"/>
        <v>28.14</v>
      </c>
      <c r="V38" s="70">
        <f t="shared" si="3"/>
        <v>48</v>
      </c>
      <c r="W38" s="70">
        <f t="shared" si="3"/>
        <v>55.28</v>
      </c>
      <c r="X38" s="70">
        <f t="shared" si="3"/>
        <v>25</v>
      </c>
      <c r="Y38" s="70">
        <f t="shared" si="3"/>
        <v>29.7</v>
      </c>
      <c r="Z38" s="70">
        <f t="shared" si="3"/>
        <v>31.03</v>
      </c>
      <c r="AA38" s="70">
        <f t="shared" si="3"/>
        <v>47.09</v>
      </c>
      <c r="AB38" s="70">
        <f t="shared" si="3"/>
        <v>22.29</v>
      </c>
      <c r="AC38" s="70">
        <f t="shared" si="3"/>
        <v>31.89</v>
      </c>
      <c r="AD38" s="70">
        <f t="shared" si="3"/>
        <v>48.63</v>
      </c>
      <c r="AE38" s="70">
        <f t="shared" si="3"/>
        <v>39.18</v>
      </c>
      <c r="AF38" s="70">
        <f t="shared" si="3"/>
        <v>24.18</v>
      </c>
      <c r="AG38" s="70">
        <f t="shared" si="3"/>
        <v>22.92</v>
      </c>
      <c r="AH38" s="70">
        <f t="shared" si="3"/>
        <v>51.76</v>
      </c>
      <c r="AI38" s="70">
        <f t="shared" si="3"/>
        <v>48.12</v>
      </c>
      <c r="AJ38" s="70">
        <f t="shared" si="3"/>
        <v>20.9</v>
      </c>
      <c r="AK38" s="70">
        <f t="shared" si="3"/>
        <v>35.82</v>
      </c>
      <c r="AL38" s="70">
        <f t="shared" si="3"/>
        <v>44.03</v>
      </c>
      <c r="AM38" s="70">
        <f t="shared" si="3"/>
        <v>62.52</v>
      </c>
      <c r="AN38" s="70">
        <f t="shared" si="3"/>
        <v>26.4</v>
      </c>
      <c r="AO38" s="70">
        <f t="shared" si="3"/>
        <v>29.04</v>
      </c>
      <c r="AP38" s="70">
        <f t="shared" si="3"/>
        <v>54.28</v>
      </c>
      <c r="AQ38" s="70">
        <f t="shared" si="3"/>
        <v>43.82</v>
      </c>
      <c r="AR38" s="70">
        <f t="shared" si="3"/>
        <v>25.13</v>
      </c>
      <c r="AS38" s="70">
        <f t="shared" si="3"/>
        <v>13.76</v>
      </c>
      <c r="AT38" s="70">
        <f t="shared" si="3"/>
        <v>51.23</v>
      </c>
      <c r="AU38" s="70">
        <f t="shared" si="3"/>
        <v>49.32</v>
      </c>
      <c r="AV38" s="70">
        <f t="shared" si="3"/>
        <v>25.5</v>
      </c>
      <c r="AW38" s="70">
        <f t="shared" si="3"/>
        <v>19.39</v>
      </c>
      <c r="AX38" s="70">
        <f t="shared" si="3"/>
        <v>47.9</v>
      </c>
      <c r="AY38" s="70">
        <f t="shared" si="3"/>
        <v>41.64</v>
      </c>
      <c r="AZ38" s="70">
        <f t="shared" si="3"/>
        <v>17.420000000000002</v>
      </c>
    </row>
    <row r="39" spans="1:52" s="41" customFormat="1" ht="20.25" customHeight="1" x14ac:dyDescent="0.2">
      <c r="A39" s="78" t="s">
        <v>6</v>
      </c>
      <c r="B39" s="105" t="s">
        <v>196</v>
      </c>
      <c r="C39" s="105" t="s">
        <v>196</v>
      </c>
      <c r="D39" s="70">
        <f t="shared" ref="D39:AS39" si="4">ROUND(100000*D30/(AVERAGE(C15:D15)*24*D42),2)</f>
        <v>52.21</v>
      </c>
      <c r="E39" s="70">
        <f t="shared" si="4"/>
        <v>53.78</v>
      </c>
      <c r="F39" s="70">
        <f t="shared" si="4"/>
        <v>55.39</v>
      </c>
      <c r="G39" s="70">
        <f t="shared" si="4"/>
        <v>56.7</v>
      </c>
      <c r="H39" s="70">
        <f t="shared" si="4"/>
        <v>54.04</v>
      </c>
      <c r="I39" s="70">
        <f t="shared" si="4"/>
        <v>54.15</v>
      </c>
      <c r="J39" s="70">
        <f t="shared" si="4"/>
        <v>54.82</v>
      </c>
      <c r="K39" s="70">
        <f t="shared" si="4"/>
        <v>58.01</v>
      </c>
      <c r="L39" s="70">
        <f t="shared" si="4"/>
        <v>55.53</v>
      </c>
      <c r="M39" s="70">
        <f t="shared" si="4"/>
        <v>54.04</v>
      </c>
      <c r="N39" s="70">
        <f t="shared" si="4"/>
        <v>55.7</v>
      </c>
      <c r="O39" s="70">
        <f t="shared" si="4"/>
        <v>54.31</v>
      </c>
      <c r="P39" s="70">
        <f t="shared" si="4"/>
        <v>51.69</v>
      </c>
      <c r="Q39" s="70">
        <f t="shared" si="4"/>
        <v>51.29</v>
      </c>
      <c r="R39" s="70">
        <f t="shared" si="4"/>
        <v>52.2</v>
      </c>
      <c r="S39" s="70">
        <f t="shared" si="4"/>
        <v>50.33</v>
      </c>
      <c r="T39" s="70">
        <f t="shared" si="4"/>
        <v>50.21</v>
      </c>
      <c r="U39" s="70">
        <f t="shared" si="4"/>
        <v>48.72</v>
      </c>
      <c r="V39" s="70">
        <f t="shared" si="4"/>
        <v>48.38</v>
      </c>
      <c r="W39" s="70">
        <f t="shared" si="4"/>
        <v>50.46</v>
      </c>
      <c r="X39" s="70">
        <f t="shared" si="4"/>
        <v>48.17</v>
      </c>
      <c r="Y39" s="70">
        <f t="shared" si="4"/>
        <v>47.33</v>
      </c>
      <c r="Z39" s="70">
        <f t="shared" si="4"/>
        <v>46.98</v>
      </c>
      <c r="AA39" s="70">
        <f t="shared" si="4"/>
        <v>45.08</v>
      </c>
      <c r="AB39" s="70">
        <f t="shared" si="4"/>
        <v>43.85</v>
      </c>
      <c r="AC39" s="70">
        <f t="shared" si="4"/>
        <v>43.31</v>
      </c>
      <c r="AD39" s="70">
        <f t="shared" si="4"/>
        <v>43.3</v>
      </c>
      <c r="AE39" s="70">
        <f t="shared" si="4"/>
        <v>42.38</v>
      </c>
      <c r="AF39" s="70">
        <f t="shared" si="4"/>
        <v>41.66</v>
      </c>
      <c r="AG39" s="70">
        <f t="shared" si="4"/>
        <v>41.07</v>
      </c>
      <c r="AH39" s="70">
        <f t="shared" si="4"/>
        <v>41.25</v>
      </c>
      <c r="AI39" s="70">
        <f t="shared" si="4"/>
        <v>41.94</v>
      </c>
      <c r="AJ39" s="70">
        <f t="shared" si="4"/>
        <v>39.17</v>
      </c>
      <c r="AK39" s="70">
        <f t="shared" si="4"/>
        <v>39.86</v>
      </c>
      <c r="AL39" s="70">
        <f t="shared" si="4"/>
        <v>41.51</v>
      </c>
      <c r="AM39" s="70">
        <f t="shared" si="4"/>
        <v>40.15</v>
      </c>
      <c r="AN39" s="70">
        <f t="shared" si="4"/>
        <v>39.26</v>
      </c>
      <c r="AO39" s="70">
        <f t="shared" si="4"/>
        <v>39.32</v>
      </c>
      <c r="AP39" s="70">
        <f t="shared" si="4"/>
        <v>41.15</v>
      </c>
      <c r="AQ39" s="70">
        <f t="shared" si="4"/>
        <v>39.42</v>
      </c>
      <c r="AR39" s="70">
        <f t="shared" si="4"/>
        <v>36.64</v>
      </c>
      <c r="AS39" s="70">
        <f t="shared" si="4"/>
        <v>36.97</v>
      </c>
      <c r="AT39" s="70">
        <f>ROUND(100000*AT30/(AVERAGE(AS14:AT14)*24*AT42),2)</f>
        <v>3.22</v>
      </c>
      <c r="AU39" s="70">
        <f t="shared" ref="AU39:AZ39" si="5">ROUND(100000*AU30/(AVERAGE(AT15:AU15)*24*AU42),2)</f>
        <v>35.21</v>
      </c>
      <c r="AV39" s="70">
        <f t="shared" si="5"/>
        <v>34.6</v>
      </c>
      <c r="AW39" s="70">
        <f t="shared" si="5"/>
        <v>33.299999999999997</v>
      </c>
      <c r="AX39" s="70">
        <f t="shared" si="5"/>
        <v>32.950000000000003</v>
      </c>
      <c r="AY39" s="70">
        <f t="shared" si="5"/>
        <v>33.93</v>
      </c>
      <c r="AZ39" s="70">
        <f t="shared" si="5"/>
        <v>31.99</v>
      </c>
    </row>
    <row r="40" spans="1:52" s="41" customFormat="1" ht="20.25" customHeight="1" thickBot="1" x14ac:dyDescent="0.25">
      <c r="A40" s="78" t="s">
        <v>7</v>
      </c>
      <c r="B40" s="115" t="s">
        <v>196</v>
      </c>
      <c r="C40" s="115" t="s">
        <v>196</v>
      </c>
      <c r="D40" s="106">
        <f t="shared" ref="D40:AS40" si="6">ROUND(100000*D31/(AVERAGE(C16:D16)*24*D42),2)</f>
        <v>44.38</v>
      </c>
      <c r="E40" s="106">
        <f t="shared" si="6"/>
        <v>43.9</v>
      </c>
      <c r="F40" s="106">
        <f t="shared" si="6"/>
        <v>42.46</v>
      </c>
      <c r="G40" s="106">
        <f t="shared" si="6"/>
        <v>44.38</v>
      </c>
      <c r="H40" s="106">
        <f t="shared" si="6"/>
        <v>42.15</v>
      </c>
      <c r="I40" s="106">
        <f t="shared" si="6"/>
        <v>45.67</v>
      </c>
      <c r="J40" s="106">
        <f t="shared" si="6"/>
        <v>46.34</v>
      </c>
      <c r="K40" s="106">
        <f t="shared" si="6"/>
        <v>36.700000000000003</v>
      </c>
      <c r="L40" s="106">
        <f t="shared" si="6"/>
        <v>56.08</v>
      </c>
      <c r="M40" s="106">
        <f t="shared" si="6"/>
        <v>55.08</v>
      </c>
      <c r="N40" s="106">
        <f t="shared" si="6"/>
        <v>49.32</v>
      </c>
      <c r="O40" s="106">
        <f t="shared" si="6"/>
        <v>46.97</v>
      </c>
      <c r="P40" s="106">
        <f t="shared" si="6"/>
        <v>49.53</v>
      </c>
      <c r="Q40" s="106">
        <f t="shared" si="6"/>
        <v>50.25</v>
      </c>
      <c r="R40" s="106">
        <f t="shared" si="6"/>
        <v>37.69</v>
      </c>
      <c r="S40" s="106">
        <f t="shared" si="6"/>
        <v>51.77</v>
      </c>
      <c r="T40" s="106">
        <f t="shared" si="6"/>
        <v>44.05</v>
      </c>
      <c r="U40" s="106">
        <f t="shared" si="6"/>
        <v>38.61</v>
      </c>
      <c r="V40" s="106">
        <f t="shared" si="6"/>
        <v>39.97</v>
      </c>
      <c r="W40" s="106">
        <f t="shared" si="6"/>
        <v>45.53</v>
      </c>
      <c r="X40" s="106">
        <f t="shared" si="6"/>
        <v>52.8</v>
      </c>
      <c r="Y40" s="106">
        <f t="shared" si="6"/>
        <v>48.1</v>
      </c>
      <c r="Z40" s="106">
        <f t="shared" si="6"/>
        <v>55.41</v>
      </c>
      <c r="AA40" s="106">
        <f t="shared" si="6"/>
        <v>59.9</v>
      </c>
      <c r="AB40" s="106">
        <f t="shared" si="6"/>
        <v>54.88</v>
      </c>
      <c r="AC40" s="106">
        <f t="shared" si="6"/>
        <v>58.6</v>
      </c>
      <c r="AD40" s="106">
        <f t="shared" si="6"/>
        <v>53.16</v>
      </c>
      <c r="AE40" s="106">
        <f t="shared" si="6"/>
        <v>57.22</v>
      </c>
      <c r="AF40" s="106">
        <f t="shared" si="6"/>
        <v>61.89</v>
      </c>
      <c r="AG40" s="106">
        <f t="shared" si="6"/>
        <v>51.1</v>
      </c>
      <c r="AH40" s="106">
        <f t="shared" si="6"/>
        <v>50.91</v>
      </c>
      <c r="AI40" s="106">
        <f t="shared" si="6"/>
        <v>46.36</v>
      </c>
      <c r="AJ40" s="106">
        <f t="shared" si="6"/>
        <v>38.97</v>
      </c>
      <c r="AK40" s="106">
        <f t="shared" si="6"/>
        <v>44.67</v>
      </c>
      <c r="AL40" s="106">
        <f t="shared" si="6"/>
        <v>50.35</v>
      </c>
      <c r="AM40" s="106">
        <f t="shared" si="6"/>
        <v>52.48</v>
      </c>
      <c r="AN40" s="106">
        <f t="shared" si="6"/>
        <v>56.27</v>
      </c>
      <c r="AO40" s="106">
        <f t="shared" si="6"/>
        <v>51.66</v>
      </c>
      <c r="AP40" s="106">
        <f t="shared" si="6"/>
        <v>54.04</v>
      </c>
      <c r="AQ40" s="106">
        <f t="shared" si="6"/>
        <v>59.91</v>
      </c>
      <c r="AR40" s="106">
        <f t="shared" si="6"/>
        <v>61.66</v>
      </c>
      <c r="AS40" s="113">
        <f t="shared" si="6"/>
        <v>59.02</v>
      </c>
      <c r="AT40" s="113">
        <f>ROUND(100000*AT31/(AVERAGE(AS15:AT15)*24*AT42),2)</f>
        <v>3.92</v>
      </c>
      <c r="AU40" s="113">
        <f t="shared" ref="AU40:AZ40" si="7">ROUND(100000*AU31/(AVERAGE(AT16:AU16)*24*AU42),2)</f>
        <v>50.21</v>
      </c>
      <c r="AV40" s="113">
        <f t="shared" si="7"/>
        <v>50.57</v>
      </c>
      <c r="AW40" s="113">
        <f t="shared" si="7"/>
        <v>58.51</v>
      </c>
      <c r="AX40" s="113">
        <f t="shared" si="7"/>
        <v>50.8</v>
      </c>
      <c r="AY40" s="113">
        <f t="shared" si="7"/>
        <v>60.9</v>
      </c>
      <c r="AZ40" s="113">
        <f t="shared" si="7"/>
        <v>50.28</v>
      </c>
    </row>
    <row r="41" spans="1:52" s="41" customFormat="1" ht="20.25" hidden="1" customHeight="1" x14ac:dyDescent="0.2">
      <c r="A41" s="78"/>
    </row>
    <row r="42" spans="1:52" s="41" customFormat="1" ht="20.25" hidden="1" customHeight="1" thickTop="1" x14ac:dyDescent="0.2">
      <c r="C42" s="41">
        <v>90</v>
      </c>
      <c r="D42" s="41">
        <v>91</v>
      </c>
      <c r="E42" s="41">
        <v>92</v>
      </c>
      <c r="F42" s="41">
        <v>92</v>
      </c>
      <c r="G42" s="68">
        <v>91</v>
      </c>
      <c r="H42" s="68">
        <v>91</v>
      </c>
      <c r="I42" s="68">
        <v>92</v>
      </c>
      <c r="J42" s="68">
        <v>92</v>
      </c>
      <c r="K42" s="41">
        <v>90</v>
      </c>
      <c r="L42" s="41">
        <v>91</v>
      </c>
      <c r="M42" s="41">
        <v>92</v>
      </c>
      <c r="N42" s="41">
        <v>92</v>
      </c>
      <c r="O42" s="41">
        <v>90</v>
      </c>
      <c r="P42" s="41">
        <v>91</v>
      </c>
      <c r="Q42" s="41">
        <v>92</v>
      </c>
      <c r="R42" s="41">
        <v>92</v>
      </c>
      <c r="S42" s="41">
        <v>90</v>
      </c>
      <c r="T42" s="41">
        <v>91</v>
      </c>
      <c r="U42" s="41">
        <v>92</v>
      </c>
      <c r="V42" s="41">
        <v>92</v>
      </c>
      <c r="W42" s="41">
        <v>91</v>
      </c>
      <c r="X42" s="41">
        <v>91</v>
      </c>
      <c r="Y42" s="41">
        <v>92</v>
      </c>
      <c r="Z42" s="41">
        <v>92</v>
      </c>
      <c r="AA42" s="41">
        <v>90</v>
      </c>
      <c r="AB42" s="41">
        <v>91</v>
      </c>
      <c r="AC42" s="41">
        <v>92</v>
      </c>
      <c r="AD42" s="41">
        <v>92</v>
      </c>
      <c r="AE42" s="41">
        <v>90</v>
      </c>
      <c r="AF42" s="41">
        <v>91</v>
      </c>
      <c r="AG42" s="41">
        <v>92</v>
      </c>
      <c r="AH42" s="41">
        <v>92</v>
      </c>
      <c r="AI42" s="41">
        <v>90</v>
      </c>
      <c r="AJ42" s="41">
        <v>91</v>
      </c>
      <c r="AK42" s="41">
        <v>92</v>
      </c>
      <c r="AL42" s="41">
        <v>92</v>
      </c>
      <c r="AM42" s="41">
        <v>91</v>
      </c>
      <c r="AN42" s="41">
        <v>91</v>
      </c>
      <c r="AO42" s="41">
        <v>92</v>
      </c>
      <c r="AP42" s="41">
        <v>92</v>
      </c>
      <c r="AQ42" s="41">
        <v>90</v>
      </c>
      <c r="AR42" s="41">
        <v>91</v>
      </c>
      <c r="AS42" s="41">
        <v>92</v>
      </c>
      <c r="AT42" s="41">
        <v>92</v>
      </c>
      <c r="AU42" s="41">
        <v>90</v>
      </c>
      <c r="AV42" s="41">
        <v>91</v>
      </c>
      <c r="AW42" s="41">
        <v>92</v>
      </c>
      <c r="AX42" s="41">
        <v>92</v>
      </c>
      <c r="AY42" s="41">
        <v>90</v>
      </c>
      <c r="AZ42" s="41">
        <v>91</v>
      </c>
    </row>
    <row r="43" spans="1:52" s="41" customFormat="1" ht="20.25" customHeight="1" thickTop="1" x14ac:dyDescent="0.2">
      <c r="G43" s="68"/>
      <c r="H43" s="68"/>
      <c r="I43" s="68"/>
      <c r="J43" s="68"/>
    </row>
    <row r="44" spans="1:52" s="41" customFormat="1" ht="20.25" customHeight="1" x14ac:dyDescent="0.2">
      <c r="G44" s="68"/>
      <c r="H44" s="68"/>
      <c r="I44" s="68"/>
      <c r="J44" s="68"/>
    </row>
    <row r="45" spans="1:52" s="41" customFormat="1" ht="20.25" customHeight="1" x14ac:dyDescent="0.2">
      <c r="G45" s="68"/>
      <c r="H45" s="68"/>
      <c r="I45" s="68"/>
      <c r="J45" s="68"/>
    </row>
    <row r="46" spans="1:52" s="41" customFormat="1" ht="20.25" customHeight="1" x14ac:dyDescent="0.2">
      <c r="G46" s="68"/>
      <c r="H46" s="68"/>
      <c r="I46" s="68"/>
      <c r="J46" s="68"/>
    </row>
    <row r="47" spans="1:52" s="41" customFormat="1" ht="20.25" customHeight="1" x14ac:dyDescent="0.2">
      <c r="G47" s="68"/>
      <c r="H47" s="68"/>
      <c r="I47" s="68"/>
      <c r="J47" s="68"/>
    </row>
    <row r="48" spans="1:52" s="41" customFormat="1" ht="20.25" customHeight="1" x14ac:dyDescent="0.2">
      <c r="G48" s="68"/>
      <c r="H48" s="68"/>
      <c r="I48" s="68"/>
      <c r="J48" s="68"/>
    </row>
    <row r="49" spans="1:51" s="41" customFormat="1" ht="20.25" customHeight="1" x14ac:dyDescent="0.2"/>
    <row r="50" spans="1:51" s="41" customFormat="1" ht="20.25" customHeight="1" x14ac:dyDescent="0.2">
      <c r="A50" s="114"/>
    </row>
    <row r="51" spans="1:51" s="41" customFormat="1" ht="20.25" customHeight="1" x14ac:dyDescent="0.2">
      <c r="A51" s="114"/>
    </row>
    <row r="52" spans="1:51" s="41" customFormat="1" ht="20.25" customHeight="1" x14ac:dyDescent="0.2"/>
    <row r="53" spans="1:51" s="41" customFormat="1" ht="20.25" customHeight="1" x14ac:dyDescent="0.2"/>
    <row r="54" spans="1:51" ht="15.75" x14ac:dyDescent="0.2">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row>
    <row r="55" spans="1:51" ht="15.75" x14ac:dyDescent="0.2">
      <c r="A55" s="6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row>
  </sheetData>
  <phoneticPr fontId="17" type="noConversion"/>
  <pageMargins left="0.25" right="0.25" top="0.75" bottom="0.75" header="0.3" footer="0.3"/>
  <pageSetup paperSize="9" scale="10" orientation="landscape"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
  <dimension ref="A1:BT74"/>
  <sheetViews>
    <sheetView topLeftCell="BB1" workbookViewId="0">
      <selection activeCell="BT2" sqref="BT2"/>
    </sheetView>
  </sheetViews>
  <sheetFormatPr defaultColWidth="9" defaultRowHeight="12.75" x14ac:dyDescent="0.2"/>
  <cols>
    <col min="1" max="1" width="9" style="7"/>
    <col min="2" max="2" width="26" style="7" customWidth="1"/>
    <col min="3" max="3" width="12.28515625" style="7" customWidth="1"/>
    <col min="4" max="4" width="9" style="7"/>
    <col min="5" max="12" width="11.28515625" style="7" customWidth="1"/>
    <col min="13" max="13" width="12" style="7" customWidth="1"/>
    <col min="14" max="18" width="11.28515625" style="7" customWidth="1"/>
    <col min="19" max="19" width="12.140625" style="7" bestFit="1" customWidth="1"/>
    <col min="20" max="20" width="13.28515625" style="7" customWidth="1"/>
    <col min="21" max="21" width="12" style="7" customWidth="1"/>
    <col min="22" max="22" width="14" style="7" customWidth="1"/>
    <col min="23" max="23" width="12" style="7" customWidth="1"/>
    <col min="24" max="28" width="13" style="7" customWidth="1"/>
    <col min="29" max="29" width="14.28515625" style="7" customWidth="1"/>
    <col min="30" max="31" width="15.28515625" style="7" customWidth="1"/>
    <col min="32" max="32" width="16" style="7" customWidth="1"/>
    <col min="33" max="33" width="18.7109375" style="7" customWidth="1"/>
    <col min="34" max="34" width="14.28515625" style="7" customWidth="1"/>
    <col min="35" max="35" width="12.28515625" style="7" customWidth="1"/>
    <col min="36" max="36" width="17.7109375" style="7" customWidth="1"/>
    <col min="37" max="37" width="15.28515625" style="7" customWidth="1"/>
    <col min="38" max="39" width="14.140625" style="7" customWidth="1"/>
    <col min="40" max="40" width="18.140625" style="7" customWidth="1"/>
    <col min="41" max="43" width="9" style="7"/>
    <col min="44" max="44" width="15.28515625" style="7" customWidth="1"/>
    <col min="45" max="45" width="19" style="7" customWidth="1"/>
    <col min="46" max="51" width="9" style="7"/>
    <col min="52" max="52" width="17.140625" style="7" customWidth="1"/>
    <col min="53" max="53" width="17.7109375" style="7" customWidth="1"/>
    <col min="54" max="54" width="9" style="7"/>
    <col min="55" max="55" width="13.7109375" style="7" customWidth="1"/>
    <col min="56" max="63" width="9" style="7"/>
    <col min="64" max="64" width="13.140625" style="7" bestFit="1" customWidth="1"/>
    <col min="65" max="16384" width="9" style="7"/>
  </cols>
  <sheetData>
    <row r="1" spans="2:72" ht="13.5" thickBot="1" x14ac:dyDescent="0.25"/>
    <row r="2" spans="2:72" x14ac:dyDescent="0.2">
      <c r="B2" s="8" t="s">
        <v>12</v>
      </c>
      <c r="C2" s="9" t="s">
        <v>13</v>
      </c>
    </row>
    <row r="3" spans="2:72" ht="13.5" thickBot="1" x14ac:dyDescent="0.25">
      <c r="B3" s="10">
        <v>2010</v>
      </c>
      <c r="C3" s="11">
        <v>1</v>
      </c>
      <c r="E3" s="7" t="s">
        <v>14</v>
      </c>
      <c r="T3" s="7" t="s">
        <v>15</v>
      </c>
    </row>
    <row r="4" spans="2:72" x14ac:dyDescent="0.2">
      <c r="D4" s="7">
        <v>2</v>
      </c>
      <c r="E4" s="7">
        <f>$D$4+1</f>
        <v>3</v>
      </c>
      <c r="F4" s="7">
        <v>4</v>
      </c>
      <c r="G4" s="7">
        <v>5</v>
      </c>
      <c r="H4" s="7">
        <v>6</v>
      </c>
      <c r="I4" s="7">
        <v>7</v>
      </c>
      <c r="J4" s="7">
        <v>8</v>
      </c>
      <c r="K4" s="7">
        <v>9</v>
      </c>
      <c r="L4" s="7">
        <v>10</v>
      </c>
      <c r="M4" s="7">
        <v>11</v>
      </c>
      <c r="N4" s="7">
        <v>12</v>
      </c>
      <c r="O4" s="7">
        <v>13</v>
      </c>
      <c r="P4" s="7">
        <v>14</v>
      </c>
      <c r="Q4" s="7">
        <v>15</v>
      </c>
      <c r="S4" s="7">
        <v>2</v>
      </c>
      <c r="T4" s="7">
        <f>S4+1</f>
        <v>3</v>
      </c>
      <c r="U4" s="7">
        <f t="shared" ref="U4:AB4" si="0">T4+1</f>
        <v>4</v>
      </c>
      <c r="V4" s="7">
        <f t="shared" si="0"/>
        <v>5</v>
      </c>
      <c r="W4" s="7">
        <f t="shared" si="0"/>
        <v>6</v>
      </c>
      <c r="X4" s="7">
        <f>W4+1</f>
        <v>7</v>
      </c>
      <c r="Y4" s="7">
        <f t="shared" si="0"/>
        <v>8</v>
      </c>
      <c r="Z4" s="7">
        <f t="shared" si="0"/>
        <v>9</v>
      </c>
      <c r="AA4" s="7">
        <f t="shared" si="0"/>
        <v>10</v>
      </c>
      <c r="AB4" s="7">
        <f t="shared" si="0"/>
        <v>11</v>
      </c>
      <c r="AC4" s="7">
        <f t="shared" ref="AC4:AN4" si="1">AB4+1</f>
        <v>12</v>
      </c>
      <c r="AD4" s="7">
        <f t="shared" si="1"/>
        <v>13</v>
      </c>
      <c r="AE4" s="7">
        <f t="shared" si="1"/>
        <v>14</v>
      </c>
      <c r="AF4" s="7">
        <f t="shared" si="1"/>
        <v>15</v>
      </c>
      <c r="AG4" s="7">
        <f t="shared" si="1"/>
        <v>16</v>
      </c>
      <c r="AH4" s="7">
        <f t="shared" si="1"/>
        <v>17</v>
      </c>
      <c r="AI4" s="7">
        <f t="shared" si="1"/>
        <v>18</v>
      </c>
      <c r="AJ4" s="7">
        <f t="shared" si="1"/>
        <v>19</v>
      </c>
      <c r="AK4" s="7">
        <f t="shared" si="1"/>
        <v>20</v>
      </c>
      <c r="AL4" s="7">
        <f t="shared" si="1"/>
        <v>21</v>
      </c>
      <c r="AM4" s="7">
        <f t="shared" si="1"/>
        <v>22</v>
      </c>
      <c r="AN4" s="7">
        <f t="shared" si="1"/>
        <v>23</v>
      </c>
      <c r="AO4" s="7">
        <f t="shared" ref="AO4:BD4" si="2">AN4+1</f>
        <v>24</v>
      </c>
      <c r="AP4" s="7">
        <f t="shared" si="2"/>
        <v>25</v>
      </c>
      <c r="AQ4" s="7">
        <f t="shared" si="2"/>
        <v>26</v>
      </c>
      <c r="AR4" s="7">
        <f t="shared" si="2"/>
        <v>27</v>
      </c>
      <c r="AS4" s="7">
        <f t="shared" si="2"/>
        <v>28</v>
      </c>
      <c r="AT4" s="7">
        <f t="shared" si="2"/>
        <v>29</v>
      </c>
      <c r="AU4" s="7">
        <f t="shared" si="2"/>
        <v>30</v>
      </c>
      <c r="AV4" s="7">
        <f t="shared" si="2"/>
        <v>31</v>
      </c>
      <c r="AW4" s="7">
        <f t="shared" si="2"/>
        <v>32</v>
      </c>
      <c r="AX4" s="7">
        <f t="shared" si="2"/>
        <v>33</v>
      </c>
      <c r="AY4" s="7">
        <f t="shared" si="2"/>
        <v>34</v>
      </c>
      <c r="AZ4" s="7">
        <f t="shared" si="2"/>
        <v>35</v>
      </c>
      <c r="BA4" s="7">
        <f t="shared" si="2"/>
        <v>36</v>
      </c>
      <c r="BB4" s="7">
        <v>37</v>
      </c>
      <c r="BC4" s="7">
        <f t="shared" si="2"/>
        <v>38</v>
      </c>
      <c r="BD4" s="7">
        <f t="shared" si="2"/>
        <v>39</v>
      </c>
      <c r="BE4" s="7">
        <v>40</v>
      </c>
      <c r="BF4" s="7">
        <v>41</v>
      </c>
      <c r="BG4" s="7">
        <v>42</v>
      </c>
      <c r="BH4" s="7">
        <v>43</v>
      </c>
      <c r="BI4" s="7">
        <v>44</v>
      </c>
      <c r="BJ4" s="7">
        <v>45</v>
      </c>
      <c r="BK4" s="7">
        <v>46</v>
      </c>
      <c r="BL4" s="7">
        <v>47</v>
      </c>
      <c r="BM4" s="7">
        <v>48</v>
      </c>
      <c r="BN4" s="7">
        <v>49</v>
      </c>
      <c r="BO4" s="7">
        <v>50</v>
      </c>
      <c r="BP4" s="7">
        <v>51</v>
      </c>
      <c r="BQ4" s="7">
        <v>52</v>
      </c>
      <c r="BR4" s="7">
        <v>53</v>
      </c>
      <c r="BS4" s="7">
        <v>54</v>
      </c>
      <c r="BT4" s="7">
        <v>55</v>
      </c>
    </row>
    <row r="5" spans="2:72" x14ac:dyDescent="0.2">
      <c r="R5" s="7">
        <v>6</v>
      </c>
      <c r="S5" s="7" t="str">
        <f t="shared" ref="S5:BT5" si="3">$T$3&amp;"r"&amp;$R5&amp;"c"&amp;S$4</f>
        <v>Quarter!r6c2</v>
      </c>
      <c r="T5" s="7" t="str">
        <f t="shared" si="3"/>
        <v>Quarter!r6c3</v>
      </c>
      <c r="U5" s="7" t="str">
        <f t="shared" si="3"/>
        <v>Quarter!r6c4</v>
      </c>
      <c r="V5" s="7" t="str">
        <f t="shared" si="3"/>
        <v>Quarter!r6c5</v>
      </c>
      <c r="W5" s="7" t="str">
        <f t="shared" si="3"/>
        <v>Quarter!r6c6</v>
      </c>
      <c r="X5" s="7" t="str">
        <f t="shared" si="3"/>
        <v>Quarter!r6c7</v>
      </c>
      <c r="Y5" s="7" t="str">
        <f t="shared" si="3"/>
        <v>Quarter!r6c8</v>
      </c>
      <c r="Z5" s="7" t="str">
        <f t="shared" si="3"/>
        <v>Quarter!r6c9</v>
      </c>
      <c r="AA5" s="7" t="str">
        <f t="shared" si="3"/>
        <v>Quarter!r6c10</v>
      </c>
      <c r="AB5" s="7" t="str">
        <f t="shared" si="3"/>
        <v>Quarter!r6c11</v>
      </c>
      <c r="AC5" s="7" t="str">
        <f t="shared" si="3"/>
        <v>Quarter!r6c12</v>
      </c>
      <c r="AD5" s="7" t="str">
        <f t="shared" si="3"/>
        <v>Quarter!r6c13</v>
      </c>
      <c r="AE5" s="7" t="str">
        <f t="shared" si="3"/>
        <v>Quarter!r6c14</v>
      </c>
      <c r="AF5" s="7" t="str">
        <f t="shared" si="3"/>
        <v>Quarter!r6c15</v>
      </c>
      <c r="AG5" s="7" t="str">
        <f t="shared" si="3"/>
        <v>Quarter!r6c16</v>
      </c>
      <c r="AH5" s="7" t="str">
        <f t="shared" si="3"/>
        <v>Quarter!r6c17</v>
      </c>
      <c r="AI5" s="7" t="str">
        <f t="shared" si="3"/>
        <v>Quarter!r6c18</v>
      </c>
      <c r="AJ5" s="7" t="str">
        <f t="shared" si="3"/>
        <v>Quarter!r6c19</v>
      </c>
      <c r="AK5" s="7" t="str">
        <f t="shared" si="3"/>
        <v>Quarter!r6c20</v>
      </c>
      <c r="AL5" s="7" t="str">
        <f t="shared" si="3"/>
        <v>Quarter!r6c21</v>
      </c>
      <c r="AM5" s="7" t="str">
        <f t="shared" si="3"/>
        <v>Quarter!r6c22</v>
      </c>
      <c r="AN5" s="7" t="str">
        <f t="shared" si="3"/>
        <v>Quarter!r6c23</v>
      </c>
      <c r="AO5" s="7" t="str">
        <f t="shared" si="3"/>
        <v>Quarter!r6c24</v>
      </c>
      <c r="AP5" s="7" t="str">
        <f t="shared" si="3"/>
        <v>Quarter!r6c25</v>
      </c>
      <c r="AQ5" s="7" t="str">
        <f t="shared" si="3"/>
        <v>Quarter!r6c26</v>
      </c>
      <c r="AR5" s="7" t="str">
        <f t="shared" si="3"/>
        <v>Quarter!r6c27</v>
      </c>
      <c r="AS5" s="7" t="str">
        <f t="shared" si="3"/>
        <v>Quarter!r6c28</v>
      </c>
      <c r="AT5" s="7" t="str">
        <f>$T$3&amp;"r"&amp;$R5&amp;"c"&amp;AT$4</f>
        <v>Quarter!r6c29</v>
      </c>
      <c r="AU5" s="7" t="str">
        <f t="shared" si="3"/>
        <v>Quarter!r6c30</v>
      </c>
      <c r="AV5" s="7" t="str">
        <f t="shared" si="3"/>
        <v>Quarter!r6c31</v>
      </c>
      <c r="AW5" s="7" t="str">
        <f t="shared" si="3"/>
        <v>Quarter!r6c32</v>
      </c>
      <c r="AX5" s="7" t="str">
        <f t="shared" si="3"/>
        <v>Quarter!r6c33</v>
      </c>
      <c r="AY5" s="7" t="str">
        <f t="shared" si="3"/>
        <v>Quarter!r6c34</v>
      </c>
      <c r="AZ5" s="7" t="str">
        <f t="shared" si="3"/>
        <v>Quarter!r6c35</v>
      </c>
      <c r="BA5" s="7" t="str">
        <f t="shared" si="3"/>
        <v>Quarter!r6c36</v>
      </c>
      <c r="BB5" s="7" t="str">
        <f t="shared" si="3"/>
        <v>Quarter!r6c37</v>
      </c>
      <c r="BC5" s="7" t="str">
        <f t="shared" si="3"/>
        <v>Quarter!r6c38</v>
      </c>
      <c r="BD5" s="7" t="str">
        <f t="shared" si="3"/>
        <v>Quarter!r6c39</v>
      </c>
      <c r="BE5" s="7" t="str">
        <f t="shared" si="3"/>
        <v>Quarter!r6c40</v>
      </c>
      <c r="BF5" s="7" t="str">
        <f t="shared" si="3"/>
        <v>Quarter!r6c41</v>
      </c>
      <c r="BG5" s="7" t="str">
        <f t="shared" si="3"/>
        <v>Quarter!r6c42</v>
      </c>
      <c r="BH5" s="7" t="str">
        <f t="shared" si="3"/>
        <v>Quarter!r6c43</v>
      </c>
      <c r="BI5" s="7" t="str">
        <f t="shared" si="3"/>
        <v>Quarter!r6c44</v>
      </c>
      <c r="BJ5" s="7" t="str">
        <f t="shared" si="3"/>
        <v>Quarter!r6c45</v>
      </c>
      <c r="BK5" s="7" t="str">
        <f t="shared" si="3"/>
        <v>Quarter!r6c46</v>
      </c>
      <c r="BL5" s="7" t="str">
        <f t="shared" si="3"/>
        <v>Quarter!r6c47</v>
      </c>
      <c r="BM5" s="7" t="str">
        <f t="shared" si="3"/>
        <v>Quarter!r6c48</v>
      </c>
      <c r="BN5" s="7" t="str">
        <f t="shared" si="3"/>
        <v>Quarter!r6c49</v>
      </c>
      <c r="BO5" s="7" t="str">
        <f t="shared" si="3"/>
        <v>Quarter!r6c50</v>
      </c>
      <c r="BP5" s="7" t="str">
        <f t="shared" si="3"/>
        <v>Quarter!r6c51</v>
      </c>
      <c r="BQ5" s="7" t="str">
        <f t="shared" si="3"/>
        <v>Quarter!r6c52</v>
      </c>
      <c r="BR5" s="7" t="str">
        <f t="shared" si="3"/>
        <v>Quarter!r6c53</v>
      </c>
      <c r="BS5" s="7" t="str">
        <f t="shared" si="3"/>
        <v>Quarter!r6c54</v>
      </c>
      <c r="BT5" s="7" t="str">
        <f t="shared" si="3"/>
        <v>Quarter!r6c55</v>
      </c>
    </row>
    <row r="6" spans="2:72" x14ac:dyDescent="0.2">
      <c r="B6" s="12" t="s">
        <v>16</v>
      </c>
    </row>
    <row r="7" spans="2:72" x14ac:dyDescent="0.2">
      <c r="B7" s="1" t="s">
        <v>2</v>
      </c>
    </row>
    <row r="8" spans="2:72" x14ac:dyDescent="0.2">
      <c r="B8" s="4" t="s">
        <v>75</v>
      </c>
      <c r="C8" s="7">
        <v>8</v>
      </c>
      <c r="D8" s="7" t="str">
        <f t="shared" ref="D8:Q23" si="4">$E$3&amp;"r"&amp;$C8&amp;"c"&amp;D$4</f>
        <v>Annual!r8c2</v>
      </c>
      <c r="E8" s="7" t="str">
        <f t="shared" si="4"/>
        <v>Annual!r8c3</v>
      </c>
      <c r="F8" s="7" t="str">
        <f t="shared" si="4"/>
        <v>Annual!r8c4</v>
      </c>
      <c r="G8" s="7" t="str">
        <f>$E$3&amp;"r"&amp;$C8&amp;"c"&amp;G$4</f>
        <v>Annual!r8c5</v>
      </c>
      <c r="H8" s="7" t="str">
        <f t="shared" si="4"/>
        <v>Annual!r8c6</v>
      </c>
      <c r="I8" s="7" t="str">
        <f t="shared" si="4"/>
        <v>Annual!r8c7</v>
      </c>
      <c r="J8" s="7" t="str">
        <f t="shared" si="4"/>
        <v>Annual!r8c8</v>
      </c>
      <c r="K8" s="7" t="str">
        <f t="shared" si="4"/>
        <v>Annual!r8c9</v>
      </c>
      <c r="L8" s="7" t="str">
        <f t="shared" si="4"/>
        <v>Annual!r8c10</v>
      </c>
      <c r="M8" s="7" t="str">
        <f t="shared" si="4"/>
        <v>Annual!r8c11</v>
      </c>
      <c r="N8" s="7" t="str">
        <f t="shared" si="4"/>
        <v>Annual!r8c12</v>
      </c>
      <c r="O8" s="7" t="str">
        <f t="shared" si="4"/>
        <v>Annual!r8c13</v>
      </c>
      <c r="P8" s="7" t="str">
        <f t="shared" si="4"/>
        <v>Annual!r8c14</v>
      </c>
      <c r="Q8" s="7" t="str">
        <f t="shared" si="4"/>
        <v>Annual!r8c15</v>
      </c>
      <c r="R8" s="7">
        <v>8</v>
      </c>
      <c r="S8" s="7" t="str">
        <f t="shared" ref="S8:AK23" si="5">$T$3&amp;"r"&amp;$R8&amp;"c"&amp;S$4</f>
        <v>Quarter!r8c2</v>
      </c>
      <c r="T8" s="7" t="str">
        <f t="shared" si="5"/>
        <v>Quarter!r8c3</v>
      </c>
      <c r="U8" s="7" t="str">
        <f t="shared" si="5"/>
        <v>Quarter!r8c4</v>
      </c>
      <c r="V8" s="7" t="str">
        <f t="shared" si="5"/>
        <v>Quarter!r8c5</v>
      </c>
      <c r="W8" s="7" t="str">
        <f t="shared" si="5"/>
        <v>Quarter!r8c6</v>
      </c>
      <c r="X8" s="7" t="str">
        <f t="shared" si="5"/>
        <v>Quarter!r8c7</v>
      </c>
      <c r="Y8" s="7" t="str">
        <f t="shared" si="5"/>
        <v>Quarter!r8c8</v>
      </c>
      <c r="Z8" s="7" t="str">
        <f t="shared" si="5"/>
        <v>Quarter!r8c9</v>
      </c>
      <c r="AA8" s="7" t="str">
        <f t="shared" si="5"/>
        <v>Quarter!r8c10</v>
      </c>
      <c r="AB8" s="7" t="str">
        <f t="shared" si="5"/>
        <v>Quarter!r8c11</v>
      </c>
      <c r="AC8" s="7" t="str">
        <f t="shared" si="5"/>
        <v>Quarter!r8c12</v>
      </c>
      <c r="AD8" s="7" t="str">
        <f t="shared" si="5"/>
        <v>Quarter!r8c13</v>
      </c>
      <c r="AE8" s="7" t="str">
        <f t="shared" si="5"/>
        <v>Quarter!r8c14</v>
      </c>
      <c r="AF8" s="7" t="str">
        <f t="shared" si="5"/>
        <v>Quarter!r8c15</v>
      </c>
      <c r="AG8" s="7" t="str">
        <f t="shared" si="5"/>
        <v>Quarter!r8c16</v>
      </c>
      <c r="AH8" s="7" t="str">
        <f t="shared" si="5"/>
        <v>Quarter!r8c17</v>
      </c>
      <c r="AI8" s="7" t="str">
        <f t="shared" si="5"/>
        <v>Quarter!r8c18</v>
      </c>
      <c r="AJ8" s="7" t="str">
        <f t="shared" si="5"/>
        <v>Quarter!r8c19</v>
      </c>
      <c r="AK8" s="7" t="str">
        <f t="shared" si="5"/>
        <v>Quarter!r8c20</v>
      </c>
      <c r="AL8" s="7" t="str">
        <f t="shared" ref="AL8:BT13" si="6">$T$3&amp;"r"&amp;$R8&amp;"c"&amp;AL$4</f>
        <v>Quarter!r8c21</v>
      </c>
      <c r="AM8" s="7" t="str">
        <f t="shared" si="6"/>
        <v>Quarter!r8c22</v>
      </c>
      <c r="AN8" s="7" t="str">
        <f t="shared" si="6"/>
        <v>Quarter!r8c23</v>
      </c>
      <c r="AO8" s="7" t="str">
        <f t="shared" si="6"/>
        <v>Quarter!r8c24</v>
      </c>
      <c r="AP8" s="7" t="str">
        <f t="shared" si="6"/>
        <v>Quarter!r8c25</v>
      </c>
      <c r="AQ8" s="7" t="str">
        <f t="shared" si="6"/>
        <v>Quarter!r8c26</v>
      </c>
      <c r="AR8" s="7" t="str">
        <f t="shared" si="6"/>
        <v>Quarter!r8c27</v>
      </c>
      <c r="AS8" s="7" t="str">
        <f t="shared" si="6"/>
        <v>Quarter!r8c28</v>
      </c>
      <c r="AT8" s="7" t="str">
        <f t="shared" si="6"/>
        <v>Quarter!r8c29</v>
      </c>
      <c r="AU8" s="7" t="str">
        <f t="shared" si="6"/>
        <v>Quarter!r8c30</v>
      </c>
      <c r="AV8" s="7" t="str">
        <f t="shared" si="6"/>
        <v>Quarter!r8c31</v>
      </c>
      <c r="AW8" s="7" t="str">
        <f t="shared" si="6"/>
        <v>Quarter!r8c32</v>
      </c>
      <c r="AX8" s="7" t="str">
        <f t="shared" si="6"/>
        <v>Quarter!r8c33</v>
      </c>
      <c r="AY8" s="7" t="str">
        <f t="shared" si="6"/>
        <v>Quarter!r8c34</v>
      </c>
      <c r="AZ8" s="7" t="str">
        <f t="shared" si="6"/>
        <v>Quarter!r8c35</v>
      </c>
      <c r="BA8" s="7" t="str">
        <f t="shared" si="6"/>
        <v>Quarter!r8c36</v>
      </c>
      <c r="BB8" s="7" t="str">
        <f t="shared" si="6"/>
        <v>Quarter!r8c37</v>
      </c>
      <c r="BC8" s="7" t="str">
        <f t="shared" si="6"/>
        <v>Quarter!r8c38</v>
      </c>
      <c r="BD8" s="7" t="str">
        <f t="shared" si="6"/>
        <v>Quarter!r8c39</v>
      </c>
      <c r="BE8" s="7" t="str">
        <f t="shared" si="6"/>
        <v>Quarter!r8c40</v>
      </c>
      <c r="BF8" s="7" t="str">
        <f t="shared" si="6"/>
        <v>Quarter!r8c41</v>
      </c>
      <c r="BG8" s="7" t="str">
        <f t="shared" si="6"/>
        <v>Quarter!r8c42</v>
      </c>
      <c r="BH8" s="7" t="str">
        <f t="shared" si="6"/>
        <v>Quarter!r8c43</v>
      </c>
      <c r="BI8" s="7" t="str">
        <f t="shared" si="6"/>
        <v>Quarter!r8c44</v>
      </c>
      <c r="BJ8" s="7" t="str">
        <f t="shared" si="6"/>
        <v>Quarter!r8c45</v>
      </c>
      <c r="BK8" s="7" t="str">
        <f t="shared" si="6"/>
        <v>Quarter!r8c46</v>
      </c>
      <c r="BL8" s="7" t="str">
        <f t="shared" si="6"/>
        <v>Quarter!r8c47</v>
      </c>
      <c r="BM8" s="7" t="str">
        <f t="shared" si="6"/>
        <v>Quarter!r8c48</v>
      </c>
      <c r="BN8" s="7" t="str">
        <f t="shared" si="6"/>
        <v>Quarter!r8c49</v>
      </c>
      <c r="BO8" s="7" t="str">
        <f t="shared" si="6"/>
        <v>Quarter!r8c50</v>
      </c>
      <c r="BP8" s="7" t="str">
        <f t="shared" si="6"/>
        <v>Quarter!r8c51</v>
      </c>
      <c r="BQ8" s="7" t="str">
        <f t="shared" si="6"/>
        <v>Quarter!r8c52</v>
      </c>
      <c r="BR8" s="7" t="str">
        <f t="shared" si="6"/>
        <v>Quarter!r8c53</v>
      </c>
      <c r="BS8" s="7" t="str">
        <f t="shared" si="6"/>
        <v>Quarter!r8c54</v>
      </c>
      <c r="BT8" s="7" t="str">
        <f t="shared" si="6"/>
        <v>Quarter!r8c55</v>
      </c>
    </row>
    <row r="9" spans="2:72" x14ac:dyDescent="0.2">
      <c r="B9" s="4" t="s">
        <v>257</v>
      </c>
      <c r="C9" s="7">
        <v>9</v>
      </c>
      <c r="D9" s="7" t="str">
        <f t="shared" si="4"/>
        <v>Annual!r9c2</v>
      </c>
      <c r="E9" s="7" t="str">
        <f t="shared" si="4"/>
        <v>Annual!r9c3</v>
      </c>
      <c r="F9" s="7" t="str">
        <f t="shared" si="4"/>
        <v>Annual!r9c4</v>
      </c>
      <c r="G9" s="7" t="str">
        <f t="shared" si="4"/>
        <v>Annual!r9c5</v>
      </c>
      <c r="H9" s="7" t="str">
        <f t="shared" si="4"/>
        <v>Annual!r9c6</v>
      </c>
      <c r="I9" s="7" t="str">
        <f t="shared" si="4"/>
        <v>Annual!r9c7</v>
      </c>
      <c r="J9" s="7" t="str">
        <f t="shared" si="4"/>
        <v>Annual!r9c8</v>
      </c>
      <c r="K9" s="7" t="str">
        <f t="shared" si="4"/>
        <v>Annual!r9c9</v>
      </c>
      <c r="L9" s="7" t="str">
        <f t="shared" si="4"/>
        <v>Annual!r9c10</v>
      </c>
      <c r="M9" s="7" t="str">
        <f t="shared" si="4"/>
        <v>Annual!r9c11</v>
      </c>
      <c r="N9" s="7" t="str">
        <f t="shared" si="4"/>
        <v>Annual!r9c12</v>
      </c>
      <c r="O9" s="7" t="str">
        <f t="shared" si="4"/>
        <v>Annual!r9c13</v>
      </c>
      <c r="P9" s="7" t="str">
        <f t="shared" si="4"/>
        <v>Annual!r9c14</v>
      </c>
      <c r="Q9" s="7" t="str">
        <f t="shared" si="4"/>
        <v>Annual!r9c15</v>
      </c>
      <c r="R9" s="7">
        <v>9</v>
      </c>
      <c r="S9" s="7" t="str">
        <f t="shared" si="5"/>
        <v>Quarter!r9c2</v>
      </c>
      <c r="T9" s="7" t="str">
        <f t="shared" si="5"/>
        <v>Quarter!r9c3</v>
      </c>
      <c r="U9" s="7" t="str">
        <f t="shared" si="5"/>
        <v>Quarter!r9c4</v>
      </c>
      <c r="V9" s="7" t="str">
        <f t="shared" si="5"/>
        <v>Quarter!r9c5</v>
      </c>
      <c r="W9" s="7" t="str">
        <f t="shared" si="5"/>
        <v>Quarter!r9c6</v>
      </c>
      <c r="X9" s="7" t="str">
        <f t="shared" si="5"/>
        <v>Quarter!r9c7</v>
      </c>
      <c r="Y9" s="7" t="str">
        <f t="shared" si="5"/>
        <v>Quarter!r9c8</v>
      </c>
      <c r="Z9" s="7" t="str">
        <f t="shared" si="5"/>
        <v>Quarter!r9c9</v>
      </c>
      <c r="AA9" s="7" t="str">
        <f t="shared" si="5"/>
        <v>Quarter!r9c10</v>
      </c>
      <c r="AB9" s="7" t="str">
        <f t="shared" si="5"/>
        <v>Quarter!r9c11</v>
      </c>
      <c r="AC9" s="7" t="str">
        <f t="shared" si="5"/>
        <v>Quarter!r9c12</v>
      </c>
      <c r="AD9" s="7" t="str">
        <f t="shared" si="5"/>
        <v>Quarter!r9c13</v>
      </c>
      <c r="AE9" s="7" t="str">
        <f t="shared" si="5"/>
        <v>Quarter!r9c14</v>
      </c>
      <c r="AF9" s="7" t="str">
        <f t="shared" si="5"/>
        <v>Quarter!r9c15</v>
      </c>
      <c r="AG9" s="7" t="str">
        <f t="shared" si="5"/>
        <v>Quarter!r9c16</v>
      </c>
      <c r="AH9" s="7" t="str">
        <f t="shared" si="5"/>
        <v>Quarter!r9c17</v>
      </c>
      <c r="AI9" s="7" t="str">
        <f t="shared" si="5"/>
        <v>Quarter!r9c18</v>
      </c>
      <c r="AJ9" s="7" t="str">
        <f t="shared" si="5"/>
        <v>Quarter!r9c19</v>
      </c>
      <c r="AK9" s="7" t="str">
        <f t="shared" si="5"/>
        <v>Quarter!r9c20</v>
      </c>
      <c r="AL9" s="7" t="str">
        <f t="shared" si="6"/>
        <v>Quarter!r9c21</v>
      </c>
      <c r="AM9" s="7" t="str">
        <f t="shared" si="6"/>
        <v>Quarter!r9c22</v>
      </c>
      <c r="AN9" s="7" t="str">
        <f t="shared" si="6"/>
        <v>Quarter!r9c23</v>
      </c>
      <c r="AO9" s="7" t="str">
        <f t="shared" si="6"/>
        <v>Quarter!r9c24</v>
      </c>
      <c r="AP9" s="7" t="str">
        <f t="shared" si="6"/>
        <v>Quarter!r9c25</v>
      </c>
      <c r="AQ9" s="7" t="str">
        <f t="shared" si="6"/>
        <v>Quarter!r9c26</v>
      </c>
      <c r="AR9" s="7" t="str">
        <f t="shared" si="6"/>
        <v>Quarter!r9c27</v>
      </c>
      <c r="AS9" s="7" t="str">
        <f t="shared" si="6"/>
        <v>Quarter!r9c28</v>
      </c>
      <c r="AT9" s="7" t="str">
        <f t="shared" si="6"/>
        <v>Quarter!r9c29</v>
      </c>
      <c r="AU9" s="7" t="str">
        <f t="shared" si="6"/>
        <v>Quarter!r9c30</v>
      </c>
      <c r="AV9" s="7" t="str">
        <f t="shared" si="6"/>
        <v>Quarter!r9c31</v>
      </c>
      <c r="AW9" s="7" t="str">
        <f t="shared" si="6"/>
        <v>Quarter!r9c32</v>
      </c>
      <c r="AX9" s="7" t="str">
        <f t="shared" si="6"/>
        <v>Quarter!r9c33</v>
      </c>
      <c r="AY9" s="7" t="str">
        <f t="shared" si="6"/>
        <v>Quarter!r9c34</v>
      </c>
      <c r="AZ9" s="7" t="str">
        <f t="shared" si="6"/>
        <v>Quarter!r9c35</v>
      </c>
      <c r="BA9" s="7" t="str">
        <f t="shared" si="6"/>
        <v>Quarter!r9c36</v>
      </c>
      <c r="BB9" s="7" t="str">
        <f t="shared" si="6"/>
        <v>Quarter!r9c37</v>
      </c>
      <c r="BC9" s="7" t="str">
        <f t="shared" si="6"/>
        <v>Quarter!r9c38</v>
      </c>
      <c r="BD9" s="7" t="str">
        <f t="shared" si="6"/>
        <v>Quarter!r9c39</v>
      </c>
      <c r="BE9" s="7" t="str">
        <f t="shared" si="6"/>
        <v>Quarter!r9c40</v>
      </c>
      <c r="BF9" s="7" t="str">
        <f t="shared" si="6"/>
        <v>Quarter!r9c41</v>
      </c>
      <c r="BG9" s="7" t="str">
        <f t="shared" si="6"/>
        <v>Quarter!r9c42</v>
      </c>
      <c r="BH9" s="7" t="str">
        <f t="shared" si="6"/>
        <v>Quarter!r9c43</v>
      </c>
      <c r="BI9" s="7" t="str">
        <f t="shared" si="6"/>
        <v>Quarter!r9c44</v>
      </c>
      <c r="BJ9" s="7" t="str">
        <f t="shared" si="6"/>
        <v>Quarter!r9c45</v>
      </c>
      <c r="BK9" s="7" t="str">
        <f t="shared" si="6"/>
        <v>Quarter!r9c46</v>
      </c>
      <c r="BL9" s="7" t="str">
        <f t="shared" si="6"/>
        <v>Quarter!r9c47</v>
      </c>
      <c r="BM9" s="7" t="str">
        <f t="shared" si="6"/>
        <v>Quarter!r9c48</v>
      </c>
      <c r="BN9" s="7" t="str">
        <f t="shared" si="6"/>
        <v>Quarter!r9c49</v>
      </c>
      <c r="BO9" s="7" t="str">
        <f t="shared" si="6"/>
        <v>Quarter!r9c50</v>
      </c>
      <c r="BP9" s="7" t="str">
        <f t="shared" si="6"/>
        <v>Quarter!r9c51</v>
      </c>
      <c r="BQ9" s="7" t="str">
        <f t="shared" si="6"/>
        <v>Quarter!r9c52</v>
      </c>
      <c r="BR9" s="7" t="str">
        <f t="shared" si="6"/>
        <v>Quarter!r9c53</v>
      </c>
      <c r="BS9" s="7" t="str">
        <f t="shared" si="6"/>
        <v>Quarter!r9c54</v>
      </c>
      <c r="BT9" s="7" t="str">
        <f t="shared" si="6"/>
        <v>Quarter!r9c55</v>
      </c>
    </row>
    <row r="10" spans="2:72" x14ac:dyDescent="0.2">
      <c r="B10" s="4" t="s">
        <v>256</v>
      </c>
      <c r="C10" s="7">
        <v>10</v>
      </c>
      <c r="D10" s="7" t="str">
        <f t="shared" si="4"/>
        <v>Annual!r10c2</v>
      </c>
      <c r="E10" s="7" t="str">
        <f t="shared" si="4"/>
        <v>Annual!r10c3</v>
      </c>
      <c r="F10" s="7" t="str">
        <f t="shared" si="4"/>
        <v>Annual!r10c4</v>
      </c>
      <c r="G10" s="7" t="str">
        <f t="shared" si="4"/>
        <v>Annual!r10c5</v>
      </c>
      <c r="H10" s="7" t="str">
        <f t="shared" si="4"/>
        <v>Annual!r10c6</v>
      </c>
      <c r="I10" s="7" t="str">
        <f t="shared" si="4"/>
        <v>Annual!r10c7</v>
      </c>
      <c r="J10" s="7" t="str">
        <f t="shared" si="4"/>
        <v>Annual!r10c8</v>
      </c>
      <c r="K10" s="7" t="str">
        <f t="shared" si="4"/>
        <v>Annual!r10c9</v>
      </c>
      <c r="L10" s="7" t="str">
        <f t="shared" si="4"/>
        <v>Annual!r10c10</v>
      </c>
      <c r="M10" s="7" t="str">
        <f t="shared" si="4"/>
        <v>Annual!r10c11</v>
      </c>
      <c r="N10" s="7" t="str">
        <f t="shared" si="4"/>
        <v>Annual!r10c12</v>
      </c>
      <c r="O10" s="7" t="str">
        <f t="shared" si="4"/>
        <v>Annual!r10c13</v>
      </c>
      <c r="P10" s="7" t="str">
        <f t="shared" si="4"/>
        <v>Annual!r10c14</v>
      </c>
      <c r="Q10" s="7" t="str">
        <f t="shared" si="4"/>
        <v>Annual!r10c15</v>
      </c>
      <c r="R10" s="7">
        <v>10</v>
      </c>
      <c r="S10" s="7" t="str">
        <f t="shared" ref="S10:AK10" si="7">$T$3&amp;"r"&amp;$R10&amp;"c"&amp;S$4</f>
        <v>Quarter!r10c2</v>
      </c>
      <c r="T10" s="7" t="str">
        <f t="shared" si="7"/>
        <v>Quarter!r10c3</v>
      </c>
      <c r="U10" s="7" t="str">
        <f t="shared" si="7"/>
        <v>Quarter!r10c4</v>
      </c>
      <c r="V10" s="7" t="str">
        <f t="shared" si="7"/>
        <v>Quarter!r10c5</v>
      </c>
      <c r="W10" s="7" t="str">
        <f t="shared" si="7"/>
        <v>Quarter!r10c6</v>
      </c>
      <c r="X10" s="7" t="str">
        <f t="shared" si="7"/>
        <v>Quarter!r10c7</v>
      </c>
      <c r="Y10" s="7" t="str">
        <f t="shared" si="7"/>
        <v>Quarter!r10c8</v>
      </c>
      <c r="Z10" s="7" t="str">
        <f t="shared" si="7"/>
        <v>Quarter!r10c9</v>
      </c>
      <c r="AA10" s="7" t="str">
        <f t="shared" si="7"/>
        <v>Quarter!r10c10</v>
      </c>
      <c r="AB10" s="7" t="str">
        <f t="shared" si="7"/>
        <v>Quarter!r10c11</v>
      </c>
      <c r="AC10" s="7" t="str">
        <f t="shared" si="7"/>
        <v>Quarter!r10c12</v>
      </c>
      <c r="AD10" s="7" t="str">
        <f t="shared" si="7"/>
        <v>Quarter!r10c13</v>
      </c>
      <c r="AE10" s="7" t="str">
        <f t="shared" si="7"/>
        <v>Quarter!r10c14</v>
      </c>
      <c r="AF10" s="7" t="str">
        <f t="shared" si="7"/>
        <v>Quarter!r10c15</v>
      </c>
      <c r="AG10" s="7" t="str">
        <f t="shared" si="7"/>
        <v>Quarter!r10c16</v>
      </c>
      <c r="AH10" s="7" t="str">
        <f t="shared" si="7"/>
        <v>Quarter!r10c17</v>
      </c>
      <c r="AI10" s="7" t="str">
        <f t="shared" si="7"/>
        <v>Quarter!r10c18</v>
      </c>
      <c r="AJ10" s="7" t="str">
        <f t="shared" si="7"/>
        <v>Quarter!r10c19</v>
      </c>
      <c r="AK10" s="7" t="str">
        <f t="shared" si="7"/>
        <v>Quarter!r10c20</v>
      </c>
      <c r="AL10" s="7" t="str">
        <f t="shared" si="6"/>
        <v>Quarter!r10c21</v>
      </c>
      <c r="AM10" s="7" t="str">
        <f t="shared" si="6"/>
        <v>Quarter!r10c22</v>
      </c>
      <c r="AN10" s="7" t="str">
        <f t="shared" si="6"/>
        <v>Quarter!r10c23</v>
      </c>
      <c r="AO10" s="7" t="str">
        <f t="shared" si="6"/>
        <v>Quarter!r10c24</v>
      </c>
      <c r="AP10" s="7" t="str">
        <f t="shared" si="6"/>
        <v>Quarter!r10c25</v>
      </c>
      <c r="AQ10" s="7" t="str">
        <f t="shared" si="6"/>
        <v>Quarter!r10c26</v>
      </c>
      <c r="AR10" s="7" t="str">
        <f t="shared" si="6"/>
        <v>Quarter!r10c27</v>
      </c>
      <c r="AS10" s="7" t="str">
        <f t="shared" si="6"/>
        <v>Quarter!r10c28</v>
      </c>
      <c r="AT10" s="7" t="str">
        <f t="shared" si="6"/>
        <v>Quarter!r10c29</v>
      </c>
      <c r="AU10" s="7" t="str">
        <f t="shared" si="6"/>
        <v>Quarter!r10c30</v>
      </c>
      <c r="AV10" s="7" t="str">
        <f t="shared" si="6"/>
        <v>Quarter!r10c31</v>
      </c>
      <c r="AW10" s="7" t="str">
        <f t="shared" si="6"/>
        <v>Quarter!r10c32</v>
      </c>
      <c r="AX10" s="7" t="str">
        <f t="shared" si="6"/>
        <v>Quarter!r10c33</v>
      </c>
      <c r="AY10" s="7" t="str">
        <f t="shared" si="6"/>
        <v>Quarter!r10c34</v>
      </c>
      <c r="AZ10" s="7" t="str">
        <f t="shared" si="6"/>
        <v>Quarter!r10c35</v>
      </c>
      <c r="BA10" s="7" t="str">
        <f t="shared" si="6"/>
        <v>Quarter!r10c36</v>
      </c>
      <c r="BB10" s="7" t="str">
        <f t="shared" si="6"/>
        <v>Quarter!r10c37</v>
      </c>
      <c r="BC10" s="7" t="str">
        <f t="shared" si="6"/>
        <v>Quarter!r10c38</v>
      </c>
      <c r="BD10" s="7" t="str">
        <f t="shared" si="6"/>
        <v>Quarter!r10c39</v>
      </c>
      <c r="BE10" s="7" t="str">
        <f t="shared" si="6"/>
        <v>Quarter!r10c40</v>
      </c>
      <c r="BF10" s="7" t="str">
        <f t="shared" si="6"/>
        <v>Quarter!r10c41</v>
      </c>
      <c r="BG10" s="7" t="str">
        <f t="shared" si="6"/>
        <v>Quarter!r10c42</v>
      </c>
      <c r="BH10" s="7" t="str">
        <f t="shared" si="6"/>
        <v>Quarter!r10c43</v>
      </c>
      <c r="BI10" s="7" t="str">
        <f t="shared" si="6"/>
        <v>Quarter!r10c44</v>
      </c>
      <c r="BJ10" s="7" t="str">
        <f t="shared" si="6"/>
        <v>Quarter!r10c45</v>
      </c>
      <c r="BK10" s="7" t="str">
        <f t="shared" si="6"/>
        <v>Quarter!r10c46</v>
      </c>
      <c r="BL10" s="7" t="str">
        <f t="shared" si="6"/>
        <v>Quarter!r10c47</v>
      </c>
      <c r="BM10" s="7" t="str">
        <f t="shared" si="6"/>
        <v>Quarter!r10c48</v>
      </c>
      <c r="BN10" s="7" t="str">
        <f t="shared" si="6"/>
        <v>Quarter!r10c49</v>
      </c>
      <c r="BO10" s="7" t="str">
        <f t="shared" si="6"/>
        <v>Quarter!r10c50</v>
      </c>
      <c r="BP10" s="7" t="str">
        <f t="shared" si="6"/>
        <v>Quarter!r10c51</v>
      </c>
      <c r="BQ10" s="7" t="str">
        <f t="shared" si="6"/>
        <v>Quarter!r10c52</v>
      </c>
      <c r="BR10" s="7" t="str">
        <f t="shared" si="6"/>
        <v>Quarter!r10c53</v>
      </c>
      <c r="BS10" s="7" t="str">
        <f t="shared" si="6"/>
        <v>Quarter!r10c54</v>
      </c>
      <c r="BT10" s="7" t="str">
        <f t="shared" si="6"/>
        <v>Quarter!r10c55</v>
      </c>
    </row>
    <row r="11" spans="2:72" x14ac:dyDescent="0.2">
      <c r="B11" s="4" t="s">
        <v>4</v>
      </c>
      <c r="C11" s="7">
        <v>11</v>
      </c>
      <c r="D11" s="7" t="str">
        <f t="shared" si="4"/>
        <v>Annual!r11c2</v>
      </c>
      <c r="E11" s="7" t="str">
        <f t="shared" si="4"/>
        <v>Annual!r11c3</v>
      </c>
      <c r="F11" s="7" t="str">
        <f t="shared" si="4"/>
        <v>Annual!r11c4</v>
      </c>
      <c r="G11" s="7" t="str">
        <f t="shared" si="4"/>
        <v>Annual!r11c5</v>
      </c>
      <c r="H11" s="7" t="str">
        <f t="shared" si="4"/>
        <v>Annual!r11c6</v>
      </c>
      <c r="I11" s="7" t="str">
        <f t="shared" si="4"/>
        <v>Annual!r11c7</v>
      </c>
      <c r="J11" s="7" t="str">
        <f t="shared" si="4"/>
        <v>Annual!r11c8</v>
      </c>
      <c r="K11" s="7" t="str">
        <f t="shared" si="4"/>
        <v>Annual!r11c9</v>
      </c>
      <c r="L11" s="7" t="str">
        <f t="shared" si="4"/>
        <v>Annual!r11c10</v>
      </c>
      <c r="M11" s="7" t="str">
        <f t="shared" si="4"/>
        <v>Annual!r11c11</v>
      </c>
      <c r="N11" s="7" t="str">
        <f t="shared" si="4"/>
        <v>Annual!r11c12</v>
      </c>
      <c r="O11" s="7" t="str">
        <f t="shared" si="4"/>
        <v>Annual!r11c13</v>
      </c>
      <c r="P11" s="7" t="str">
        <f t="shared" si="4"/>
        <v>Annual!r11c14</v>
      </c>
      <c r="Q11" s="7" t="str">
        <f t="shared" si="4"/>
        <v>Annual!r11c15</v>
      </c>
      <c r="R11" s="7">
        <v>11</v>
      </c>
      <c r="S11" s="7" t="str">
        <f t="shared" si="5"/>
        <v>Quarter!r11c2</v>
      </c>
      <c r="T11" s="7" t="str">
        <f t="shared" si="5"/>
        <v>Quarter!r11c3</v>
      </c>
      <c r="U11" s="7" t="str">
        <f t="shared" si="5"/>
        <v>Quarter!r11c4</v>
      </c>
      <c r="V11" s="7" t="str">
        <f t="shared" si="5"/>
        <v>Quarter!r11c5</v>
      </c>
      <c r="W11" s="7" t="str">
        <f t="shared" si="5"/>
        <v>Quarter!r11c6</v>
      </c>
      <c r="X11" s="7" t="str">
        <f t="shared" si="5"/>
        <v>Quarter!r11c7</v>
      </c>
      <c r="Y11" s="7" t="str">
        <f t="shared" si="5"/>
        <v>Quarter!r11c8</v>
      </c>
      <c r="Z11" s="7" t="str">
        <f t="shared" si="5"/>
        <v>Quarter!r11c9</v>
      </c>
      <c r="AA11" s="7" t="str">
        <f t="shared" si="5"/>
        <v>Quarter!r11c10</v>
      </c>
      <c r="AB11" s="7" t="str">
        <f t="shared" si="5"/>
        <v>Quarter!r11c11</v>
      </c>
      <c r="AC11" s="7" t="str">
        <f t="shared" si="5"/>
        <v>Quarter!r11c12</v>
      </c>
      <c r="AD11" s="7" t="str">
        <f t="shared" si="5"/>
        <v>Quarter!r11c13</v>
      </c>
      <c r="AE11" s="7" t="str">
        <f t="shared" si="5"/>
        <v>Quarter!r11c14</v>
      </c>
      <c r="AF11" s="7" t="str">
        <f t="shared" si="5"/>
        <v>Quarter!r11c15</v>
      </c>
      <c r="AG11" s="7" t="str">
        <f t="shared" si="5"/>
        <v>Quarter!r11c16</v>
      </c>
      <c r="AH11" s="7" t="str">
        <f t="shared" si="5"/>
        <v>Quarter!r11c17</v>
      </c>
      <c r="AI11" s="7" t="str">
        <f t="shared" si="5"/>
        <v>Quarter!r11c18</v>
      </c>
      <c r="AJ11" s="7" t="str">
        <f t="shared" si="5"/>
        <v>Quarter!r11c19</v>
      </c>
      <c r="AK11" s="7" t="str">
        <f t="shared" si="5"/>
        <v>Quarter!r11c20</v>
      </c>
      <c r="AL11" s="7" t="str">
        <f t="shared" si="6"/>
        <v>Quarter!r11c21</v>
      </c>
      <c r="AM11" s="7" t="str">
        <f t="shared" si="6"/>
        <v>Quarter!r11c22</v>
      </c>
      <c r="AN11" s="7" t="str">
        <f t="shared" si="6"/>
        <v>Quarter!r11c23</v>
      </c>
      <c r="AO11" s="7" t="str">
        <f t="shared" si="6"/>
        <v>Quarter!r11c24</v>
      </c>
      <c r="AP11" s="7" t="str">
        <f t="shared" si="6"/>
        <v>Quarter!r11c25</v>
      </c>
      <c r="AQ11" s="7" t="str">
        <f t="shared" si="6"/>
        <v>Quarter!r11c26</v>
      </c>
      <c r="AR11" s="7" t="str">
        <f t="shared" si="6"/>
        <v>Quarter!r11c27</v>
      </c>
      <c r="AS11" s="7" t="str">
        <f t="shared" si="6"/>
        <v>Quarter!r11c28</v>
      </c>
      <c r="AT11" s="7" t="str">
        <f t="shared" si="6"/>
        <v>Quarter!r11c29</v>
      </c>
      <c r="AU11" s="7" t="str">
        <f t="shared" si="6"/>
        <v>Quarter!r11c30</v>
      </c>
      <c r="AV11" s="7" t="str">
        <f t="shared" si="6"/>
        <v>Quarter!r11c31</v>
      </c>
      <c r="AW11" s="7" t="str">
        <f t="shared" si="6"/>
        <v>Quarter!r11c32</v>
      </c>
      <c r="AX11" s="7" t="str">
        <f t="shared" si="6"/>
        <v>Quarter!r11c33</v>
      </c>
      <c r="AY11" s="7" t="str">
        <f t="shared" si="6"/>
        <v>Quarter!r11c34</v>
      </c>
      <c r="AZ11" s="7" t="str">
        <f t="shared" si="6"/>
        <v>Quarter!r11c35</v>
      </c>
      <c r="BA11" s="7" t="str">
        <f t="shared" si="6"/>
        <v>Quarter!r11c36</v>
      </c>
      <c r="BB11" s="7" t="str">
        <f t="shared" si="6"/>
        <v>Quarter!r11c37</v>
      </c>
      <c r="BC11" s="7" t="str">
        <f t="shared" si="6"/>
        <v>Quarter!r11c38</v>
      </c>
      <c r="BD11" s="7" t="str">
        <f t="shared" si="6"/>
        <v>Quarter!r11c39</v>
      </c>
      <c r="BE11" s="7" t="str">
        <f t="shared" si="6"/>
        <v>Quarter!r11c40</v>
      </c>
      <c r="BF11" s="7" t="str">
        <f t="shared" si="6"/>
        <v>Quarter!r11c41</v>
      </c>
      <c r="BG11" s="7" t="str">
        <f t="shared" si="6"/>
        <v>Quarter!r11c42</v>
      </c>
      <c r="BH11" s="7" t="str">
        <f t="shared" si="6"/>
        <v>Quarter!r11c43</v>
      </c>
      <c r="BI11" s="7" t="str">
        <f t="shared" si="6"/>
        <v>Quarter!r11c44</v>
      </c>
      <c r="BJ11" s="7" t="str">
        <f t="shared" si="6"/>
        <v>Quarter!r11c45</v>
      </c>
      <c r="BK11" s="7" t="str">
        <f t="shared" si="6"/>
        <v>Quarter!r11c46</v>
      </c>
      <c r="BL11" s="7" t="str">
        <f t="shared" si="6"/>
        <v>Quarter!r11c47</v>
      </c>
      <c r="BM11" s="7" t="str">
        <f t="shared" si="6"/>
        <v>Quarter!r11c48</v>
      </c>
      <c r="BN11" s="7" t="str">
        <f t="shared" si="6"/>
        <v>Quarter!r11c49</v>
      </c>
      <c r="BO11" s="7" t="str">
        <f t="shared" si="6"/>
        <v>Quarter!r11c50</v>
      </c>
      <c r="BP11" s="7" t="str">
        <f t="shared" si="6"/>
        <v>Quarter!r11c51</v>
      </c>
      <c r="BQ11" s="7" t="str">
        <f t="shared" si="6"/>
        <v>Quarter!r11c52</v>
      </c>
      <c r="BR11" s="7" t="str">
        <f t="shared" si="6"/>
        <v>Quarter!r11c53</v>
      </c>
      <c r="BS11" s="7" t="str">
        <f t="shared" si="6"/>
        <v>Quarter!r11c54</v>
      </c>
      <c r="BT11" s="7" t="str">
        <f t="shared" si="6"/>
        <v>Quarter!r11c55</v>
      </c>
    </row>
    <row r="12" spans="2:72" x14ac:dyDescent="0.2">
      <c r="B12" s="4" t="s">
        <v>5</v>
      </c>
      <c r="C12" s="7">
        <v>12</v>
      </c>
      <c r="D12" s="7" t="str">
        <f t="shared" si="4"/>
        <v>Annual!r12c2</v>
      </c>
      <c r="E12" s="7" t="str">
        <f t="shared" si="4"/>
        <v>Annual!r12c3</v>
      </c>
      <c r="F12" s="7" t="str">
        <f t="shared" si="4"/>
        <v>Annual!r12c4</v>
      </c>
      <c r="G12" s="7" t="str">
        <f t="shared" si="4"/>
        <v>Annual!r12c5</v>
      </c>
      <c r="H12" s="7" t="str">
        <f t="shared" si="4"/>
        <v>Annual!r12c6</v>
      </c>
      <c r="I12" s="7" t="str">
        <f t="shared" si="4"/>
        <v>Annual!r12c7</v>
      </c>
      <c r="J12" s="7" t="str">
        <f t="shared" si="4"/>
        <v>Annual!r12c8</v>
      </c>
      <c r="K12" s="7" t="str">
        <f t="shared" si="4"/>
        <v>Annual!r12c9</v>
      </c>
      <c r="L12" s="7" t="str">
        <f t="shared" si="4"/>
        <v>Annual!r12c10</v>
      </c>
      <c r="M12" s="7" t="str">
        <f t="shared" si="4"/>
        <v>Annual!r12c11</v>
      </c>
      <c r="N12" s="7" t="str">
        <f t="shared" si="4"/>
        <v>Annual!r12c12</v>
      </c>
      <c r="O12" s="7" t="str">
        <f t="shared" si="4"/>
        <v>Annual!r12c13</v>
      </c>
      <c r="P12" s="7" t="str">
        <f t="shared" si="4"/>
        <v>Annual!r12c14</v>
      </c>
      <c r="Q12" s="7" t="str">
        <f t="shared" si="4"/>
        <v>Annual!r12c15</v>
      </c>
      <c r="R12" s="7">
        <v>12</v>
      </c>
      <c r="S12" s="7" t="str">
        <f t="shared" si="5"/>
        <v>Quarter!r12c2</v>
      </c>
      <c r="T12" s="7" t="str">
        <f t="shared" si="5"/>
        <v>Quarter!r12c3</v>
      </c>
      <c r="U12" s="7" t="str">
        <f t="shared" si="5"/>
        <v>Quarter!r12c4</v>
      </c>
      <c r="V12" s="7" t="str">
        <f t="shared" si="5"/>
        <v>Quarter!r12c5</v>
      </c>
      <c r="W12" s="7" t="str">
        <f t="shared" si="5"/>
        <v>Quarter!r12c6</v>
      </c>
      <c r="X12" s="7" t="str">
        <f t="shared" si="5"/>
        <v>Quarter!r12c7</v>
      </c>
      <c r="Y12" s="7" t="str">
        <f t="shared" si="5"/>
        <v>Quarter!r12c8</v>
      </c>
      <c r="Z12" s="7" t="str">
        <f t="shared" si="5"/>
        <v>Quarter!r12c9</v>
      </c>
      <c r="AA12" s="7" t="str">
        <f t="shared" si="5"/>
        <v>Quarter!r12c10</v>
      </c>
      <c r="AB12" s="7" t="str">
        <f t="shared" si="5"/>
        <v>Quarter!r12c11</v>
      </c>
      <c r="AC12" s="7" t="str">
        <f t="shared" si="5"/>
        <v>Quarter!r12c12</v>
      </c>
      <c r="AD12" s="7" t="str">
        <f t="shared" si="5"/>
        <v>Quarter!r12c13</v>
      </c>
      <c r="AE12" s="7" t="str">
        <f t="shared" si="5"/>
        <v>Quarter!r12c14</v>
      </c>
      <c r="AF12" s="7" t="str">
        <f t="shared" si="5"/>
        <v>Quarter!r12c15</v>
      </c>
      <c r="AG12" s="7" t="str">
        <f t="shared" si="5"/>
        <v>Quarter!r12c16</v>
      </c>
      <c r="AH12" s="7" t="str">
        <f t="shared" si="5"/>
        <v>Quarter!r12c17</v>
      </c>
      <c r="AI12" s="7" t="str">
        <f t="shared" si="5"/>
        <v>Quarter!r12c18</v>
      </c>
      <c r="AJ12" s="7" t="str">
        <f t="shared" si="5"/>
        <v>Quarter!r12c19</v>
      </c>
      <c r="AK12" s="7" t="str">
        <f t="shared" ref="AK12:BH23" si="8">$T$3&amp;"r"&amp;$R12&amp;"c"&amp;AK$4</f>
        <v>Quarter!r12c20</v>
      </c>
      <c r="AL12" s="7" t="str">
        <f t="shared" si="8"/>
        <v>Quarter!r12c21</v>
      </c>
      <c r="AM12" s="7" t="str">
        <f t="shared" si="8"/>
        <v>Quarter!r12c22</v>
      </c>
      <c r="AN12" s="7" t="str">
        <f t="shared" si="8"/>
        <v>Quarter!r12c23</v>
      </c>
      <c r="AO12" s="7" t="str">
        <f t="shared" si="8"/>
        <v>Quarter!r12c24</v>
      </c>
      <c r="AP12" s="7" t="str">
        <f t="shared" si="8"/>
        <v>Quarter!r12c25</v>
      </c>
      <c r="AQ12" s="7" t="str">
        <f t="shared" si="8"/>
        <v>Quarter!r12c26</v>
      </c>
      <c r="AR12" s="7" t="str">
        <f t="shared" si="8"/>
        <v>Quarter!r12c27</v>
      </c>
      <c r="AS12" s="7" t="str">
        <f t="shared" si="8"/>
        <v>Quarter!r12c28</v>
      </c>
      <c r="AT12" s="7" t="str">
        <f t="shared" si="8"/>
        <v>Quarter!r12c29</v>
      </c>
      <c r="AU12" s="7" t="str">
        <f t="shared" si="8"/>
        <v>Quarter!r12c30</v>
      </c>
      <c r="AV12" s="7" t="str">
        <f t="shared" si="8"/>
        <v>Quarter!r12c31</v>
      </c>
      <c r="AW12" s="7" t="str">
        <f t="shared" si="8"/>
        <v>Quarter!r12c32</v>
      </c>
      <c r="AX12" s="7" t="str">
        <f t="shared" si="8"/>
        <v>Quarter!r12c33</v>
      </c>
      <c r="AY12" s="7" t="str">
        <f t="shared" si="8"/>
        <v>Quarter!r12c34</v>
      </c>
      <c r="AZ12" s="7" t="str">
        <f t="shared" si="8"/>
        <v>Quarter!r12c35</v>
      </c>
      <c r="BA12" s="7" t="str">
        <f t="shared" si="8"/>
        <v>Quarter!r12c36</v>
      </c>
      <c r="BB12" s="7" t="str">
        <f t="shared" si="8"/>
        <v>Quarter!r12c37</v>
      </c>
      <c r="BC12" s="7" t="str">
        <f t="shared" si="8"/>
        <v>Quarter!r12c38</v>
      </c>
      <c r="BD12" s="7" t="str">
        <f t="shared" si="8"/>
        <v>Quarter!r12c39</v>
      </c>
      <c r="BE12" s="7" t="str">
        <f t="shared" si="8"/>
        <v>Quarter!r12c40</v>
      </c>
      <c r="BF12" s="7" t="str">
        <f t="shared" si="8"/>
        <v>Quarter!r12c41</v>
      </c>
      <c r="BG12" s="7" t="str">
        <f t="shared" si="8"/>
        <v>Quarter!r12c42</v>
      </c>
      <c r="BH12" s="7" t="str">
        <f t="shared" si="8"/>
        <v>Quarter!r12c43</v>
      </c>
      <c r="BI12" s="7" t="str">
        <f t="shared" si="6"/>
        <v>Quarter!r12c44</v>
      </c>
      <c r="BJ12" s="7" t="str">
        <f t="shared" si="6"/>
        <v>Quarter!r12c45</v>
      </c>
      <c r="BK12" s="7" t="str">
        <f t="shared" si="6"/>
        <v>Quarter!r12c46</v>
      </c>
      <c r="BL12" s="7" t="str">
        <f t="shared" si="6"/>
        <v>Quarter!r12c47</v>
      </c>
      <c r="BM12" s="7" t="str">
        <f t="shared" si="6"/>
        <v>Quarter!r12c48</v>
      </c>
      <c r="BN12" s="7" t="str">
        <f t="shared" si="6"/>
        <v>Quarter!r12c49</v>
      </c>
      <c r="BO12" s="7" t="str">
        <f t="shared" si="6"/>
        <v>Quarter!r12c50</v>
      </c>
      <c r="BP12" s="7" t="str">
        <f t="shared" si="6"/>
        <v>Quarter!r12c51</v>
      </c>
      <c r="BQ12" s="7" t="str">
        <f t="shared" si="6"/>
        <v>Quarter!r12c52</v>
      </c>
      <c r="BR12" s="7" t="str">
        <f t="shared" si="6"/>
        <v>Quarter!r12c53</v>
      </c>
      <c r="BS12" s="7" t="str">
        <f t="shared" si="6"/>
        <v>Quarter!r12c54</v>
      </c>
      <c r="BT12" s="7" t="str">
        <f t="shared" si="6"/>
        <v>Quarter!r12c55</v>
      </c>
    </row>
    <row r="13" spans="2:72" x14ac:dyDescent="0.2">
      <c r="B13" s="4" t="s">
        <v>245</v>
      </c>
      <c r="C13" s="7">
        <v>13</v>
      </c>
      <c r="D13" s="7" t="str">
        <f t="shared" si="4"/>
        <v>Annual!r13c2</v>
      </c>
      <c r="E13" s="7" t="str">
        <f t="shared" si="4"/>
        <v>Annual!r13c3</v>
      </c>
      <c r="F13" s="7" t="str">
        <f t="shared" si="4"/>
        <v>Annual!r13c4</v>
      </c>
      <c r="G13" s="7" t="str">
        <f t="shared" si="4"/>
        <v>Annual!r13c5</v>
      </c>
      <c r="H13" s="7" t="str">
        <f t="shared" si="4"/>
        <v>Annual!r13c6</v>
      </c>
      <c r="I13" s="7" t="str">
        <f t="shared" si="4"/>
        <v>Annual!r13c7</v>
      </c>
      <c r="J13" s="7" t="str">
        <f t="shared" si="4"/>
        <v>Annual!r13c8</v>
      </c>
      <c r="K13" s="7" t="str">
        <f t="shared" si="4"/>
        <v>Annual!r13c9</v>
      </c>
      <c r="L13" s="7" t="str">
        <f t="shared" si="4"/>
        <v>Annual!r13c10</v>
      </c>
      <c r="M13" s="7" t="str">
        <f t="shared" si="4"/>
        <v>Annual!r13c11</v>
      </c>
      <c r="N13" s="7" t="str">
        <f t="shared" si="4"/>
        <v>Annual!r13c12</v>
      </c>
      <c r="O13" s="7" t="str">
        <f t="shared" si="4"/>
        <v>Annual!r13c13</v>
      </c>
      <c r="P13" s="7" t="str">
        <f t="shared" si="4"/>
        <v>Annual!r13c14</v>
      </c>
      <c r="Q13" s="7" t="str">
        <f t="shared" si="4"/>
        <v>Annual!r13c15</v>
      </c>
      <c r="R13" s="7">
        <v>13</v>
      </c>
      <c r="S13" s="7" t="str">
        <f t="shared" si="5"/>
        <v>Quarter!r13c2</v>
      </c>
      <c r="T13" s="7" t="str">
        <f t="shared" si="5"/>
        <v>Quarter!r13c3</v>
      </c>
      <c r="U13" s="7" t="str">
        <f t="shared" si="5"/>
        <v>Quarter!r13c4</v>
      </c>
      <c r="V13" s="7" t="str">
        <f t="shared" si="5"/>
        <v>Quarter!r13c5</v>
      </c>
      <c r="W13" s="7" t="str">
        <f t="shared" si="5"/>
        <v>Quarter!r13c6</v>
      </c>
      <c r="X13" s="7" t="str">
        <f t="shared" si="5"/>
        <v>Quarter!r13c7</v>
      </c>
      <c r="Y13" s="7" t="str">
        <f t="shared" si="5"/>
        <v>Quarter!r13c8</v>
      </c>
      <c r="Z13" s="7" t="str">
        <f t="shared" si="5"/>
        <v>Quarter!r13c9</v>
      </c>
      <c r="AA13" s="7" t="str">
        <f t="shared" si="5"/>
        <v>Quarter!r13c10</v>
      </c>
      <c r="AB13" s="7" t="str">
        <f t="shared" si="5"/>
        <v>Quarter!r13c11</v>
      </c>
      <c r="AC13" s="7" t="str">
        <f t="shared" si="5"/>
        <v>Quarter!r13c12</v>
      </c>
      <c r="AD13" s="7" t="str">
        <f t="shared" si="5"/>
        <v>Quarter!r13c13</v>
      </c>
      <c r="AE13" s="7" t="str">
        <f t="shared" si="5"/>
        <v>Quarter!r13c14</v>
      </c>
      <c r="AF13" s="7" t="str">
        <f t="shared" si="5"/>
        <v>Quarter!r13c15</v>
      </c>
      <c r="AG13" s="7" t="str">
        <f t="shared" si="5"/>
        <v>Quarter!r13c16</v>
      </c>
      <c r="AH13" s="7" t="str">
        <f t="shared" si="5"/>
        <v>Quarter!r13c17</v>
      </c>
      <c r="AI13" s="7" t="str">
        <f t="shared" si="5"/>
        <v>Quarter!r13c18</v>
      </c>
      <c r="AJ13" s="7" t="str">
        <f t="shared" si="5"/>
        <v>Quarter!r13c19</v>
      </c>
      <c r="AK13" s="7" t="str">
        <f t="shared" si="8"/>
        <v>Quarter!r13c20</v>
      </c>
      <c r="AL13" s="7" t="str">
        <f t="shared" si="8"/>
        <v>Quarter!r13c21</v>
      </c>
      <c r="AM13" s="7" t="str">
        <f t="shared" si="8"/>
        <v>Quarter!r13c22</v>
      </c>
      <c r="AN13" s="7" t="str">
        <f t="shared" si="8"/>
        <v>Quarter!r13c23</v>
      </c>
      <c r="AO13" s="7" t="str">
        <f t="shared" si="8"/>
        <v>Quarter!r13c24</v>
      </c>
      <c r="AP13" s="7" t="str">
        <f t="shared" si="8"/>
        <v>Quarter!r13c25</v>
      </c>
      <c r="AQ13" s="7" t="str">
        <f t="shared" si="8"/>
        <v>Quarter!r13c26</v>
      </c>
      <c r="AR13" s="7" t="str">
        <f t="shared" si="8"/>
        <v>Quarter!r13c27</v>
      </c>
      <c r="AS13" s="7" t="str">
        <f t="shared" si="8"/>
        <v>Quarter!r13c28</v>
      </c>
      <c r="AT13" s="7" t="str">
        <f t="shared" si="8"/>
        <v>Quarter!r13c29</v>
      </c>
      <c r="AU13" s="7" t="str">
        <f t="shared" si="8"/>
        <v>Quarter!r13c30</v>
      </c>
      <c r="AV13" s="7" t="str">
        <f t="shared" si="8"/>
        <v>Quarter!r13c31</v>
      </c>
      <c r="AW13" s="7" t="str">
        <f t="shared" si="8"/>
        <v>Quarter!r13c32</v>
      </c>
      <c r="AX13" s="7" t="str">
        <f t="shared" si="8"/>
        <v>Quarter!r13c33</v>
      </c>
      <c r="AY13" s="7" t="str">
        <f t="shared" si="8"/>
        <v>Quarter!r13c34</v>
      </c>
      <c r="AZ13" s="7" t="str">
        <f t="shared" si="8"/>
        <v>Quarter!r13c35</v>
      </c>
      <c r="BA13" s="7" t="str">
        <f t="shared" si="8"/>
        <v>Quarter!r13c36</v>
      </c>
      <c r="BB13" s="7" t="str">
        <f t="shared" si="8"/>
        <v>Quarter!r13c37</v>
      </c>
      <c r="BC13" s="7" t="str">
        <f t="shared" si="8"/>
        <v>Quarter!r13c38</v>
      </c>
      <c r="BD13" s="7" t="str">
        <f t="shared" si="8"/>
        <v>Quarter!r13c39</v>
      </c>
      <c r="BE13" s="7" t="str">
        <f t="shared" si="8"/>
        <v>Quarter!r13c40</v>
      </c>
      <c r="BF13" s="7" t="str">
        <f t="shared" si="8"/>
        <v>Quarter!r13c41</v>
      </c>
      <c r="BG13" s="7" t="str">
        <f t="shared" si="8"/>
        <v>Quarter!r13c42</v>
      </c>
      <c r="BH13" s="7" t="str">
        <f t="shared" si="8"/>
        <v>Quarter!r13c43</v>
      </c>
      <c r="BI13" s="7" t="str">
        <f t="shared" si="6"/>
        <v>Quarter!r13c44</v>
      </c>
      <c r="BJ13" s="7" t="str">
        <f t="shared" si="6"/>
        <v>Quarter!r13c45</v>
      </c>
      <c r="BK13" s="7" t="str">
        <f t="shared" si="6"/>
        <v>Quarter!r13c46</v>
      </c>
      <c r="BL13" s="7" t="str">
        <f t="shared" si="6"/>
        <v>Quarter!r13c47</v>
      </c>
      <c r="BM13" s="7" t="str">
        <f t="shared" si="6"/>
        <v>Quarter!r13c48</v>
      </c>
      <c r="BN13" s="7" t="str">
        <f t="shared" si="6"/>
        <v>Quarter!r13c49</v>
      </c>
      <c r="BO13" s="7" t="str">
        <f t="shared" si="6"/>
        <v>Quarter!r13c50</v>
      </c>
      <c r="BP13" s="7" t="str">
        <f t="shared" si="6"/>
        <v>Quarter!r13c51</v>
      </c>
      <c r="BQ13" s="7" t="str">
        <f t="shared" si="6"/>
        <v>Quarter!r13c52</v>
      </c>
      <c r="BR13" s="7" t="str">
        <f t="shared" si="6"/>
        <v>Quarter!r13c53</v>
      </c>
      <c r="BS13" s="7" t="str">
        <f t="shared" si="6"/>
        <v>Quarter!r13c54</v>
      </c>
      <c r="BT13" s="7" t="str">
        <f t="shared" si="6"/>
        <v>Quarter!r13c55</v>
      </c>
    </row>
    <row r="14" spans="2:72" x14ac:dyDescent="0.2">
      <c r="B14" s="4" t="s">
        <v>246</v>
      </c>
      <c r="C14" s="7">
        <v>14</v>
      </c>
      <c r="D14" s="7" t="str">
        <f t="shared" si="4"/>
        <v>Annual!r14c2</v>
      </c>
      <c r="E14" s="7" t="str">
        <f t="shared" si="4"/>
        <v>Annual!r14c3</v>
      </c>
      <c r="F14" s="7" t="str">
        <f t="shared" si="4"/>
        <v>Annual!r14c4</v>
      </c>
      <c r="G14" s="7" t="str">
        <f t="shared" si="4"/>
        <v>Annual!r14c5</v>
      </c>
      <c r="H14" s="7" t="str">
        <f t="shared" si="4"/>
        <v>Annual!r14c6</v>
      </c>
      <c r="I14" s="7" t="str">
        <f t="shared" si="4"/>
        <v>Annual!r14c7</v>
      </c>
      <c r="J14" s="7" t="str">
        <f t="shared" si="4"/>
        <v>Annual!r14c8</v>
      </c>
      <c r="K14" s="7" t="str">
        <f t="shared" si="4"/>
        <v>Annual!r14c9</v>
      </c>
      <c r="L14" s="7" t="str">
        <f t="shared" si="4"/>
        <v>Annual!r14c10</v>
      </c>
      <c r="M14" s="7" t="str">
        <f t="shared" si="4"/>
        <v>Annual!r14c11</v>
      </c>
      <c r="N14" s="7" t="str">
        <f t="shared" si="4"/>
        <v>Annual!r14c12</v>
      </c>
      <c r="O14" s="7" t="str">
        <f t="shared" si="4"/>
        <v>Annual!r14c13</v>
      </c>
      <c r="P14" s="7" t="str">
        <f t="shared" si="4"/>
        <v>Annual!r14c14</v>
      </c>
      <c r="Q14" s="7" t="str">
        <f t="shared" si="4"/>
        <v>Annual!r14c15</v>
      </c>
      <c r="R14" s="7">
        <v>14</v>
      </c>
      <c r="S14" s="7" t="str">
        <f t="shared" si="5"/>
        <v>Quarter!r14c2</v>
      </c>
      <c r="T14" s="7" t="str">
        <f t="shared" si="5"/>
        <v>Quarter!r14c3</v>
      </c>
      <c r="U14" s="7" t="str">
        <f t="shared" si="5"/>
        <v>Quarter!r14c4</v>
      </c>
      <c r="V14" s="7" t="str">
        <f t="shared" si="5"/>
        <v>Quarter!r14c5</v>
      </c>
      <c r="W14" s="7" t="str">
        <f t="shared" si="5"/>
        <v>Quarter!r14c6</v>
      </c>
      <c r="X14" s="7" t="str">
        <f t="shared" si="5"/>
        <v>Quarter!r14c7</v>
      </c>
      <c r="Y14" s="7" t="str">
        <f t="shared" si="5"/>
        <v>Quarter!r14c8</v>
      </c>
      <c r="Z14" s="7" t="str">
        <f t="shared" si="5"/>
        <v>Quarter!r14c9</v>
      </c>
      <c r="AA14" s="7" t="str">
        <f t="shared" si="5"/>
        <v>Quarter!r14c10</v>
      </c>
      <c r="AB14" s="7" t="str">
        <f t="shared" si="5"/>
        <v>Quarter!r14c11</v>
      </c>
      <c r="AC14" s="7" t="str">
        <f t="shared" si="5"/>
        <v>Quarter!r14c12</v>
      </c>
      <c r="AD14" s="7" t="str">
        <f t="shared" si="5"/>
        <v>Quarter!r14c13</v>
      </c>
      <c r="AE14" s="7" t="str">
        <f t="shared" si="5"/>
        <v>Quarter!r14c14</v>
      </c>
      <c r="AF14" s="7" t="str">
        <f t="shared" si="5"/>
        <v>Quarter!r14c15</v>
      </c>
      <c r="AG14" s="7" t="str">
        <f t="shared" si="5"/>
        <v>Quarter!r14c16</v>
      </c>
      <c r="AH14" s="7" t="str">
        <f t="shared" si="5"/>
        <v>Quarter!r14c17</v>
      </c>
      <c r="AI14" s="7" t="str">
        <f t="shared" si="5"/>
        <v>Quarter!r14c18</v>
      </c>
      <c r="AJ14" s="7" t="str">
        <f t="shared" si="5"/>
        <v>Quarter!r14c19</v>
      </c>
      <c r="AK14" s="7" t="str">
        <f t="shared" si="8"/>
        <v>Quarter!r14c20</v>
      </c>
      <c r="AL14" s="7" t="str">
        <f t="shared" si="8"/>
        <v>Quarter!r14c21</v>
      </c>
      <c r="AM14" s="7" t="str">
        <f t="shared" si="8"/>
        <v>Quarter!r14c22</v>
      </c>
      <c r="AN14" s="7" t="str">
        <f t="shared" si="8"/>
        <v>Quarter!r14c23</v>
      </c>
      <c r="AO14" s="7" t="str">
        <f t="shared" si="8"/>
        <v>Quarter!r14c24</v>
      </c>
      <c r="AP14" s="7" t="str">
        <f t="shared" si="8"/>
        <v>Quarter!r14c25</v>
      </c>
      <c r="AQ14" s="7" t="str">
        <f t="shared" si="8"/>
        <v>Quarter!r14c26</v>
      </c>
      <c r="AR14" s="7" t="str">
        <f t="shared" si="8"/>
        <v>Quarter!r14c27</v>
      </c>
      <c r="AS14" s="7" t="str">
        <f t="shared" si="8"/>
        <v>Quarter!r14c28</v>
      </c>
      <c r="AT14" s="7" t="str">
        <f t="shared" si="8"/>
        <v>Quarter!r14c29</v>
      </c>
      <c r="AU14" s="7" t="str">
        <f t="shared" si="8"/>
        <v>Quarter!r14c30</v>
      </c>
      <c r="AV14" s="7" t="str">
        <f t="shared" si="8"/>
        <v>Quarter!r14c31</v>
      </c>
      <c r="AW14" s="7" t="str">
        <f t="shared" si="8"/>
        <v>Quarter!r14c32</v>
      </c>
      <c r="AX14" s="7" t="str">
        <f t="shared" si="8"/>
        <v>Quarter!r14c33</v>
      </c>
      <c r="AY14" s="7" t="str">
        <f t="shared" si="8"/>
        <v>Quarter!r14c34</v>
      </c>
      <c r="AZ14" s="7" t="str">
        <f t="shared" si="8"/>
        <v>Quarter!r14c35</v>
      </c>
      <c r="BA14" s="7" t="str">
        <f t="shared" si="8"/>
        <v>Quarter!r14c36</v>
      </c>
      <c r="BB14" s="7" t="str">
        <f t="shared" si="8"/>
        <v>Quarter!r14c37</v>
      </c>
      <c r="BC14" s="7" t="str">
        <f t="shared" si="8"/>
        <v>Quarter!r14c38</v>
      </c>
      <c r="BD14" s="7" t="str">
        <f t="shared" si="8"/>
        <v>Quarter!r14c39</v>
      </c>
      <c r="BE14" s="7" t="str">
        <f t="shared" si="8"/>
        <v>Quarter!r14c40</v>
      </c>
      <c r="BF14" s="7" t="str">
        <f t="shared" si="8"/>
        <v>Quarter!r14c41</v>
      </c>
      <c r="BG14" s="7" t="str">
        <f t="shared" si="8"/>
        <v>Quarter!r14c42</v>
      </c>
      <c r="BH14" s="7" t="str">
        <f t="shared" ref="BH14:BT23" si="9">$T$3&amp;"r"&amp;$R14&amp;"c"&amp;BH$4</f>
        <v>Quarter!r14c43</v>
      </c>
      <c r="BI14" s="7" t="str">
        <f t="shared" si="9"/>
        <v>Quarter!r14c44</v>
      </c>
      <c r="BJ14" s="7" t="str">
        <f t="shared" si="9"/>
        <v>Quarter!r14c45</v>
      </c>
      <c r="BK14" s="7" t="str">
        <f t="shared" si="9"/>
        <v>Quarter!r14c46</v>
      </c>
      <c r="BL14" s="7" t="str">
        <f t="shared" si="9"/>
        <v>Quarter!r14c47</v>
      </c>
      <c r="BM14" s="7" t="str">
        <f t="shared" si="9"/>
        <v>Quarter!r14c48</v>
      </c>
      <c r="BN14" s="7" t="str">
        <f t="shared" si="9"/>
        <v>Quarter!r14c49</v>
      </c>
      <c r="BO14" s="7" t="str">
        <f t="shared" si="9"/>
        <v>Quarter!r14c50</v>
      </c>
      <c r="BP14" s="7" t="str">
        <f t="shared" si="9"/>
        <v>Quarter!r14c51</v>
      </c>
      <c r="BQ14" s="7" t="str">
        <f t="shared" si="9"/>
        <v>Quarter!r14c52</v>
      </c>
      <c r="BR14" s="7" t="str">
        <f t="shared" si="9"/>
        <v>Quarter!r14c53</v>
      </c>
      <c r="BS14" s="7" t="str">
        <f t="shared" si="9"/>
        <v>Quarter!r14c54</v>
      </c>
      <c r="BT14" s="7" t="str">
        <f t="shared" si="9"/>
        <v>Quarter!r14c55</v>
      </c>
    </row>
    <row r="15" spans="2:72" x14ac:dyDescent="0.2">
      <c r="B15" s="4" t="s">
        <v>6</v>
      </c>
      <c r="C15" s="7">
        <v>15</v>
      </c>
      <c r="D15" s="7" t="str">
        <f t="shared" si="4"/>
        <v>Annual!r15c2</v>
      </c>
      <c r="E15" s="7" t="str">
        <f t="shared" si="4"/>
        <v>Annual!r15c3</v>
      </c>
      <c r="F15" s="7" t="str">
        <f t="shared" si="4"/>
        <v>Annual!r15c4</v>
      </c>
      <c r="G15" s="7" t="str">
        <f t="shared" si="4"/>
        <v>Annual!r15c5</v>
      </c>
      <c r="H15" s="7" t="str">
        <f t="shared" si="4"/>
        <v>Annual!r15c6</v>
      </c>
      <c r="I15" s="7" t="str">
        <f t="shared" si="4"/>
        <v>Annual!r15c7</v>
      </c>
      <c r="J15" s="7" t="str">
        <f t="shared" si="4"/>
        <v>Annual!r15c8</v>
      </c>
      <c r="K15" s="7" t="str">
        <f t="shared" si="4"/>
        <v>Annual!r15c9</v>
      </c>
      <c r="L15" s="7" t="str">
        <f t="shared" si="4"/>
        <v>Annual!r15c10</v>
      </c>
      <c r="M15" s="7" t="str">
        <f t="shared" si="4"/>
        <v>Annual!r15c11</v>
      </c>
      <c r="N15" s="7" t="str">
        <f t="shared" si="4"/>
        <v>Annual!r15c12</v>
      </c>
      <c r="O15" s="7" t="str">
        <f t="shared" si="4"/>
        <v>Annual!r15c13</v>
      </c>
      <c r="P15" s="7" t="str">
        <f t="shared" si="4"/>
        <v>Annual!r15c14</v>
      </c>
      <c r="Q15" s="7" t="str">
        <f t="shared" si="4"/>
        <v>Annual!r15c15</v>
      </c>
      <c r="R15" s="7">
        <v>15</v>
      </c>
      <c r="S15" s="7" t="str">
        <f t="shared" si="5"/>
        <v>Quarter!r15c2</v>
      </c>
      <c r="T15" s="7" t="str">
        <f t="shared" si="5"/>
        <v>Quarter!r15c3</v>
      </c>
      <c r="U15" s="7" t="str">
        <f t="shared" si="5"/>
        <v>Quarter!r15c4</v>
      </c>
      <c r="V15" s="7" t="str">
        <f t="shared" si="5"/>
        <v>Quarter!r15c5</v>
      </c>
      <c r="W15" s="7" t="str">
        <f t="shared" si="5"/>
        <v>Quarter!r15c6</v>
      </c>
      <c r="X15" s="7" t="str">
        <f t="shared" si="5"/>
        <v>Quarter!r15c7</v>
      </c>
      <c r="Y15" s="7" t="str">
        <f t="shared" si="5"/>
        <v>Quarter!r15c8</v>
      </c>
      <c r="Z15" s="7" t="str">
        <f t="shared" si="5"/>
        <v>Quarter!r15c9</v>
      </c>
      <c r="AA15" s="7" t="str">
        <f t="shared" si="5"/>
        <v>Quarter!r15c10</v>
      </c>
      <c r="AB15" s="7" t="str">
        <f t="shared" si="5"/>
        <v>Quarter!r15c11</v>
      </c>
      <c r="AC15" s="7" t="str">
        <f t="shared" si="5"/>
        <v>Quarter!r15c12</v>
      </c>
      <c r="AD15" s="7" t="str">
        <f t="shared" si="5"/>
        <v>Quarter!r15c13</v>
      </c>
      <c r="AE15" s="7" t="str">
        <f t="shared" si="5"/>
        <v>Quarter!r15c14</v>
      </c>
      <c r="AF15" s="7" t="str">
        <f t="shared" si="5"/>
        <v>Quarter!r15c15</v>
      </c>
      <c r="AG15" s="7" t="str">
        <f t="shared" si="5"/>
        <v>Quarter!r15c16</v>
      </c>
      <c r="AH15" s="7" t="str">
        <f t="shared" si="5"/>
        <v>Quarter!r15c17</v>
      </c>
      <c r="AI15" s="7" t="str">
        <f t="shared" si="5"/>
        <v>Quarter!r15c18</v>
      </c>
      <c r="AJ15" s="7" t="str">
        <f t="shared" si="5"/>
        <v>Quarter!r15c19</v>
      </c>
      <c r="AK15" s="7" t="str">
        <f t="shared" si="8"/>
        <v>Quarter!r15c20</v>
      </c>
      <c r="AL15" s="7" t="str">
        <f t="shared" si="8"/>
        <v>Quarter!r15c21</v>
      </c>
      <c r="AM15" s="7" t="str">
        <f t="shared" si="8"/>
        <v>Quarter!r15c22</v>
      </c>
      <c r="AN15" s="7" t="str">
        <f t="shared" si="8"/>
        <v>Quarter!r15c23</v>
      </c>
      <c r="AO15" s="7" t="str">
        <f t="shared" si="8"/>
        <v>Quarter!r15c24</v>
      </c>
      <c r="AP15" s="7" t="str">
        <f t="shared" si="8"/>
        <v>Quarter!r15c25</v>
      </c>
      <c r="AQ15" s="7" t="str">
        <f t="shared" si="8"/>
        <v>Quarter!r15c26</v>
      </c>
      <c r="AR15" s="7" t="str">
        <f t="shared" si="8"/>
        <v>Quarter!r15c27</v>
      </c>
      <c r="AS15" s="7" t="str">
        <f t="shared" si="8"/>
        <v>Quarter!r15c28</v>
      </c>
      <c r="AT15" s="7" t="str">
        <f t="shared" si="8"/>
        <v>Quarter!r15c29</v>
      </c>
      <c r="AU15" s="7" t="str">
        <f t="shared" si="8"/>
        <v>Quarter!r15c30</v>
      </c>
      <c r="AV15" s="7" t="str">
        <f t="shared" si="8"/>
        <v>Quarter!r15c31</v>
      </c>
      <c r="AW15" s="7" t="str">
        <f t="shared" si="8"/>
        <v>Quarter!r15c32</v>
      </c>
      <c r="AX15" s="7" t="str">
        <f t="shared" si="8"/>
        <v>Quarter!r15c33</v>
      </c>
      <c r="AY15" s="7" t="str">
        <f t="shared" si="8"/>
        <v>Quarter!r15c34</v>
      </c>
      <c r="AZ15" s="7" t="str">
        <f t="shared" si="8"/>
        <v>Quarter!r15c35</v>
      </c>
      <c r="BA15" s="7" t="str">
        <f t="shared" si="8"/>
        <v>Quarter!r15c36</v>
      </c>
      <c r="BB15" s="7" t="str">
        <f t="shared" si="8"/>
        <v>Quarter!r15c37</v>
      </c>
      <c r="BC15" s="7" t="str">
        <f t="shared" si="8"/>
        <v>Quarter!r15c38</v>
      </c>
      <c r="BD15" s="7" t="str">
        <f t="shared" si="8"/>
        <v>Quarter!r15c39</v>
      </c>
      <c r="BE15" s="7" t="str">
        <f t="shared" si="8"/>
        <v>Quarter!r15c40</v>
      </c>
      <c r="BF15" s="7" t="str">
        <f t="shared" si="8"/>
        <v>Quarter!r15c41</v>
      </c>
      <c r="BG15" s="7" t="str">
        <f t="shared" si="8"/>
        <v>Quarter!r15c42</v>
      </c>
      <c r="BH15" s="7" t="str">
        <f t="shared" si="9"/>
        <v>Quarter!r15c43</v>
      </c>
      <c r="BI15" s="7" t="str">
        <f t="shared" si="9"/>
        <v>Quarter!r15c44</v>
      </c>
      <c r="BJ15" s="7" t="str">
        <f t="shared" si="9"/>
        <v>Quarter!r15c45</v>
      </c>
      <c r="BK15" s="7" t="str">
        <f t="shared" si="9"/>
        <v>Quarter!r15c46</v>
      </c>
      <c r="BL15" s="7" t="str">
        <f t="shared" si="9"/>
        <v>Quarter!r15c47</v>
      </c>
      <c r="BM15" s="7" t="str">
        <f t="shared" si="9"/>
        <v>Quarter!r15c48</v>
      </c>
      <c r="BN15" s="7" t="str">
        <f t="shared" si="9"/>
        <v>Quarter!r15c49</v>
      </c>
      <c r="BO15" s="7" t="str">
        <f t="shared" si="9"/>
        <v>Quarter!r15c50</v>
      </c>
      <c r="BP15" s="7" t="str">
        <f t="shared" si="9"/>
        <v>Quarter!r15c51</v>
      </c>
      <c r="BQ15" s="7" t="str">
        <f t="shared" si="9"/>
        <v>Quarter!r15c52</v>
      </c>
      <c r="BR15" s="7" t="str">
        <f t="shared" si="9"/>
        <v>Quarter!r15c53</v>
      </c>
      <c r="BS15" s="7" t="str">
        <f t="shared" si="9"/>
        <v>Quarter!r15c54</v>
      </c>
      <c r="BT15" s="7" t="str">
        <f t="shared" si="9"/>
        <v>Quarter!r15c55</v>
      </c>
    </row>
    <row r="16" spans="2:72" x14ac:dyDescent="0.2">
      <c r="B16" s="4" t="s">
        <v>7</v>
      </c>
      <c r="C16" s="7">
        <v>16</v>
      </c>
      <c r="D16" s="7" t="str">
        <f t="shared" si="4"/>
        <v>Annual!r16c2</v>
      </c>
      <c r="E16" s="7" t="str">
        <f t="shared" si="4"/>
        <v>Annual!r16c3</v>
      </c>
      <c r="F16" s="7" t="str">
        <f t="shared" si="4"/>
        <v>Annual!r16c4</v>
      </c>
      <c r="G16" s="7" t="str">
        <f t="shared" si="4"/>
        <v>Annual!r16c5</v>
      </c>
      <c r="H16" s="7" t="str">
        <f t="shared" si="4"/>
        <v>Annual!r16c6</v>
      </c>
      <c r="I16" s="7" t="str">
        <f t="shared" si="4"/>
        <v>Annual!r16c7</v>
      </c>
      <c r="J16" s="7" t="str">
        <f t="shared" si="4"/>
        <v>Annual!r16c8</v>
      </c>
      <c r="K16" s="7" t="str">
        <f t="shared" si="4"/>
        <v>Annual!r16c9</v>
      </c>
      <c r="L16" s="7" t="str">
        <f t="shared" si="4"/>
        <v>Annual!r16c10</v>
      </c>
      <c r="M16" s="7" t="str">
        <f t="shared" si="4"/>
        <v>Annual!r16c11</v>
      </c>
      <c r="N16" s="7" t="str">
        <f t="shared" si="4"/>
        <v>Annual!r16c12</v>
      </c>
      <c r="O16" s="7" t="str">
        <f t="shared" si="4"/>
        <v>Annual!r16c13</v>
      </c>
      <c r="P16" s="7" t="str">
        <f t="shared" si="4"/>
        <v>Annual!r16c14</v>
      </c>
      <c r="Q16" s="7" t="str">
        <f t="shared" si="4"/>
        <v>Annual!r16c15</v>
      </c>
      <c r="R16" s="7">
        <v>16</v>
      </c>
      <c r="S16" s="7" t="str">
        <f t="shared" si="5"/>
        <v>Quarter!r16c2</v>
      </c>
      <c r="T16" s="7" t="str">
        <f t="shared" si="5"/>
        <v>Quarter!r16c3</v>
      </c>
      <c r="U16" s="7" t="str">
        <f t="shared" si="5"/>
        <v>Quarter!r16c4</v>
      </c>
      <c r="V16" s="7" t="str">
        <f t="shared" si="5"/>
        <v>Quarter!r16c5</v>
      </c>
      <c r="W16" s="7" t="str">
        <f t="shared" si="5"/>
        <v>Quarter!r16c6</v>
      </c>
      <c r="X16" s="7" t="str">
        <f t="shared" si="5"/>
        <v>Quarter!r16c7</v>
      </c>
      <c r="Y16" s="7" t="str">
        <f t="shared" si="5"/>
        <v>Quarter!r16c8</v>
      </c>
      <c r="Z16" s="7" t="str">
        <f t="shared" si="5"/>
        <v>Quarter!r16c9</v>
      </c>
      <c r="AA16" s="7" t="str">
        <f t="shared" si="5"/>
        <v>Quarter!r16c10</v>
      </c>
      <c r="AB16" s="7" t="str">
        <f t="shared" si="5"/>
        <v>Quarter!r16c11</v>
      </c>
      <c r="AC16" s="7" t="str">
        <f t="shared" si="5"/>
        <v>Quarter!r16c12</v>
      </c>
      <c r="AD16" s="7" t="str">
        <f t="shared" si="5"/>
        <v>Quarter!r16c13</v>
      </c>
      <c r="AE16" s="7" t="str">
        <f t="shared" si="5"/>
        <v>Quarter!r16c14</v>
      </c>
      <c r="AF16" s="7" t="str">
        <f t="shared" si="5"/>
        <v>Quarter!r16c15</v>
      </c>
      <c r="AG16" s="7" t="str">
        <f t="shared" si="5"/>
        <v>Quarter!r16c16</v>
      </c>
      <c r="AH16" s="7" t="str">
        <f t="shared" si="5"/>
        <v>Quarter!r16c17</v>
      </c>
      <c r="AI16" s="7" t="str">
        <f t="shared" si="5"/>
        <v>Quarter!r16c18</v>
      </c>
      <c r="AJ16" s="7" t="str">
        <f t="shared" si="5"/>
        <v>Quarter!r16c19</v>
      </c>
      <c r="AK16" s="7" t="str">
        <f t="shared" si="8"/>
        <v>Quarter!r16c20</v>
      </c>
      <c r="AL16" s="7" t="str">
        <f t="shared" si="8"/>
        <v>Quarter!r16c21</v>
      </c>
      <c r="AM16" s="7" t="str">
        <f t="shared" si="8"/>
        <v>Quarter!r16c22</v>
      </c>
      <c r="AN16" s="7" t="str">
        <f t="shared" si="8"/>
        <v>Quarter!r16c23</v>
      </c>
      <c r="AO16" s="7" t="str">
        <f t="shared" si="8"/>
        <v>Quarter!r16c24</v>
      </c>
      <c r="AP16" s="7" t="str">
        <f t="shared" si="8"/>
        <v>Quarter!r16c25</v>
      </c>
      <c r="AQ16" s="7" t="str">
        <f t="shared" si="8"/>
        <v>Quarter!r16c26</v>
      </c>
      <c r="AR16" s="7" t="str">
        <f t="shared" si="8"/>
        <v>Quarter!r16c27</v>
      </c>
      <c r="AS16" s="7" t="str">
        <f t="shared" si="8"/>
        <v>Quarter!r16c28</v>
      </c>
      <c r="AT16" s="7" t="str">
        <f t="shared" si="8"/>
        <v>Quarter!r16c29</v>
      </c>
      <c r="AU16" s="7" t="str">
        <f t="shared" si="8"/>
        <v>Quarter!r16c30</v>
      </c>
      <c r="AV16" s="7" t="str">
        <f t="shared" si="8"/>
        <v>Quarter!r16c31</v>
      </c>
      <c r="AW16" s="7" t="str">
        <f t="shared" si="8"/>
        <v>Quarter!r16c32</v>
      </c>
      <c r="AX16" s="7" t="str">
        <f t="shared" si="8"/>
        <v>Quarter!r16c33</v>
      </c>
      <c r="AY16" s="7" t="str">
        <f t="shared" si="8"/>
        <v>Quarter!r16c34</v>
      </c>
      <c r="AZ16" s="7" t="str">
        <f t="shared" si="8"/>
        <v>Quarter!r16c35</v>
      </c>
      <c r="BA16" s="7" t="str">
        <f t="shared" si="8"/>
        <v>Quarter!r16c36</v>
      </c>
      <c r="BB16" s="7" t="str">
        <f t="shared" si="8"/>
        <v>Quarter!r16c37</v>
      </c>
      <c r="BC16" s="7" t="str">
        <f t="shared" si="8"/>
        <v>Quarter!r16c38</v>
      </c>
      <c r="BD16" s="7" t="str">
        <f t="shared" si="8"/>
        <v>Quarter!r16c39</v>
      </c>
      <c r="BE16" s="7" t="str">
        <f t="shared" si="8"/>
        <v>Quarter!r16c40</v>
      </c>
      <c r="BF16" s="7" t="str">
        <f t="shared" si="8"/>
        <v>Quarter!r16c41</v>
      </c>
      <c r="BG16" s="7" t="str">
        <f t="shared" si="8"/>
        <v>Quarter!r16c42</v>
      </c>
      <c r="BH16" s="7" t="str">
        <f t="shared" si="9"/>
        <v>Quarter!r16c43</v>
      </c>
      <c r="BI16" s="7" t="str">
        <f t="shared" si="9"/>
        <v>Quarter!r16c44</v>
      </c>
      <c r="BJ16" s="7" t="str">
        <f t="shared" si="9"/>
        <v>Quarter!r16c45</v>
      </c>
      <c r="BK16" s="7" t="str">
        <f t="shared" si="9"/>
        <v>Quarter!r16c46</v>
      </c>
      <c r="BL16" s="7" t="str">
        <f t="shared" si="9"/>
        <v>Quarter!r16c47</v>
      </c>
      <c r="BM16" s="7" t="str">
        <f t="shared" si="9"/>
        <v>Quarter!r16c48</v>
      </c>
      <c r="BN16" s="7" t="str">
        <f t="shared" si="9"/>
        <v>Quarter!r16c49</v>
      </c>
      <c r="BO16" s="7" t="str">
        <f t="shared" si="9"/>
        <v>Quarter!r16c50</v>
      </c>
      <c r="BP16" s="7" t="str">
        <f t="shared" si="9"/>
        <v>Quarter!r16c51</v>
      </c>
      <c r="BQ16" s="7" t="str">
        <f t="shared" si="9"/>
        <v>Quarter!r16c52</v>
      </c>
      <c r="BR16" s="7" t="str">
        <f t="shared" si="9"/>
        <v>Quarter!r16c53</v>
      </c>
      <c r="BS16" s="7" t="str">
        <f t="shared" si="9"/>
        <v>Quarter!r16c54</v>
      </c>
      <c r="BT16" s="7" t="str">
        <f t="shared" si="9"/>
        <v>Quarter!r16c55</v>
      </c>
    </row>
    <row r="17" spans="2:72" x14ac:dyDescent="0.2">
      <c r="B17" s="4" t="s">
        <v>30</v>
      </c>
      <c r="C17" s="7">
        <v>17</v>
      </c>
      <c r="D17" s="7" t="str">
        <f t="shared" si="4"/>
        <v>Annual!r17c2</v>
      </c>
      <c r="E17" s="7" t="str">
        <f t="shared" si="4"/>
        <v>Annual!r17c3</v>
      </c>
      <c r="F17" s="7" t="str">
        <f t="shared" si="4"/>
        <v>Annual!r17c4</v>
      </c>
      <c r="G17" s="7" t="str">
        <f t="shared" si="4"/>
        <v>Annual!r17c5</v>
      </c>
      <c r="H17" s="7" t="str">
        <f t="shared" si="4"/>
        <v>Annual!r17c6</v>
      </c>
      <c r="I17" s="7" t="str">
        <f t="shared" si="4"/>
        <v>Annual!r17c7</v>
      </c>
      <c r="J17" s="7" t="str">
        <f t="shared" si="4"/>
        <v>Annual!r17c8</v>
      </c>
      <c r="K17" s="7" t="str">
        <f t="shared" si="4"/>
        <v>Annual!r17c9</v>
      </c>
      <c r="L17" s="7" t="str">
        <f t="shared" si="4"/>
        <v>Annual!r17c10</v>
      </c>
      <c r="M17" s="7" t="str">
        <f t="shared" si="4"/>
        <v>Annual!r17c11</v>
      </c>
      <c r="N17" s="7" t="str">
        <f t="shared" si="4"/>
        <v>Annual!r17c12</v>
      </c>
      <c r="O17" s="7" t="str">
        <f t="shared" si="4"/>
        <v>Annual!r17c13</v>
      </c>
      <c r="P17" s="7" t="str">
        <f t="shared" si="4"/>
        <v>Annual!r17c14</v>
      </c>
      <c r="Q17" s="7" t="str">
        <f t="shared" si="4"/>
        <v>Annual!r17c15</v>
      </c>
      <c r="R17" s="7">
        <v>17</v>
      </c>
      <c r="S17" s="7" t="str">
        <f t="shared" si="5"/>
        <v>Quarter!r17c2</v>
      </c>
      <c r="T17" s="7" t="str">
        <f t="shared" si="5"/>
        <v>Quarter!r17c3</v>
      </c>
      <c r="U17" s="7" t="str">
        <f t="shared" si="5"/>
        <v>Quarter!r17c4</v>
      </c>
      <c r="V17" s="7" t="str">
        <f t="shared" si="5"/>
        <v>Quarter!r17c5</v>
      </c>
      <c r="W17" s="7" t="str">
        <f t="shared" si="5"/>
        <v>Quarter!r17c6</v>
      </c>
      <c r="X17" s="7" t="str">
        <f t="shared" si="5"/>
        <v>Quarter!r17c7</v>
      </c>
      <c r="Y17" s="7" t="str">
        <f t="shared" si="5"/>
        <v>Quarter!r17c8</v>
      </c>
      <c r="Z17" s="7" t="str">
        <f t="shared" si="5"/>
        <v>Quarter!r17c9</v>
      </c>
      <c r="AA17" s="7" t="str">
        <f t="shared" si="5"/>
        <v>Quarter!r17c10</v>
      </c>
      <c r="AB17" s="7" t="str">
        <f t="shared" si="5"/>
        <v>Quarter!r17c11</v>
      </c>
      <c r="AC17" s="7" t="str">
        <f t="shared" si="5"/>
        <v>Quarter!r17c12</v>
      </c>
      <c r="AD17" s="7" t="str">
        <f t="shared" si="5"/>
        <v>Quarter!r17c13</v>
      </c>
      <c r="AE17" s="7" t="str">
        <f t="shared" si="5"/>
        <v>Quarter!r17c14</v>
      </c>
      <c r="AF17" s="7" t="str">
        <f t="shared" si="5"/>
        <v>Quarter!r17c15</v>
      </c>
      <c r="AG17" s="7" t="str">
        <f t="shared" si="5"/>
        <v>Quarter!r17c16</v>
      </c>
      <c r="AH17" s="7" t="str">
        <f t="shared" si="5"/>
        <v>Quarter!r17c17</v>
      </c>
      <c r="AI17" s="7" t="str">
        <f t="shared" si="5"/>
        <v>Quarter!r17c18</v>
      </c>
      <c r="AJ17" s="7" t="str">
        <f t="shared" si="5"/>
        <v>Quarter!r17c19</v>
      </c>
      <c r="AK17" s="7" t="str">
        <f t="shared" si="8"/>
        <v>Quarter!r17c20</v>
      </c>
      <c r="AL17" s="7" t="str">
        <f t="shared" si="8"/>
        <v>Quarter!r17c21</v>
      </c>
      <c r="AM17" s="7" t="str">
        <f t="shared" si="8"/>
        <v>Quarter!r17c22</v>
      </c>
      <c r="AN17" s="7" t="str">
        <f t="shared" si="8"/>
        <v>Quarter!r17c23</v>
      </c>
      <c r="AO17" s="7" t="str">
        <f t="shared" si="8"/>
        <v>Quarter!r17c24</v>
      </c>
      <c r="AP17" s="7" t="str">
        <f t="shared" si="8"/>
        <v>Quarter!r17c25</v>
      </c>
      <c r="AQ17" s="7" t="str">
        <f t="shared" si="8"/>
        <v>Quarter!r17c26</v>
      </c>
      <c r="AR17" s="7" t="str">
        <f t="shared" si="8"/>
        <v>Quarter!r17c27</v>
      </c>
      <c r="AS17" s="7" t="str">
        <f t="shared" si="8"/>
        <v>Quarter!r17c28</v>
      </c>
      <c r="AT17" s="7" t="str">
        <f t="shared" si="8"/>
        <v>Quarter!r17c29</v>
      </c>
      <c r="AU17" s="7" t="str">
        <f t="shared" si="8"/>
        <v>Quarter!r17c30</v>
      </c>
      <c r="AV17" s="7" t="str">
        <f t="shared" si="8"/>
        <v>Quarter!r17c31</v>
      </c>
      <c r="AW17" s="7" t="str">
        <f t="shared" si="8"/>
        <v>Quarter!r17c32</v>
      </c>
      <c r="AX17" s="7" t="str">
        <f t="shared" si="8"/>
        <v>Quarter!r17c33</v>
      </c>
      <c r="AY17" s="7" t="str">
        <f t="shared" si="8"/>
        <v>Quarter!r17c34</v>
      </c>
      <c r="AZ17" s="7" t="str">
        <f t="shared" si="8"/>
        <v>Quarter!r17c35</v>
      </c>
      <c r="BA17" s="7" t="str">
        <f t="shared" si="8"/>
        <v>Quarter!r17c36</v>
      </c>
      <c r="BB17" s="7" t="str">
        <f t="shared" si="8"/>
        <v>Quarter!r17c37</v>
      </c>
      <c r="BC17" s="7" t="str">
        <f t="shared" si="8"/>
        <v>Quarter!r17c38</v>
      </c>
      <c r="BD17" s="7" t="str">
        <f t="shared" si="8"/>
        <v>Quarter!r17c39</v>
      </c>
      <c r="BE17" s="7" t="str">
        <f t="shared" si="8"/>
        <v>Quarter!r17c40</v>
      </c>
      <c r="BF17" s="7" t="str">
        <f t="shared" si="8"/>
        <v>Quarter!r17c41</v>
      </c>
      <c r="BG17" s="7" t="str">
        <f t="shared" si="8"/>
        <v>Quarter!r17c42</v>
      </c>
      <c r="BH17" s="7" t="str">
        <f t="shared" si="9"/>
        <v>Quarter!r17c43</v>
      </c>
      <c r="BI17" s="7" t="str">
        <f t="shared" si="9"/>
        <v>Quarter!r17c44</v>
      </c>
      <c r="BJ17" s="7" t="str">
        <f t="shared" si="9"/>
        <v>Quarter!r17c45</v>
      </c>
      <c r="BK17" s="7" t="str">
        <f t="shared" si="9"/>
        <v>Quarter!r17c46</v>
      </c>
      <c r="BL17" s="7" t="str">
        <f t="shared" si="9"/>
        <v>Quarter!r17c47</v>
      </c>
      <c r="BM17" s="7" t="str">
        <f t="shared" si="9"/>
        <v>Quarter!r17c48</v>
      </c>
      <c r="BN17" s="7" t="str">
        <f t="shared" si="9"/>
        <v>Quarter!r17c49</v>
      </c>
      <c r="BO17" s="7" t="str">
        <f t="shared" si="9"/>
        <v>Quarter!r17c50</v>
      </c>
      <c r="BP17" s="7" t="str">
        <f t="shared" si="9"/>
        <v>Quarter!r17c51</v>
      </c>
      <c r="BQ17" s="7" t="str">
        <f t="shared" si="9"/>
        <v>Quarter!r17c52</v>
      </c>
      <c r="BR17" s="7" t="str">
        <f t="shared" si="9"/>
        <v>Quarter!r17c53</v>
      </c>
      <c r="BS17" s="7" t="str">
        <f t="shared" si="9"/>
        <v>Quarter!r17c54</v>
      </c>
      <c r="BT17" s="7" t="str">
        <f t="shared" si="9"/>
        <v>Quarter!r17c55</v>
      </c>
    </row>
    <row r="18" spans="2:72" x14ac:dyDescent="0.2">
      <c r="B18" s="4" t="s">
        <v>31</v>
      </c>
      <c r="C18" s="7">
        <v>18</v>
      </c>
      <c r="D18" s="7" t="str">
        <f t="shared" si="4"/>
        <v>Annual!r18c2</v>
      </c>
      <c r="E18" s="7" t="str">
        <f t="shared" si="4"/>
        <v>Annual!r18c3</v>
      </c>
      <c r="F18" s="7" t="str">
        <f t="shared" si="4"/>
        <v>Annual!r18c4</v>
      </c>
      <c r="G18" s="7" t="str">
        <f t="shared" si="4"/>
        <v>Annual!r18c5</v>
      </c>
      <c r="H18" s="7" t="str">
        <f t="shared" si="4"/>
        <v>Annual!r18c6</v>
      </c>
      <c r="I18" s="7" t="str">
        <f t="shared" si="4"/>
        <v>Annual!r18c7</v>
      </c>
      <c r="J18" s="7" t="str">
        <f t="shared" si="4"/>
        <v>Annual!r18c8</v>
      </c>
      <c r="K18" s="7" t="str">
        <f t="shared" si="4"/>
        <v>Annual!r18c9</v>
      </c>
      <c r="L18" s="7" t="str">
        <f t="shared" si="4"/>
        <v>Annual!r18c10</v>
      </c>
      <c r="M18" s="7" t="str">
        <f t="shared" si="4"/>
        <v>Annual!r18c11</v>
      </c>
      <c r="N18" s="7" t="str">
        <f t="shared" si="4"/>
        <v>Annual!r18c12</v>
      </c>
      <c r="O18" s="7" t="str">
        <f t="shared" si="4"/>
        <v>Annual!r18c13</v>
      </c>
      <c r="P18" s="7" t="str">
        <f t="shared" si="4"/>
        <v>Annual!r18c14</v>
      </c>
      <c r="Q18" s="7" t="str">
        <f t="shared" si="4"/>
        <v>Annual!r18c15</v>
      </c>
      <c r="R18" s="7">
        <v>18</v>
      </c>
      <c r="S18" s="7" t="str">
        <f t="shared" si="5"/>
        <v>Quarter!r18c2</v>
      </c>
      <c r="T18" s="7" t="str">
        <f t="shared" si="5"/>
        <v>Quarter!r18c3</v>
      </c>
      <c r="U18" s="7" t="str">
        <f t="shared" si="5"/>
        <v>Quarter!r18c4</v>
      </c>
      <c r="V18" s="7" t="str">
        <f t="shared" si="5"/>
        <v>Quarter!r18c5</v>
      </c>
      <c r="W18" s="7" t="str">
        <f t="shared" si="5"/>
        <v>Quarter!r18c6</v>
      </c>
      <c r="X18" s="7" t="str">
        <f t="shared" si="5"/>
        <v>Quarter!r18c7</v>
      </c>
      <c r="Y18" s="7" t="str">
        <f t="shared" si="5"/>
        <v>Quarter!r18c8</v>
      </c>
      <c r="Z18" s="7" t="str">
        <f t="shared" si="5"/>
        <v>Quarter!r18c9</v>
      </c>
      <c r="AA18" s="7" t="str">
        <f t="shared" si="5"/>
        <v>Quarter!r18c10</v>
      </c>
      <c r="AB18" s="7" t="str">
        <f t="shared" si="5"/>
        <v>Quarter!r18c11</v>
      </c>
      <c r="AC18" s="7" t="str">
        <f t="shared" si="5"/>
        <v>Quarter!r18c12</v>
      </c>
      <c r="AD18" s="7" t="str">
        <f t="shared" si="5"/>
        <v>Quarter!r18c13</v>
      </c>
      <c r="AE18" s="7" t="str">
        <f t="shared" si="5"/>
        <v>Quarter!r18c14</v>
      </c>
      <c r="AF18" s="7" t="str">
        <f t="shared" si="5"/>
        <v>Quarter!r18c15</v>
      </c>
      <c r="AG18" s="7" t="str">
        <f t="shared" si="5"/>
        <v>Quarter!r18c16</v>
      </c>
      <c r="AH18" s="7" t="str">
        <f t="shared" si="5"/>
        <v>Quarter!r18c17</v>
      </c>
      <c r="AI18" s="7" t="str">
        <f t="shared" si="5"/>
        <v>Quarter!r18c18</v>
      </c>
      <c r="AJ18" s="7" t="str">
        <f t="shared" si="5"/>
        <v>Quarter!r18c19</v>
      </c>
      <c r="AK18" s="7" t="str">
        <f t="shared" si="8"/>
        <v>Quarter!r18c20</v>
      </c>
      <c r="AL18" s="7" t="str">
        <f t="shared" si="8"/>
        <v>Quarter!r18c21</v>
      </c>
      <c r="AM18" s="7" t="str">
        <f t="shared" si="8"/>
        <v>Quarter!r18c22</v>
      </c>
      <c r="AN18" s="7" t="str">
        <f t="shared" si="8"/>
        <v>Quarter!r18c23</v>
      </c>
      <c r="AO18" s="7" t="str">
        <f t="shared" si="8"/>
        <v>Quarter!r18c24</v>
      </c>
      <c r="AP18" s="7" t="str">
        <f t="shared" si="8"/>
        <v>Quarter!r18c25</v>
      </c>
      <c r="AQ18" s="7" t="str">
        <f t="shared" si="8"/>
        <v>Quarter!r18c26</v>
      </c>
      <c r="AR18" s="7" t="str">
        <f t="shared" si="8"/>
        <v>Quarter!r18c27</v>
      </c>
      <c r="AS18" s="7" t="str">
        <f t="shared" si="8"/>
        <v>Quarter!r18c28</v>
      </c>
      <c r="AT18" s="7" t="str">
        <f t="shared" si="8"/>
        <v>Quarter!r18c29</v>
      </c>
      <c r="AU18" s="7" t="str">
        <f t="shared" si="8"/>
        <v>Quarter!r18c30</v>
      </c>
      <c r="AV18" s="7" t="str">
        <f t="shared" si="8"/>
        <v>Quarter!r18c31</v>
      </c>
      <c r="AW18" s="7" t="str">
        <f t="shared" si="8"/>
        <v>Quarter!r18c32</v>
      </c>
      <c r="AX18" s="7" t="str">
        <f t="shared" si="8"/>
        <v>Quarter!r18c33</v>
      </c>
      <c r="AY18" s="7" t="str">
        <f t="shared" si="8"/>
        <v>Quarter!r18c34</v>
      </c>
      <c r="AZ18" s="7" t="str">
        <f t="shared" si="8"/>
        <v>Quarter!r18c35</v>
      </c>
      <c r="BA18" s="7" t="str">
        <f t="shared" si="8"/>
        <v>Quarter!r18c36</v>
      </c>
      <c r="BB18" s="7" t="str">
        <f t="shared" si="8"/>
        <v>Quarter!r18c37</v>
      </c>
      <c r="BC18" s="7" t="str">
        <f t="shared" si="8"/>
        <v>Quarter!r18c38</v>
      </c>
      <c r="BD18" s="7" t="str">
        <f t="shared" si="8"/>
        <v>Quarter!r18c39</v>
      </c>
      <c r="BE18" s="7" t="str">
        <f t="shared" si="8"/>
        <v>Quarter!r18c40</v>
      </c>
      <c r="BF18" s="7" t="str">
        <f t="shared" si="8"/>
        <v>Quarter!r18c41</v>
      </c>
      <c r="BG18" s="7" t="str">
        <f t="shared" si="8"/>
        <v>Quarter!r18c42</v>
      </c>
      <c r="BH18" s="7" t="str">
        <f t="shared" si="9"/>
        <v>Quarter!r18c43</v>
      </c>
      <c r="BI18" s="7" t="str">
        <f t="shared" si="9"/>
        <v>Quarter!r18c44</v>
      </c>
      <c r="BJ18" s="7" t="str">
        <f t="shared" si="9"/>
        <v>Quarter!r18c45</v>
      </c>
      <c r="BK18" s="7" t="str">
        <f t="shared" si="9"/>
        <v>Quarter!r18c46</v>
      </c>
      <c r="BL18" s="7" t="str">
        <f t="shared" si="9"/>
        <v>Quarter!r18c47</v>
      </c>
      <c r="BM18" s="7" t="str">
        <f t="shared" si="9"/>
        <v>Quarter!r18c48</v>
      </c>
      <c r="BN18" s="7" t="str">
        <f t="shared" si="9"/>
        <v>Quarter!r18c49</v>
      </c>
      <c r="BO18" s="7" t="str">
        <f t="shared" si="9"/>
        <v>Quarter!r18c50</v>
      </c>
      <c r="BP18" s="7" t="str">
        <f t="shared" si="9"/>
        <v>Quarter!r18c51</v>
      </c>
      <c r="BQ18" s="7" t="str">
        <f t="shared" si="9"/>
        <v>Quarter!r18c52</v>
      </c>
      <c r="BR18" s="7" t="str">
        <f t="shared" si="9"/>
        <v>Quarter!r18c53</v>
      </c>
      <c r="BS18" s="7" t="str">
        <f t="shared" si="9"/>
        <v>Quarter!r18c54</v>
      </c>
      <c r="BT18" s="7" t="str">
        <f t="shared" si="9"/>
        <v>Quarter!r18c55</v>
      </c>
    </row>
    <row r="19" spans="2:72" x14ac:dyDescent="0.2">
      <c r="B19" s="4" t="s">
        <v>251</v>
      </c>
      <c r="C19" s="7">
        <v>19</v>
      </c>
      <c r="D19" s="7" t="str">
        <f t="shared" si="4"/>
        <v>Annual!r19c2</v>
      </c>
      <c r="E19" s="7" t="str">
        <f t="shared" si="4"/>
        <v>Annual!r19c3</v>
      </c>
      <c r="F19" s="7" t="str">
        <f t="shared" si="4"/>
        <v>Annual!r19c4</v>
      </c>
      <c r="G19" s="7" t="str">
        <f t="shared" si="4"/>
        <v>Annual!r19c5</v>
      </c>
      <c r="H19" s="7" t="str">
        <f t="shared" si="4"/>
        <v>Annual!r19c6</v>
      </c>
      <c r="I19" s="7" t="str">
        <f t="shared" si="4"/>
        <v>Annual!r19c7</v>
      </c>
      <c r="J19" s="7" t="str">
        <f t="shared" si="4"/>
        <v>Annual!r19c8</v>
      </c>
      <c r="K19" s="7" t="str">
        <f t="shared" si="4"/>
        <v>Annual!r19c9</v>
      </c>
      <c r="L19" s="7" t="str">
        <f t="shared" si="4"/>
        <v>Annual!r19c10</v>
      </c>
      <c r="M19" s="7" t="str">
        <f t="shared" si="4"/>
        <v>Annual!r19c11</v>
      </c>
      <c r="N19" s="7" t="str">
        <f t="shared" si="4"/>
        <v>Annual!r19c12</v>
      </c>
      <c r="O19" s="7" t="str">
        <f t="shared" si="4"/>
        <v>Annual!r19c13</v>
      </c>
      <c r="P19" s="7" t="str">
        <f t="shared" si="4"/>
        <v>Annual!r19c14</v>
      </c>
      <c r="Q19" s="7" t="str">
        <f t="shared" si="4"/>
        <v>Annual!r19c15</v>
      </c>
      <c r="R19" s="7">
        <v>19</v>
      </c>
      <c r="S19" s="7" t="str">
        <f t="shared" si="5"/>
        <v>Quarter!r19c2</v>
      </c>
      <c r="T19" s="7" t="str">
        <f t="shared" si="5"/>
        <v>Quarter!r19c3</v>
      </c>
      <c r="U19" s="7" t="str">
        <f t="shared" si="5"/>
        <v>Quarter!r19c4</v>
      </c>
      <c r="V19" s="7" t="str">
        <f t="shared" si="5"/>
        <v>Quarter!r19c5</v>
      </c>
      <c r="W19" s="7" t="str">
        <f t="shared" si="5"/>
        <v>Quarter!r19c6</v>
      </c>
      <c r="X19" s="7" t="str">
        <f t="shared" si="5"/>
        <v>Quarter!r19c7</v>
      </c>
      <c r="Y19" s="7" t="str">
        <f t="shared" si="5"/>
        <v>Quarter!r19c8</v>
      </c>
      <c r="Z19" s="7" t="str">
        <f t="shared" si="5"/>
        <v>Quarter!r19c9</v>
      </c>
      <c r="AA19" s="7" t="str">
        <f t="shared" si="5"/>
        <v>Quarter!r19c10</v>
      </c>
      <c r="AB19" s="7" t="str">
        <f t="shared" si="5"/>
        <v>Quarter!r19c11</v>
      </c>
      <c r="AC19" s="7" t="str">
        <f t="shared" si="5"/>
        <v>Quarter!r19c12</v>
      </c>
      <c r="AD19" s="7" t="str">
        <f t="shared" si="5"/>
        <v>Quarter!r19c13</v>
      </c>
      <c r="AE19" s="7" t="str">
        <f t="shared" si="5"/>
        <v>Quarter!r19c14</v>
      </c>
      <c r="AF19" s="7" t="str">
        <f t="shared" si="5"/>
        <v>Quarter!r19c15</v>
      </c>
      <c r="AG19" s="7" t="str">
        <f t="shared" si="5"/>
        <v>Quarter!r19c16</v>
      </c>
      <c r="AH19" s="7" t="str">
        <f t="shared" si="5"/>
        <v>Quarter!r19c17</v>
      </c>
      <c r="AI19" s="7" t="str">
        <f t="shared" si="5"/>
        <v>Quarter!r19c18</v>
      </c>
      <c r="AJ19" s="7" t="str">
        <f t="shared" si="5"/>
        <v>Quarter!r19c19</v>
      </c>
      <c r="AK19" s="7" t="str">
        <f t="shared" si="8"/>
        <v>Quarter!r19c20</v>
      </c>
      <c r="AL19" s="7" t="str">
        <f t="shared" si="8"/>
        <v>Quarter!r19c21</v>
      </c>
      <c r="AM19" s="7" t="str">
        <f t="shared" si="8"/>
        <v>Quarter!r19c22</v>
      </c>
      <c r="AN19" s="7" t="str">
        <f t="shared" si="8"/>
        <v>Quarter!r19c23</v>
      </c>
      <c r="AO19" s="7" t="str">
        <f t="shared" si="8"/>
        <v>Quarter!r19c24</v>
      </c>
      <c r="AP19" s="7" t="str">
        <f t="shared" si="8"/>
        <v>Quarter!r19c25</v>
      </c>
      <c r="AQ19" s="7" t="str">
        <f t="shared" si="8"/>
        <v>Quarter!r19c26</v>
      </c>
      <c r="AR19" s="7" t="str">
        <f t="shared" si="8"/>
        <v>Quarter!r19c27</v>
      </c>
      <c r="AS19" s="7" t="str">
        <f t="shared" si="8"/>
        <v>Quarter!r19c28</v>
      </c>
      <c r="AT19" s="7" t="str">
        <f t="shared" si="8"/>
        <v>Quarter!r19c29</v>
      </c>
      <c r="AU19" s="7" t="str">
        <f t="shared" si="8"/>
        <v>Quarter!r19c30</v>
      </c>
      <c r="AV19" s="7" t="str">
        <f t="shared" si="8"/>
        <v>Quarter!r19c31</v>
      </c>
      <c r="AW19" s="7" t="str">
        <f t="shared" si="8"/>
        <v>Quarter!r19c32</v>
      </c>
      <c r="AX19" s="7" t="str">
        <f t="shared" si="8"/>
        <v>Quarter!r19c33</v>
      </c>
      <c r="AY19" s="7" t="str">
        <f t="shared" si="8"/>
        <v>Quarter!r19c34</v>
      </c>
      <c r="AZ19" s="7" t="str">
        <f t="shared" si="8"/>
        <v>Quarter!r19c35</v>
      </c>
      <c r="BA19" s="7" t="str">
        <f t="shared" si="8"/>
        <v>Quarter!r19c36</v>
      </c>
      <c r="BB19" s="7" t="str">
        <f t="shared" si="8"/>
        <v>Quarter!r19c37</v>
      </c>
      <c r="BC19" s="7" t="str">
        <f t="shared" si="8"/>
        <v>Quarter!r19c38</v>
      </c>
      <c r="BD19" s="7" t="str">
        <f t="shared" si="8"/>
        <v>Quarter!r19c39</v>
      </c>
      <c r="BE19" s="7" t="str">
        <f t="shared" si="8"/>
        <v>Quarter!r19c40</v>
      </c>
      <c r="BF19" s="7" t="str">
        <f t="shared" si="8"/>
        <v>Quarter!r19c41</v>
      </c>
      <c r="BG19" s="7" t="str">
        <f t="shared" si="8"/>
        <v>Quarter!r19c42</v>
      </c>
      <c r="BH19" s="7" t="str">
        <f t="shared" si="9"/>
        <v>Quarter!r19c43</v>
      </c>
      <c r="BI19" s="7" t="str">
        <f t="shared" si="9"/>
        <v>Quarter!r19c44</v>
      </c>
      <c r="BJ19" s="7" t="str">
        <f t="shared" si="9"/>
        <v>Quarter!r19c45</v>
      </c>
      <c r="BK19" s="7" t="str">
        <f t="shared" si="9"/>
        <v>Quarter!r19c46</v>
      </c>
      <c r="BL19" s="7" t="str">
        <f t="shared" si="9"/>
        <v>Quarter!r19c47</v>
      </c>
      <c r="BM19" s="7" t="str">
        <f t="shared" si="9"/>
        <v>Quarter!r19c48</v>
      </c>
      <c r="BN19" s="7" t="str">
        <f t="shared" si="9"/>
        <v>Quarter!r19c49</v>
      </c>
      <c r="BO19" s="7" t="str">
        <f t="shared" si="9"/>
        <v>Quarter!r19c50</v>
      </c>
      <c r="BP19" s="7" t="str">
        <f t="shared" si="9"/>
        <v>Quarter!r19c51</v>
      </c>
      <c r="BQ19" s="7" t="str">
        <f t="shared" si="9"/>
        <v>Quarter!r19c52</v>
      </c>
      <c r="BR19" s="7" t="str">
        <f t="shared" si="9"/>
        <v>Quarter!r19c53</v>
      </c>
      <c r="BS19" s="7" t="str">
        <f t="shared" si="9"/>
        <v>Quarter!r19c54</v>
      </c>
      <c r="BT19" s="7" t="str">
        <f t="shared" si="9"/>
        <v>Quarter!r19c55</v>
      </c>
    </row>
    <row r="20" spans="2:72" x14ac:dyDescent="0.2">
      <c r="B20" s="4" t="s">
        <v>254</v>
      </c>
      <c r="C20" s="7">
        <v>20</v>
      </c>
      <c r="D20" s="7" t="str">
        <f t="shared" si="4"/>
        <v>Annual!r20c2</v>
      </c>
      <c r="E20" s="7" t="str">
        <f t="shared" si="4"/>
        <v>Annual!r20c3</v>
      </c>
      <c r="F20" s="7" t="str">
        <f t="shared" si="4"/>
        <v>Annual!r20c4</v>
      </c>
      <c r="G20" s="7" t="str">
        <f t="shared" si="4"/>
        <v>Annual!r20c5</v>
      </c>
      <c r="H20" s="7" t="str">
        <f t="shared" si="4"/>
        <v>Annual!r20c6</v>
      </c>
      <c r="I20" s="7" t="str">
        <f t="shared" si="4"/>
        <v>Annual!r20c7</v>
      </c>
      <c r="J20" s="7" t="str">
        <f t="shared" si="4"/>
        <v>Annual!r20c8</v>
      </c>
      <c r="K20" s="7" t="str">
        <f t="shared" si="4"/>
        <v>Annual!r20c9</v>
      </c>
      <c r="L20" s="7" t="str">
        <f t="shared" si="4"/>
        <v>Annual!r20c10</v>
      </c>
      <c r="M20" s="7" t="str">
        <f t="shared" si="4"/>
        <v>Annual!r20c11</v>
      </c>
      <c r="N20" s="7" t="str">
        <f t="shared" si="4"/>
        <v>Annual!r20c12</v>
      </c>
      <c r="O20" s="7" t="str">
        <f t="shared" si="4"/>
        <v>Annual!r20c13</v>
      </c>
      <c r="P20" s="7" t="str">
        <f t="shared" si="4"/>
        <v>Annual!r20c14</v>
      </c>
      <c r="Q20" s="7" t="str">
        <f t="shared" si="4"/>
        <v>Annual!r20c15</v>
      </c>
      <c r="R20" s="7">
        <v>20</v>
      </c>
      <c r="S20" s="7" t="str">
        <f t="shared" si="5"/>
        <v>Quarter!r20c2</v>
      </c>
      <c r="T20" s="7" t="str">
        <f t="shared" si="5"/>
        <v>Quarter!r20c3</v>
      </c>
      <c r="U20" s="7" t="str">
        <f t="shared" si="5"/>
        <v>Quarter!r20c4</v>
      </c>
      <c r="V20" s="7" t="str">
        <f t="shared" si="5"/>
        <v>Quarter!r20c5</v>
      </c>
      <c r="W20" s="7" t="str">
        <f t="shared" si="5"/>
        <v>Quarter!r20c6</v>
      </c>
      <c r="X20" s="7" t="str">
        <f t="shared" si="5"/>
        <v>Quarter!r20c7</v>
      </c>
      <c r="Y20" s="7" t="str">
        <f t="shared" si="5"/>
        <v>Quarter!r20c8</v>
      </c>
      <c r="Z20" s="7" t="str">
        <f t="shared" si="5"/>
        <v>Quarter!r20c9</v>
      </c>
      <c r="AA20" s="7" t="str">
        <f t="shared" si="5"/>
        <v>Quarter!r20c10</v>
      </c>
      <c r="AB20" s="7" t="str">
        <f t="shared" si="5"/>
        <v>Quarter!r20c11</v>
      </c>
      <c r="AC20" s="7" t="str">
        <f t="shared" si="5"/>
        <v>Quarter!r20c12</v>
      </c>
      <c r="AD20" s="7" t="str">
        <f t="shared" si="5"/>
        <v>Quarter!r20c13</v>
      </c>
      <c r="AE20" s="7" t="str">
        <f t="shared" si="5"/>
        <v>Quarter!r20c14</v>
      </c>
      <c r="AF20" s="7" t="str">
        <f t="shared" si="5"/>
        <v>Quarter!r20c15</v>
      </c>
      <c r="AG20" s="7" t="str">
        <f t="shared" si="5"/>
        <v>Quarter!r20c16</v>
      </c>
      <c r="AH20" s="7" t="str">
        <f t="shared" si="5"/>
        <v>Quarter!r20c17</v>
      </c>
      <c r="AI20" s="7" t="str">
        <f t="shared" si="5"/>
        <v>Quarter!r20c18</v>
      </c>
      <c r="AJ20" s="7" t="str">
        <f t="shared" si="5"/>
        <v>Quarter!r20c19</v>
      </c>
      <c r="AK20" s="7" t="str">
        <f t="shared" si="8"/>
        <v>Quarter!r20c20</v>
      </c>
      <c r="AL20" s="7" t="str">
        <f t="shared" si="8"/>
        <v>Quarter!r20c21</v>
      </c>
      <c r="AM20" s="7" t="str">
        <f t="shared" si="8"/>
        <v>Quarter!r20c22</v>
      </c>
      <c r="AN20" s="7" t="str">
        <f t="shared" si="8"/>
        <v>Quarter!r20c23</v>
      </c>
      <c r="AO20" s="7" t="str">
        <f t="shared" si="8"/>
        <v>Quarter!r20c24</v>
      </c>
      <c r="AP20" s="7" t="str">
        <f t="shared" si="8"/>
        <v>Quarter!r20c25</v>
      </c>
      <c r="AQ20" s="7" t="str">
        <f t="shared" si="8"/>
        <v>Quarter!r20c26</v>
      </c>
      <c r="AR20" s="7" t="str">
        <f t="shared" si="8"/>
        <v>Quarter!r20c27</v>
      </c>
      <c r="AS20" s="7" t="str">
        <f t="shared" si="8"/>
        <v>Quarter!r20c28</v>
      </c>
      <c r="AT20" s="7" t="str">
        <f t="shared" si="8"/>
        <v>Quarter!r20c29</v>
      </c>
      <c r="AU20" s="7" t="str">
        <f t="shared" si="8"/>
        <v>Quarter!r20c30</v>
      </c>
      <c r="AV20" s="7" t="str">
        <f t="shared" si="8"/>
        <v>Quarter!r20c31</v>
      </c>
      <c r="AW20" s="7" t="str">
        <f t="shared" si="8"/>
        <v>Quarter!r20c32</v>
      </c>
      <c r="AX20" s="7" t="str">
        <f t="shared" si="8"/>
        <v>Quarter!r20c33</v>
      </c>
      <c r="AY20" s="7" t="str">
        <f t="shared" si="8"/>
        <v>Quarter!r20c34</v>
      </c>
      <c r="AZ20" s="7" t="str">
        <f t="shared" si="8"/>
        <v>Quarter!r20c35</v>
      </c>
      <c r="BA20" s="7" t="str">
        <f t="shared" si="8"/>
        <v>Quarter!r20c36</v>
      </c>
      <c r="BB20" s="7" t="str">
        <f t="shared" si="8"/>
        <v>Quarter!r20c37</v>
      </c>
      <c r="BC20" s="7" t="str">
        <f t="shared" si="8"/>
        <v>Quarter!r20c38</v>
      </c>
      <c r="BD20" s="7" t="str">
        <f t="shared" si="8"/>
        <v>Quarter!r20c39</v>
      </c>
      <c r="BE20" s="7" t="str">
        <f t="shared" si="8"/>
        <v>Quarter!r20c40</v>
      </c>
      <c r="BF20" s="7" t="str">
        <f t="shared" si="8"/>
        <v>Quarter!r20c41</v>
      </c>
      <c r="BG20" s="7" t="str">
        <f t="shared" si="8"/>
        <v>Quarter!r20c42</v>
      </c>
      <c r="BH20" s="7" t="str">
        <f t="shared" si="9"/>
        <v>Quarter!r20c43</v>
      </c>
      <c r="BI20" s="7" t="str">
        <f t="shared" si="9"/>
        <v>Quarter!r20c44</v>
      </c>
      <c r="BJ20" s="7" t="str">
        <f t="shared" si="9"/>
        <v>Quarter!r20c45</v>
      </c>
      <c r="BK20" s="7" t="str">
        <f t="shared" si="9"/>
        <v>Quarter!r20c46</v>
      </c>
      <c r="BL20" s="7" t="str">
        <f t="shared" si="9"/>
        <v>Quarter!r20c47</v>
      </c>
      <c r="BM20" s="7" t="str">
        <f t="shared" si="9"/>
        <v>Quarter!r20c48</v>
      </c>
      <c r="BN20" s="7" t="str">
        <f t="shared" si="9"/>
        <v>Quarter!r20c49</v>
      </c>
      <c r="BO20" s="7" t="str">
        <f t="shared" si="9"/>
        <v>Quarter!r20c50</v>
      </c>
      <c r="BP20" s="7" t="str">
        <f t="shared" si="9"/>
        <v>Quarter!r20c51</v>
      </c>
      <c r="BQ20" s="7" t="str">
        <f t="shared" si="9"/>
        <v>Quarter!r20c52</v>
      </c>
      <c r="BR20" s="7" t="str">
        <f t="shared" si="9"/>
        <v>Quarter!r20c53</v>
      </c>
      <c r="BS20" s="7" t="str">
        <f t="shared" si="9"/>
        <v>Quarter!r20c54</v>
      </c>
      <c r="BT20" s="7" t="str">
        <f t="shared" si="9"/>
        <v>Quarter!r20c55</v>
      </c>
    </row>
    <row r="21" spans="2:72" x14ac:dyDescent="0.2">
      <c r="B21" s="4" t="s">
        <v>298</v>
      </c>
      <c r="C21" s="7">
        <v>21</v>
      </c>
      <c r="D21" s="7" t="str">
        <f t="shared" si="4"/>
        <v>Annual!r21c2</v>
      </c>
      <c r="E21" s="7" t="str">
        <f t="shared" si="4"/>
        <v>Annual!r21c3</v>
      </c>
      <c r="F21" s="7" t="str">
        <f t="shared" si="4"/>
        <v>Annual!r21c4</v>
      </c>
      <c r="G21" s="7" t="str">
        <f t="shared" si="4"/>
        <v>Annual!r21c5</v>
      </c>
      <c r="H21" s="7" t="str">
        <f t="shared" si="4"/>
        <v>Annual!r21c6</v>
      </c>
      <c r="I21" s="7" t="str">
        <f t="shared" si="4"/>
        <v>Annual!r21c7</v>
      </c>
      <c r="J21" s="7" t="str">
        <f t="shared" si="4"/>
        <v>Annual!r21c8</v>
      </c>
      <c r="K21" s="7" t="str">
        <f t="shared" si="4"/>
        <v>Annual!r21c9</v>
      </c>
      <c r="L21" s="7" t="str">
        <f t="shared" si="4"/>
        <v>Annual!r21c10</v>
      </c>
      <c r="M21" s="7" t="str">
        <f t="shared" si="4"/>
        <v>Annual!r21c11</v>
      </c>
      <c r="N21" s="7" t="str">
        <f t="shared" si="4"/>
        <v>Annual!r21c12</v>
      </c>
      <c r="O21" s="7" t="str">
        <f t="shared" si="4"/>
        <v>Annual!r21c13</v>
      </c>
      <c r="P21" s="7" t="str">
        <f t="shared" si="4"/>
        <v>Annual!r21c14</v>
      </c>
      <c r="Q21" s="7" t="str">
        <f t="shared" si="4"/>
        <v>Annual!r21c15</v>
      </c>
      <c r="R21" s="7">
        <v>21</v>
      </c>
      <c r="S21" s="7" t="str">
        <f t="shared" ref="S21:BG21" si="10">$T$3&amp;"r"&amp;$R21&amp;"c"&amp;S$4</f>
        <v>Quarter!r21c2</v>
      </c>
      <c r="T21" s="7" t="str">
        <f t="shared" si="10"/>
        <v>Quarter!r21c3</v>
      </c>
      <c r="U21" s="7" t="str">
        <f t="shared" si="10"/>
        <v>Quarter!r21c4</v>
      </c>
      <c r="V21" s="7" t="str">
        <f t="shared" si="10"/>
        <v>Quarter!r21c5</v>
      </c>
      <c r="W21" s="7" t="str">
        <f t="shared" si="10"/>
        <v>Quarter!r21c6</v>
      </c>
      <c r="X21" s="7" t="str">
        <f t="shared" si="10"/>
        <v>Quarter!r21c7</v>
      </c>
      <c r="Y21" s="7" t="str">
        <f t="shared" si="10"/>
        <v>Quarter!r21c8</v>
      </c>
      <c r="Z21" s="7" t="str">
        <f t="shared" si="10"/>
        <v>Quarter!r21c9</v>
      </c>
      <c r="AA21" s="7" t="str">
        <f t="shared" si="10"/>
        <v>Quarter!r21c10</v>
      </c>
      <c r="AB21" s="7" t="str">
        <f t="shared" si="10"/>
        <v>Quarter!r21c11</v>
      </c>
      <c r="AC21" s="7" t="str">
        <f t="shared" si="10"/>
        <v>Quarter!r21c12</v>
      </c>
      <c r="AD21" s="7" t="str">
        <f t="shared" si="10"/>
        <v>Quarter!r21c13</v>
      </c>
      <c r="AE21" s="7" t="str">
        <f t="shared" si="10"/>
        <v>Quarter!r21c14</v>
      </c>
      <c r="AF21" s="7" t="str">
        <f t="shared" si="10"/>
        <v>Quarter!r21c15</v>
      </c>
      <c r="AG21" s="7" t="str">
        <f t="shared" si="10"/>
        <v>Quarter!r21c16</v>
      </c>
      <c r="AH21" s="7" t="str">
        <f t="shared" si="10"/>
        <v>Quarter!r21c17</v>
      </c>
      <c r="AI21" s="7" t="str">
        <f t="shared" si="10"/>
        <v>Quarter!r21c18</v>
      </c>
      <c r="AJ21" s="7" t="str">
        <f t="shared" si="10"/>
        <v>Quarter!r21c19</v>
      </c>
      <c r="AK21" s="7" t="str">
        <f t="shared" si="10"/>
        <v>Quarter!r21c20</v>
      </c>
      <c r="AL21" s="7" t="str">
        <f t="shared" si="10"/>
        <v>Quarter!r21c21</v>
      </c>
      <c r="AM21" s="7" t="str">
        <f t="shared" si="10"/>
        <v>Quarter!r21c22</v>
      </c>
      <c r="AN21" s="7" t="str">
        <f t="shared" si="10"/>
        <v>Quarter!r21c23</v>
      </c>
      <c r="AO21" s="7" t="str">
        <f t="shared" si="10"/>
        <v>Quarter!r21c24</v>
      </c>
      <c r="AP21" s="7" t="str">
        <f t="shared" si="10"/>
        <v>Quarter!r21c25</v>
      </c>
      <c r="AQ21" s="7" t="str">
        <f t="shared" si="10"/>
        <v>Quarter!r21c26</v>
      </c>
      <c r="AR21" s="7" t="str">
        <f t="shared" si="10"/>
        <v>Quarter!r21c27</v>
      </c>
      <c r="AS21" s="7" t="str">
        <f t="shared" si="10"/>
        <v>Quarter!r21c28</v>
      </c>
      <c r="AT21" s="7" t="str">
        <f t="shared" si="10"/>
        <v>Quarter!r21c29</v>
      </c>
      <c r="AU21" s="7" t="str">
        <f t="shared" si="10"/>
        <v>Quarter!r21c30</v>
      </c>
      <c r="AV21" s="7" t="str">
        <f t="shared" si="10"/>
        <v>Quarter!r21c31</v>
      </c>
      <c r="AW21" s="7" t="str">
        <f t="shared" si="10"/>
        <v>Quarter!r21c32</v>
      </c>
      <c r="AX21" s="7" t="str">
        <f t="shared" si="10"/>
        <v>Quarter!r21c33</v>
      </c>
      <c r="AY21" s="7" t="str">
        <f t="shared" si="10"/>
        <v>Quarter!r21c34</v>
      </c>
      <c r="AZ21" s="7" t="str">
        <f t="shared" si="10"/>
        <v>Quarter!r21c35</v>
      </c>
      <c r="BA21" s="7" t="str">
        <f t="shared" si="10"/>
        <v>Quarter!r21c36</v>
      </c>
      <c r="BB21" s="7" t="str">
        <f t="shared" si="10"/>
        <v>Quarter!r21c37</v>
      </c>
      <c r="BC21" s="7" t="str">
        <f t="shared" si="10"/>
        <v>Quarter!r21c38</v>
      </c>
      <c r="BD21" s="7" t="str">
        <f t="shared" si="10"/>
        <v>Quarter!r21c39</v>
      </c>
      <c r="BE21" s="7" t="str">
        <f t="shared" si="10"/>
        <v>Quarter!r21c40</v>
      </c>
      <c r="BF21" s="7" t="str">
        <f t="shared" si="10"/>
        <v>Quarter!r21c41</v>
      </c>
      <c r="BG21" s="7" t="str">
        <f t="shared" si="10"/>
        <v>Quarter!r21c42</v>
      </c>
      <c r="BH21" s="7" t="str">
        <f t="shared" si="9"/>
        <v>Quarter!r21c43</v>
      </c>
      <c r="BI21" s="7" t="str">
        <f t="shared" si="9"/>
        <v>Quarter!r21c44</v>
      </c>
      <c r="BJ21" s="7" t="str">
        <f t="shared" si="9"/>
        <v>Quarter!r21c45</v>
      </c>
      <c r="BK21" s="7" t="str">
        <f t="shared" si="9"/>
        <v>Quarter!r21c46</v>
      </c>
      <c r="BL21" s="7" t="str">
        <f t="shared" si="9"/>
        <v>Quarter!r21c47</v>
      </c>
      <c r="BM21" s="7" t="str">
        <f t="shared" si="9"/>
        <v>Quarter!r21c48</v>
      </c>
      <c r="BN21" s="7" t="str">
        <f t="shared" si="9"/>
        <v>Quarter!r21c49</v>
      </c>
      <c r="BO21" s="7" t="str">
        <f t="shared" si="9"/>
        <v>Quarter!r21c50</v>
      </c>
      <c r="BP21" s="7" t="str">
        <f t="shared" si="9"/>
        <v>Quarter!r21c51</v>
      </c>
      <c r="BQ21" s="7" t="str">
        <f t="shared" si="9"/>
        <v>Quarter!r21c52</v>
      </c>
      <c r="BR21" s="7" t="str">
        <f t="shared" si="9"/>
        <v>Quarter!r21c53</v>
      </c>
      <c r="BS21" s="7" t="str">
        <f t="shared" si="9"/>
        <v>Quarter!r21c54</v>
      </c>
      <c r="BT21" s="7" t="str">
        <f t="shared" si="9"/>
        <v>Quarter!r21c55</v>
      </c>
    </row>
    <row r="22" spans="2:72" x14ac:dyDescent="0.2">
      <c r="B22" s="5" t="s">
        <v>0</v>
      </c>
      <c r="C22" s="7">
        <v>22</v>
      </c>
      <c r="D22" s="7" t="str">
        <f t="shared" si="4"/>
        <v>Annual!r22c2</v>
      </c>
      <c r="E22" s="7" t="str">
        <f t="shared" si="4"/>
        <v>Annual!r22c3</v>
      </c>
      <c r="F22" s="7" t="str">
        <f t="shared" si="4"/>
        <v>Annual!r22c4</v>
      </c>
      <c r="G22" s="7" t="str">
        <f t="shared" si="4"/>
        <v>Annual!r22c5</v>
      </c>
      <c r="H22" s="7" t="str">
        <f t="shared" si="4"/>
        <v>Annual!r22c6</v>
      </c>
      <c r="I22" s="7" t="str">
        <f t="shared" si="4"/>
        <v>Annual!r22c7</v>
      </c>
      <c r="J22" s="7" t="str">
        <f t="shared" si="4"/>
        <v>Annual!r22c8</v>
      </c>
      <c r="K22" s="7" t="str">
        <f t="shared" si="4"/>
        <v>Annual!r22c9</v>
      </c>
      <c r="L22" s="7" t="str">
        <f t="shared" si="4"/>
        <v>Annual!r22c10</v>
      </c>
      <c r="M22" s="7" t="str">
        <f t="shared" si="4"/>
        <v>Annual!r22c11</v>
      </c>
      <c r="N22" s="7" t="str">
        <f t="shared" si="4"/>
        <v>Annual!r22c12</v>
      </c>
      <c r="O22" s="7" t="str">
        <f t="shared" si="4"/>
        <v>Annual!r22c13</v>
      </c>
      <c r="P22" s="7" t="str">
        <f t="shared" si="4"/>
        <v>Annual!r22c14</v>
      </c>
      <c r="Q22" s="7" t="str">
        <f t="shared" si="4"/>
        <v>Annual!r22c15</v>
      </c>
      <c r="R22" s="7">
        <v>22</v>
      </c>
      <c r="S22" s="7" t="str">
        <f t="shared" si="5"/>
        <v>Quarter!r22c2</v>
      </c>
      <c r="T22" s="7" t="str">
        <f t="shared" si="5"/>
        <v>Quarter!r22c3</v>
      </c>
      <c r="U22" s="7" t="str">
        <f t="shared" si="5"/>
        <v>Quarter!r22c4</v>
      </c>
      <c r="V22" s="7" t="str">
        <f t="shared" si="5"/>
        <v>Quarter!r22c5</v>
      </c>
      <c r="W22" s="7" t="str">
        <f t="shared" si="5"/>
        <v>Quarter!r22c6</v>
      </c>
      <c r="X22" s="7" t="str">
        <f t="shared" si="5"/>
        <v>Quarter!r22c7</v>
      </c>
      <c r="Y22" s="7" t="str">
        <f t="shared" si="5"/>
        <v>Quarter!r22c8</v>
      </c>
      <c r="Z22" s="7" t="str">
        <f t="shared" si="5"/>
        <v>Quarter!r22c9</v>
      </c>
      <c r="AA22" s="7" t="str">
        <f t="shared" si="5"/>
        <v>Quarter!r22c10</v>
      </c>
      <c r="AB22" s="7" t="str">
        <f t="shared" si="5"/>
        <v>Quarter!r22c11</v>
      </c>
      <c r="AC22" s="7" t="str">
        <f t="shared" si="5"/>
        <v>Quarter!r22c12</v>
      </c>
      <c r="AD22" s="7" t="str">
        <f t="shared" si="5"/>
        <v>Quarter!r22c13</v>
      </c>
      <c r="AE22" s="7" t="str">
        <f t="shared" si="5"/>
        <v>Quarter!r22c14</v>
      </c>
      <c r="AF22" s="7" t="str">
        <f t="shared" si="5"/>
        <v>Quarter!r22c15</v>
      </c>
      <c r="AG22" s="7" t="str">
        <f t="shared" si="5"/>
        <v>Quarter!r22c16</v>
      </c>
      <c r="AH22" s="7" t="str">
        <f t="shared" si="5"/>
        <v>Quarter!r22c17</v>
      </c>
      <c r="AI22" s="7" t="str">
        <f t="shared" si="5"/>
        <v>Quarter!r22c18</v>
      </c>
      <c r="AJ22" s="7" t="str">
        <f t="shared" si="5"/>
        <v>Quarter!r22c19</v>
      </c>
      <c r="AK22" s="7" t="str">
        <f t="shared" si="8"/>
        <v>Quarter!r22c20</v>
      </c>
      <c r="AL22" s="7" t="str">
        <f t="shared" si="8"/>
        <v>Quarter!r22c21</v>
      </c>
      <c r="AM22" s="7" t="str">
        <f t="shared" si="8"/>
        <v>Quarter!r22c22</v>
      </c>
      <c r="AN22" s="7" t="str">
        <f t="shared" si="8"/>
        <v>Quarter!r22c23</v>
      </c>
      <c r="AO22" s="7" t="str">
        <f t="shared" si="8"/>
        <v>Quarter!r22c24</v>
      </c>
      <c r="AP22" s="7" t="str">
        <f t="shared" si="8"/>
        <v>Quarter!r22c25</v>
      </c>
      <c r="AQ22" s="7" t="str">
        <f t="shared" si="8"/>
        <v>Quarter!r22c26</v>
      </c>
      <c r="AR22" s="7" t="str">
        <f t="shared" si="8"/>
        <v>Quarter!r22c27</v>
      </c>
      <c r="AS22" s="7" t="str">
        <f t="shared" si="8"/>
        <v>Quarter!r22c28</v>
      </c>
      <c r="AT22" s="7" t="str">
        <f t="shared" si="8"/>
        <v>Quarter!r22c29</v>
      </c>
      <c r="AU22" s="7" t="str">
        <f t="shared" si="8"/>
        <v>Quarter!r22c30</v>
      </c>
      <c r="AV22" s="7" t="str">
        <f t="shared" si="8"/>
        <v>Quarter!r22c31</v>
      </c>
      <c r="AW22" s="7" t="str">
        <f t="shared" si="8"/>
        <v>Quarter!r22c32</v>
      </c>
      <c r="AX22" s="7" t="str">
        <f t="shared" si="8"/>
        <v>Quarter!r22c33</v>
      </c>
      <c r="AY22" s="7" t="str">
        <f t="shared" si="8"/>
        <v>Quarter!r22c34</v>
      </c>
      <c r="AZ22" s="7" t="str">
        <f t="shared" si="8"/>
        <v>Quarter!r22c35</v>
      </c>
      <c r="BA22" s="7" t="str">
        <f t="shared" si="8"/>
        <v>Quarter!r22c36</v>
      </c>
      <c r="BB22" s="7" t="str">
        <f t="shared" si="8"/>
        <v>Quarter!r22c37</v>
      </c>
      <c r="BC22" s="7" t="str">
        <f t="shared" si="8"/>
        <v>Quarter!r22c38</v>
      </c>
      <c r="BD22" s="7" t="str">
        <f t="shared" si="8"/>
        <v>Quarter!r22c39</v>
      </c>
      <c r="BE22" s="7" t="str">
        <f t="shared" si="8"/>
        <v>Quarter!r22c40</v>
      </c>
      <c r="BF22" s="7" t="str">
        <f t="shared" si="8"/>
        <v>Quarter!r22c41</v>
      </c>
      <c r="BG22" s="7" t="str">
        <f t="shared" si="8"/>
        <v>Quarter!r22c42</v>
      </c>
      <c r="BH22" s="7" t="str">
        <f t="shared" si="9"/>
        <v>Quarter!r22c43</v>
      </c>
      <c r="BI22" s="7" t="str">
        <f t="shared" si="9"/>
        <v>Quarter!r22c44</v>
      </c>
      <c r="BJ22" s="7" t="str">
        <f t="shared" si="9"/>
        <v>Quarter!r22c45</v>
      </c>
      <c r="BK22" s="7" t="str">
        <f t="shared" si="9"/>
        <v>Quarter!r22c46</v>
      </c>
      <c r="BL22" s="7" t="str">
        <f t="shared" si="9"/>
        <v>Quarter!r22c47</v>
      </c>
      <c r="BM22" s="7" t="str">
        <f t="shared" si="9"/>
        <v>Quarter!r22c48</v>
      </c>
      <c r="BN22" s="7" t="str">
        <f t="shared" si="9"/>
        <v>Quarter!r22c49</v>
      </c>
      <c r="BO22" s="7" t="str">
        <f t="shared" si="9"/>
        <v>Quarter!r22c50</v>
      </c>
      <c r="BP22" s="7" t="str">
        <f t="shared" si="9"/>
        <v>Quarter!r22c51</v>
      </c>
      <c r="BQ22" s="7" t="str">
        <f t="shared" si="9"/>
        <v>Quarter!r22c52</v>
      </c>
      <c r="BR22" s="7" t="str">
        <f t="shared" si="9"/>
        <v>Quarter!r22c53</v>
      </c>
      <c r="BS22" s="7" t="str">
        <f t="shared" si="9"/>
        <v>Quarter!r22c54</v>
      </c>
      <c r="BT22" s="7" t="str">
        <f t="shared" si="9"/>
        <v>Quarter!r22c55</v>
      </c>
    </row>
    <row r="23" spans="2:72" ht="15" thickBot="1" x14ac:dyDescent="0.25">
      <c r="B23" s="6" t="s">
        <v>10</v>
      </c>
      <c r="C23" s="7">
        <v>23</v>
      </c>
      <c r="D23" s="7" t="str">
        <f t="shared" si="4"/>
        <v>Annual!r23c2</v>
      </c>
      <c r="E23" s="7" t="str">
        <f t="shared" si="4"/>
        <v>Annual!r23c3</v>
      </c>
      <c r="F23" s="7" t="str">
        <f t="shared" si="4"/>
        <v>Annual!r23c4</v>
      </c>
      <c r="G23" s="7" t="str">
        <f t="shared" si="4"/>
        <v>Annual!r23c5</v>
      </c>
      <c r="H23" s="7" t="str">
        <f t="shared" si="4"/>
        <v>Annual!r23c6</v>
      </c>
      <c r="I23" s="7" t="str">
        <f t="shared" si="4"/>
        <v>Annual!r23c7</v>
      </c>
      <c r="J23" s="7" t="str">
        <f t="shared" si="4"/>
        <v>Annual!r23c8</v>
      </c>
      <c r="K23" s="7" t="str">
        <f t="shared" si="4"/>
        <v>Annual!r23c9</v>
      </c>
      <c r="L23" s="7" t="str">
        <f t="shared" si="4"/>
        <v>Annual!r23c10</v>
      </c>
      <c r="M23" s="7" t="str">
        <f t="shared" si="4"/>
        <v>Annual!r23c11</v>
      </c>
      <c r="N23" s="7" t="str">
        <f t="shared" si="4"/>
        <v>Annual!r23c12</v>
      </c>
      <c r="O23" s="7" t="str">
        <f t="shared" si="4"/>
        <v>Annual!r23c13</v>
      </c>
      <c r="P23" s="7" t="str">
        <f t="shared" si="4"/>
        <v>Annual!r23c14</v>
      </c>
      <c r="Q23" s="7" t="str">
        <f t="shared" si="4"/>
        <v>Annual!r23c15</v>
      </c>
      <c r="R23" s="7">
        <v>23</v>
      </c>
      <c r="S23" s="7" t="str">
        <f t="shared" si="5"/>
        <v>Quarter!r23c2</v>
      </c>
      <c r="T23" s="7" t="str">
        <f t="shared" si="5"/>
        <v>Quarter!r23c3</v>
      </c>
      <c r="U23" s="7" t="str">
        <f t="shared" si="5"/>
        <v>Quarter!r23c4</v>
      </c>
      <c r="V23" s="7" t="str">
        <f t="shared" si="5"/>
        <v>Quarter!r23c5</v>
      </c>
      <c r="W23" s="7" t="str">
        <f t="shared" si="5"/>
        <v>Quarter!r23c6</v>
      </c>
      <c r="X23" s="7" t="str">
        <f t="shared" si="5"/>
        <v>Quarter!r23c7</v>
      </c>
      <c r="Y23" s="7" t="str">
        <f t="shared" si="5"/>
        <v>Quarter!r23c8</v>
      </c>
      <c r="Z23" s="7" t="str">
        <f t="shared" si="5"/>
        <v>Quarter!r23c9</v>
      </c>
      <c r="AA23" s="7" t="str">
        <f t="shared" si="5"/>
        <v>Quarter!r23c10</v>
      </c>
      <c r="AB23" s="7" t="str">
        <f t="shared" si="5"/>
        <v>Quarter!r23c11</v>
      </c>
      <c r="AC23" s="7" t="str">
        <f t="shared" si="5"/>
        <v>Quarter!r23c12</v>
      </c>
      <c r="AD23" s="7" t="str">
        <f t="shared" si="5"/>
        <v>Quarter!r23c13</v>
      </c>
      <c r="AE23" s="7" t="str">
        <f t="shared" si="5"/>
        <v>Quarter!r23c14</v>
      </c>
      <c r="AF23" s="7" t="str">
        <f t="shared" si="5"/>
        <v>Quarter!r23c15</v>
      </c>
      <c r="AG23" s="7" t="str">
        <f t="shared" si="5"/>
        <v>Quarter!r23c16</v>
      </c>
      <c r="AH23" s="7" t="str">
        <f t="shared" si="5"/>
        <v>Quarter!r23c17</v>
      </c>
      <c r="AI23" s="7" t="str">
        <f t="shared" si="5"/>
        <v>Quarter!r23c18</v>
      </c>
      <c r="AJ23" s="7" t="str">
        <f t="shared" si="5"/>
        <v>Quarter!r23c19</v>
      </c>
      <c r="AK23" s="7" t="str">
        <f t="shared" si="8"/>
        <v>Quarter!r23c20</v>
      </c>
      <c r="AL23" s="7" t="str">
        <f t="shared" si="8"/>
        <v>Quarter!r23c21</v>
      </c>
      <c r="AM23" s="7" t="str">
        <f t="shared" si="8"/>
        <v>Quarter!r23c22</v>
      </c>
      <c r="AN23" s="7" t="str">
        <f t="shared" si="8"/>
        <v>Quarter!r23c23</v>
      </c>
      <c r="AO23" s="7" t="str">
        <f t="shared" si="8"/>
        <v>Quarter!r23c24</v>
      </c>
      <c r="AP23" s="7" t="str">
        <f t="shared" si="8"/>
        <v>Quarter!r23c25</v>
      </c>
      <c r="AQ23" s="7" t="str">
        <f t="shared" si="8"/>
        <v>Quarter!r23c26</v>
      </c>
      <c r="AR23" s="7" t="str">
        <f t="shared" si="8"/>
        <v>Quarter!r23c27</v>
      </c>
      <c r="AS23" s="7" t="str">
        <f t="shared" si="8"/>
        <v>Quarter!r23c28</v>
      </c>
      <c r="AT23" s="7" t="str">
        <f t="shared" si="8"/>
        <v>Quarter!r23c29</v>
      </c>
      <c r="AU23" s="7" t="str">
        <f t="shared" si="8"/>
        <v>Quarter!r23c30</v>
      </c>
      <c r="AV23" s="7" t="str">
        <f t="shared" si="8"/>
        <v>Quarter!r23c31</v>
      </c>
      <c r="AW23" s="7" t="str">
        <f t="shared" si="8"/>
        <v>Quarter!r23c32</v>
      </c>
      <c r="AX23" s="7" t="str">
        <f t="shared" si="8"/>
        <v>Quarter!r23c33</v>
      </c>
      <c r="AY23" s="7" t="str">
        <f t="shared" si="8"/>
        <v>Quarter!r23c34</v>
      </c>
      <c r="AZ23" s="7" t="str">
        <f t="shared" si="8"/>
        <v>Quarter!r23c35</v>
      </c>
      <c r="BA23" s="7" t="str">
        <f t="shared" si="8"/>
        <v>Quarter!r23c36</v>
      </c>
      <c r="BB23" s="7" t="str">
        <f t="shared" si="8"/>
        <v>Quarter!r23c37</v>
      </c>
      <c r="BC23" s="7" t="str">
        <f t="shared" si="8"/>
        <v>Quarter!r23c38</v>
      </c>
      <c r="BD23" s="7" t="str">
        <f t="shared" si="8"/>
        <v>Quarter!r23c39</v>
      </c>
      <c r="BE23" s="7" t="str">
        <f t="shared" si="8"/>
        <v>Quarter!r23c40</v>
      </c>
      <c r="BF23" s="7" t="str">
        <f t="shared" si="8"/>
        <v>Quarter!r23c41</v>
      </c>
      <c r="BG23" s="7" t="str">
        <f t="shared" si="8"/>
        <v>Quarter!r23c42</v>
      </c>
      <c r="BH23" s="7" t="str">
        <f t="shared" si="9"/>
        <v>Quarter!r23c43</v>
      </c>
      <c r="BI23" s="7" t="str">
        <f t="shared" si="9"/>
        <v>Quarter!r23c44</v>
      </c>
      <c r="BJ23" s="7" t="str">
        <f t="shared" si="9"/>
        <v>Quarter!r23c45</v>
      </c>
      <c r="BK23" s="7" t="str">
        <f t="shared" si="9"/>
        <v>Quarter!r23c46</v>
      </c>
      <c r="BL23" s="7" t="str">
        <f t="shared" si="9"/>
        <v>Quarter!r23c47</v>
      </c>
      <c r="BM23" s="7" t="str">
        <f t="shared" si="9"/>
        <v>Quarter!r23c48</v>
      </c>
      <c r="BN23" s="7" t="str">
        <f t="shared" si="9"/>
        <v>Quarter!r23c49</v>
      </c>
      <c r="BO23" s="7" t="str">
        <f t="shared" si="9"/>
        <v>Quarter!r23c50</v>
      </c>
      <c r="BP23" s="7" t="str">
        <f t="shared" si="9"/>
        <v>Quarter!r23c51</v>
      </c>
      <c r="BQ23" s="7" t="str">
        <f t="shared" si="9"/>
        <v>Quarter!r23c52</v>
      </c>
      <c r="BR23" s="7" t="str">
        <f t="shared" si="9"/>
        <v>Quarter!r23c53</v>
      </c>
      <c r="BS23" s="7" t="str">
        <f t="shared" si="9"/>
        <v>Quarter!r23c54</v>
      </c>
      <c r="BT23" s="7" t="str">
        <f t="shared" si="9"/>
        <v>Quarter!r23c55</v>
      </c>
    </row>
    <row r="24" spans="2:72" ht="13.5" thickTop="1" x14ac:dyDescent="0.2">
      <c r="B24" s="3"/>
    </row>
    <row r="25" spans="2:72" x14ac:dyDescent="0.2">
      <c r="B25" s="1" t="s">
        <v>3</v>
      </c>
    </row>
    <row r="26" spans="2:72" x14ac:dyDescent="0.2">
      <c r="B26" s="4" t="s">
        <v>247</v>
      </c>
      <c r="C26" s="7">
        <v>26</v>
      </c>
      <c r="D26" s="7" t="str">
        <f t="shared" ref="D26:Q34" si="11">$E$3&amp;"r"&amp;$C26&amp;"c"&amp;D$4</f>
        <v>Annual!r26c2</v>
      </c>
      <c r="E26" s="7" t="str">
        <f t="shared" si="11"/>
        <v>Annual!r26c3</v>
      </c>
      <c r="F26" s="7" t="str">
        <f t="shared" si="11"/>
        <v>Annual!r26c4</v>
      </c>
      <c r="G26" s="7" t="str">
        <f t="shared" si="11"/>
        <v>Annual!r26c5</v>
      </c>
      <c r="H26" s="7" t="str">
        <f t="shared" si="11"/>
        <v>Annual!r26c6</v>
      </c>
      <c r="I26" s="7" t="str">
        <f t="shared" si="11"/>
        <v>Annual!r26c7</v>
      </c>
      <c r="J26" s="7" t="str">
        <f t="shared" si="11"/>
        <v>Annual!r26c8</v>
      </c>
      <c r="K26" s="7" t="str">
        <f t="shared" si="11"/>
        <v>Annual!r26c9</v>
      </c>
      <c r="L26" s="7" t="str">
        <f t="shared" si="11"/>
        <v>Annual!r26c10</v>
      </c>
      <c r="M26" s="7" t="str">
        <f t="shared" si="11"/>
        <v>Annual!r26c11</v>
      </c>
      <c r="N26" s="7" t="str">
        <f t="shared" si="11"/>
        <v>Annual!r26c12</v>
      </c>
      <c r="O26" s="7" t="str">
        <f t="shared" si="11"/>
        <v>Annual!r26c13</v>
      </c>
      <c r="P26" s="7" t="str">
        <f t="shared" si="11"/>
        <v>Annual!r26c14</v>
      </c>
      <c r="Q26" s="7" t="str">
        <f t="shared" si="11"/>
        <v>Annual!r26c15</v>
      </c>
      <c r="R26" s="7">
        <v>26</v>
      </c>
      <c r="S26" s="7" t="str">
        <f t="shared" ref="S26:AO34" si="12">$T$3&amp;"r"&amp;$R26&amp;"c"&amp;S$4</f>
        <v>Quarter!r26c2</v>
      </c>
      <c r="T26" s="7" t="str">
        <f t="shared" si="12"/>
        <v>Quarter!r26c3</v>
      </c>
      <c r="U26" s="7" t="str">
        <f t="shared" si="12"/>
        <v>Quarter!r26c4</v>
      </c>
      <c r="V26" s="7" t="str">
        <f t="shared" si="12"/>
        <v>Quarter!r26c5</v>
      </c>
      <c r="W26" s="7" t="str">
        <f t="shared" si="12"/>
        <v>Quarter!r26c6</v>
      </c>
      <c r="X26" s="7" t="str">
        <f t="shared" si="12"/>
        <v>Quarter!r26c7</v>
      </c>
      <c r="Y26" s="7" t="str">
        <f t="shared" si="12"/>
        <v>Quarter!r26c8</v>
      </c>
      <c r="Z26" s="7" t="str">
        <f t="shared" si="12"/>
        <v>Quarter!r26c9</v>
      </c>
      <c r="AA26" s="7" t="str">
        <f t="shared" si="12"/>
        <v>Quarter!r26c10</v>
      </c>
      <c r="AB26" s="7" t="str">
        <f t="shared" si="12"/>
        <v>Quarter!r26c11</v>
      </c>
      <c r="AC26" s="7" t="str">
        <f t="shared" si="12"/>
        <v>Quarter!r26c12</v>
      </c>
      <c r="AD26" s="7" t="str">
        <f t="shared" si="12"/>
        <v>Quarter!r26c13</v>
      </c>
      <c r="AE26" s="7" t="str">
        <f t="shared" si="12"/>
        <v>Quarter!r26c14</v>
      </c>
      <c r="AF26" s="7" t="str">
        <f t="shared" si="12"/>
        <v>Quarter!r26c15</v>
      </c>
      <c r="AG26" s="7" t="str">
        <f t="shared" si="12"/>
        <v>Quarter!r26c16</v>
      </c>
      <c r="AH26" s="7" t="str">
        <f t="shared" si="12"/>
        <v>Quarter!r26c17</v>
      </c>
      <c r="AI26" s="7" t="str">
        <f t="shared" si="12"/>
        <v>Quarter!r26c18</v>
      </c>
      <c r="AJ26" s="7" t="str">
        <f t="shared" si="12"/>
        <v>Quarter!r26c19</v>
      </c>
      <c r="AK26" s="7" t="str">
        <f t="shared" si="12"/>
        <v>Quarter!r26c20</v>
      </c>
      <c r="AL26" s="7" t="str">
        <f t="shared" si="12"/>
        <v>Quarter!r26c21</v>
      </c>
      <c r="AM26" s="7" t="str">
        <f t="shared" si="12"/>
        <v>Quarter!r26c22</v>
      </c>
      <c r="AN26" s="7" t="str">
        <f t="shared" si="12"/>
        <v>Quarter!r26c23</v>
      </c>
      <c r="AO26" s="7" t="str">
        <f t="shared" si="12"/>
        <v>Quarter!r26c24</v>
      </c>
      <c r="AP26" s="7" t="str">
        <f t="shared" ref="AO26:BG40" si="13">$T$3&amp;"r"&amp;$R26&amp;"c"&amp;AP$4</f>
        <v>Quarter!r26c25</v>
      </c>
      <c r="AQ26" s="7" t="str">
        <f t="shared" si="13"/>
        <v>Quarter!r26c26</v>
      </c>
      <c r="AR26" s="7" t="str">
        <f t="shared" si="13"/>
        <v>Quarter!r26c27</v>
      </c>
      <c r="AS26" s="7" t="str">
        <f t="shared" si="13"/>
        <v>Quarter!r26c28</v>
      </c>
      <c r="AT26" s="7" t="str">
        <f t="shared" si="13"/>
        <v>Quarter!r26c29</v>
      </c>
      <c r="AU26" s="7" t="str">
        <f t="shared" si="13"/>
        <v>Quarter!r26c30</v>
      </c>
      <c r="AV26" s="7" t="str">
        <f t="shared" si="13"/>
        <v>Quarter!r26c31</v>
      </c>
      <c r="AW26" s="7" t="str">
        <f t="shared" si="13"/>
        <v>Quarter!r26c32</v>
      </c>
      <c r="AX26" s="7" t="str">
        <f t="shared" si="13"/>
        <v>Quarter!r26c33</v>
      </c>
      <c r="AY26" s="7" t="str">
        <f t="shared" si="13"/>
        <v>Quarter!r26c34</v>
      </c>
      <c r="AZ26" s="7" t="str">
        <f t="shared" si="13"/>
        <v>Quarter!r26c35</v>
      </c>
      <c r="BA26" s="7" t="str">
        <f t="shared" si="13"/>
        <v>Quarter!r26c36</v>
      </c>
      <c r="BB26" s="7" t="str">
        <f t="shared" si="13"/>
        <v>Quarter!r26c37</v>
      </c>
      <c r="BC26" s="7" t="str">
        <f t="shared" si="13"/>
        <v>Quarter!r26c38</v>
      </c>
      <c r="BD26" s="7" t="str">
        <f t="shared" si="13"/>
        <v>Quarter!r26c39</v>
      </c>
      <c r="BE26" s="7" t="str">
        <f t="shared" si="13"/>
        <v>Quarter!r26c40</v>
      </c>
      <c r="BF26" s="7" t="str">
        <f t="shared" si="13"/>
        <v>Quarter!r26c41</v>
      </c>
      <c r="BG26" s="7" t="str">
        <f t="shared" si="13"/>
        <v>Quarter!r26c42</v>
      </c>
      <c r="BH26" s="7" t="str">
        <f t="shared" ref="BH26:BT30" si="14">$T$3&amp;"r"&amp;$R26&amp;"c"&amp;BH$4</f>
        <v>Quarter!r26c43</v>
      </c>
      <c r="BI26" s="7" t="str">
        <f t="shared" si="14"/>
        <v>Quarter!r26c44</v>
      </c>
      <c r="BJ26" s="7" t="str">
        <f t="shared" si="14"/>
        <v>Quarter!r26c45</v>
      </c>
      <c r="BK26" s="7" t="str">
        <f t="shared" si="14"/>
        <v>Quarter!r26c46</v>
      </c>
      <c r="BL26" s="7" t="str">
        <f t="shared" si="14"/>
        <v>Quarter!r26c47</v>
      </c>
      <c r="BM26" s="7" t="str">
        <f t="shared" si="14"/>
        <v>Quarter!r26c48</v>
      </c>
      <c r="BN26" s="7" t="str">
        <f t="shared" si="14"/>
        <v>Quarter!r26c49</v>
      </c>
      <c r="BO26" s="7" t="str">
        <f t="shared" si="14"/>
        <v>Quarter!r26c50</v>
      </c>
      <c r="BP26" s="7" t="str">
        <f t="shared" si="14"/>
        <v>Quarter!r26c51</v>
      </c>
      <c r="BQ26" s="7" t="str">
        <f t="shared" si="14"/>
        <v>Quarter!r26c52</v>
      </c>
      <c r="BR26" s="7" t="str">
        <f t="shared" si="14"/>
        <v>Quarter!r26c53</v>
      </c>
      <c r="BS26" s="7" t="str">
        <f t="shared" si="14"/>
        <v>Quarter!r26c54</v>
      </c>
      <c r="BT26" s="7" t="str">
        <f t="shared" si="14"/>
        <v>Quarter!r26c55</v>
      </c>
    </row>
    <row r="27" spans="2:72" x14ac:dyDescent="0.2">
      <c r="B27" s="4" t="s">
        <v>249</v>
      </c>
      <c r="C27" s="7">
        <v>27</v>
      </c>
      <c r="D27" s="7" t="str">
        <f t="shared" si="11"/>
        <v>Annual!r27c2</v>
      </c>
      <c r="E27" s="7" t="str">
        <f t="shared" si="11"/>
        <v>Annual!r27c3</v>
      </c>
      <c r="F27" s="7" t="str">
        <f t="shared" si="11"/>
        <v>Annual!r27c4</v>
      </c>
      <c r="G27" s="7" t="str">
        <f t="shared" si="11"/>
        <v>Annual!r27c5</v>
      </c>
      <c r="H27" s="7" t="str">
        <f t="shared" si="11"/>
        <v>Annual!r27c6</v>
      </c>
      <c r="I27" s="7" t="str">
        <f t="shared" si="11"/>
        <v>Annual!r27c7</v>
      </c>
      <c r="J27" s="7" t="str">
        <f t="shared" si="11"/>
        <v>Annual!r27c8</v>
      </c>
      <c r="K27" s="7" t="str">
        <f t="shared" si="11"/>
        <v>Annual!r27c9</v>
      </c>
      <c r="L27" s="7" t="str">
        <f t="shared" si="11"/>
        <v>Annual!r27c10</v>
      </c>
      <c r="M27" s="7" t="str">
        <f t="shared" si="11"/>
        <v>Annual!r27c11</v>
      </c>
      <c r="N27" s="7" t="str">
        <f t="shared" si="11"/>
        <v>Annual!r27c12</v>
      </c>
      <c r="O27" s="7" t="str">
        <f t="shared" si="11"/>
        <v>Annual!r27c13</v>
      </c>
      <c r="P27" s="7" t="str">
        <f t="shared" si="11"/>
        <v>Annual!r27c14</v>
      </c>
      <c r="Q27" s="7" t="str">
        <f t="shared" si="11"/>
        <v>Annual!r27c15</v>
      </c>
      <c r="R27" s="7">
        <v>27</v>
      </c>
      <c r="S27" s="7" t="str">
        <f t="shared" si="12"/>
        <v>Quarter!r27c2</v>
      </c>
      <c r="T27" s="7" t="str">
        <f t="shared" si="12"/>
        <v>Quarter!r27c3</v>
      </c>
      <c r="U27" s="7" t="str">
        <f t="shared" si="12"/>
        <v>Quarter!r27c4</v>
      </c>
      <c r="V27" s="7" t="str">
        <f t="shared" si="12"/>
        <v>Quarter!r27c5</v>
      </c>
      <c r="W27" s="7" t="str">
        <f t="shared" si="12"/>
        <v>Quarter!r27c6</v>
      </c>
      <c r="X27" s="7" t="str">
        <f t="shared" si="12"/>
        <v>Quarter!r27c7</v>
      </c>
      <c r="Y27" s="7" t="str">
        <f t="shared" si="12"/>
        <v>Quarter!r27c8</v>
      </c>
      <c r="Z27" s="7" t="str">
        <f t="shared" si="12"/>
        <v>Quarter!r27c9</v>
      </c>
      <c r="AA27" s="7" t="str">
        <f t="shared" si="12"/>
        <v>Quarter!r27c10</v>
      </c>
      <c r="AB27" s="7" t="str">
        <f t="shared" si="12"/>
        <v>Quarter!r27c11</v>
      </c>
      <c r="AC27" s="7" t="str">
        <f t="shared" si="12"/>
        <v>Quarter!r27c12</v>
      </c>
      <c r="AD27" s="7" t="str">
        <f t="shared" si="12"/>
        <v>Quarter!r27c13</v>
      </c>
      <c r="AE27" s="7" t="str">
        <f t="shared" si="12"/>
        <v>Quarter!r27c14</v>
      </c>
      <c r="AF27" s="7" t="str">
        <f t="shared" si="12"/>
        <v>Quarter!r27c15</v>
      </c>
      <c r="AG27" s="7" t="str">
        <f t="shared" si="12"/>
        <v>Quarter!r27c16</v>
      </c>
      <c r="AH27" s="7" t="str">
        <f t="shared" si="12"/>
        <v>Quarter!r27c17</v>
      </c>
      <c r="AI27" s="7" t="str">
        <f t="shared" si="12"/>
        <v>Quarter!r27c18</v>
      </c>
      <c r="AJ27" s="7" t="str">
        <f t="shared" si="12"/>
        <v>Quarter!r27c19</v>
      </c>
      <c r="AK27" s="7" t="str">
        <f t="shared" si="12"/>
        <v>Quarter!r27c20</v>
      </c>
      <c r="AL27" s="7" t="str">
        <f t="shared" si="12"/>
        <v>Quarter!r27c21</v>
      </c>
      <c r="AM27" s="7" t="str">
        <f t="shared" si="12"/>
        <v>Quarter!r27c22</v>
      </c>
      <c r="AN27" s="7" t="str">
        <f t="shared" si="12"/>
        <v>Quarter!r27c23</v>
      </c>
      <c r="AO27" s="7" t="str">
        <f t="shared" si="13"/>
        <v>Quarter!r27c24</v>
      </c>
      <c r="AP27" s="7" t="str">
        <f t="shared" si="13"/>
        <v>Quarter!r27c25</v>
      </c>
      <c r="AQ27" s="7" t="str">
        <f t="shared" si="13"/>
        <v>Quarter!r27c26</v>
      </c>
      <c r="AR27" s="7" t="str">
        <f t="shared" si="13"/>
        <v>Quarter!r27c27</v>
      </c>
      <c r="AS27" s="7" t="str">
        <f t="shared" si="13"/>
        <v>Quarter!r27c28</v>
      </c>
      <c r="AT27" s="7" t="str">
        <f t="shared" si="13"/>
        <v>Quarter!r27c29</v>
      </c>
      <c r="AU27" s="7" t="str">
        <f t="shared" si="13"/>
        <v>Quarter!r27c30</v>
      </c>
      <c r="AV27" s="7" t="str">
        <f t="shared" si="13"/>
        <v>Quarter!r27c31</v>
      </c>
      <c r="AW27" s="7" t="str">
        <f t="shared" si="13"/>
        <v>Quarter!r27c32</v>
      </c>
      <c r="AX27" s="7" t="str">
        <f t="shared" si="13"/>
        <v>Quarter!r27c33</v>
      </c>
      <c r="AY27" s="7" t="str">
        <f t="shared" si="13"/>
        <v>Quarter!r27c34</v>
      </c>
      <c r="AZ27" s="7" t="str">
        <f t="shared" si="13"/>
        <v>Quarter!r27c35</v>
      </c>
      <c r="BA27" s="7" t="str">
        <f t="shared" si="13"/>
        <v>Quarter!r27c36</v>
      </c>
      <c r="BB27" s="7" t="str">
        <f t="shared" si="13"/>
        <v>Quarter!r27c37</v>
      </c>
      <c r="BC27" s="7" t="str">
        <f t="shared" si="13"/>
        <v>Quarter!r27c38</v>
      </c>
      <c r="BD27" s="7" t="str">
        <f t="shared" si="13"/>
        <v>Quarter!r27c39</v>
      </c>
      <c r="BE27" s="7" t="str">
        <f t="shared" si="13"/>
        <v>Quarter!r27c40</v>
      </c>
      <c r="BF27" s="7" t="str">
        <f t="shared" si="13"/>
        <v>Quarter!r27c41</v>
      </c>
      <c r="BG27" s="7" t="str">
        <f t="shared" si="13"/>
        <v>Quarter!r27c42</v>
      </c>
      <c r="BH27" s="7" t="str">
        <f t="shared" si="14"/>
        <v>Quarter!r27c43</v>
      </c>
      <c r="BI27" s="7" t="str">
        <f t="shared" si="14"/>
        <v>Quarter!r27c44</v>
      </c>
      <c r="BJ27" s="7" t="str">
        <f t="shared" si="14"/>
        <v>Quarter!r27c45</v>
      </c>
      <c r="BK27" s="7" t="str">
        <f t="shared" si="14"/>
        <v>Quarter!r27c46</v>
      </c>
      <c r="BL27" s="7" t="str">
        <f t="shared" si="14"/>
        <v>Quarter!r27c47</v>
      </c>
      <c r="BM27" s="7" t="str">
        <f t="shared" si="14"/>
        <v>Quarter!r27c48</v>
      </c>
      <c r="BN27" s="7" t="str">
        <f t="shared" si="14"/>
        <v>Quarter!r27c49</v>
      </c>
      <c r="BO27" s="7" t="str">
        <f t="shared" si="14"/>
        <v>Quarter!r27c50</v>
      </c>
      <c r="BP27" s="7" t="str">
        <f t="shared" si="14"/>
        <v>Quarter!r27c51</v>
      </c>
      <c r="BQ27" s="7" t="str">
        <f t="shared" si="14"/>
        <v>Quarter!r27c52</v>
      </c>
      <c r="BR27" s="7" t="str">
        <f t="shared" si="14"/>
        <v>Quarter!r27c53</v>
      </c>
      <c r="BS27" s="7" t="str">
        <f t="shared" si="14"/>
        <v>Quarter!r27c54</v>
      </c>
      <c r="BT27" s="7" t="str">
        <f t="shared" si="14"/>
        <v>Quarter!r27c55</v>
      </c>
    </row>
    <row r="28" spans="2:72" x14ac:dyDescent="0.2">
      <c r="B28" s="4" t="s">
        <v>5</v>
      </c>
      <c r="C28" s="7">
        <v>28</v>
      </c>
      <c r="D28" s="7" t="str">
        <f t="shared" si="11"/>
        <v>Annual!r28c2</v>
      </c>
      <c r="E28" s="7" t="str">
        <f t="shared" si="11"/>
        <v>Annual!r28c3</v>
      </c>
      <c r="F28" s="7" t="str">
        <f t="shared" si="11"/>
        <v>Annual!r28c4</v>
      </c>
      <c r="G28" s="7" t="str">
        <f t="shared" si="11"/>
        <v>Annual!r28c5</v>
      </c>
      <c r="H28" s="7" t="str">
        <f t="shared" si="11"/>
        <v>Annual!r28c6</v>
      </c>
      <c r="I28" s="7" t="str">
        <f t="shared" si="11"/>
        <v>Annual!r28c7</v>
      </c>
      <c r="J28" s="7" t="str">
        <f t="shared" si="11"/>
        <v>Annual!r28c8</v>
      </c>
      <c r="K28" s="7" t="str">
        <f t="shared" si="11"/>
        <v>Annual!r28c9</v>
      </c>
      <c r="L28" s="7" t="str">
        <f t="shared" si="11"/>
        <v>Annual!r28c10</v>
      </c>
      <c r="M28" s="7" t="str">
        <f t="shared" si="11"/>
        <v>Annual!r28c11</v>
      </c>
      <c r="N28" s="7" t="str">
        <f t="shared" si="11"/>
        <v>Annual!r28c12</v>
      </c>
      <c r="O28" s="7" t="str">
        <f t="shared" si="11"/>
        <v>Annual!r28c13</v>
      </c>
      <c r="P28" s="7" t="str">
        <f t="shared" si="11"/>
        <v>Annual!r28c14</v>
      </c>
      <c r="Q28" s="7" t="str">
        <f t="shared" si="11"/>
        <v>Annual!r28c15</v>
      </c>
      <c r="R28" s="7">
        <v>28</v>
      </c>
      <c r="S28" s="7" t="str">
        <f t="shared" si="12"/>
        <v>Quarter!r28c2</v>
      </c>
      <c r="T28" s="7" t="str">
        <f t="shared" si="12"/>
        <v>Quarter!r28c3</v>
      </c>
      <c r="U28" s="7" t="str">
        <f t="shared" si="12"/>
        <v>Quarter!r28c4</v>
      </c>
      <c r="V28" s="7" t="str">
        <f t="shared" si="12"/>
        <v>Quarter!r28c5</v>
      </c>
      <c r="W28" s="7" t="str">
        <f t="shared" si="12"/>
        <v>Quarter!r28c6</v>
      </c>
      <c r="X28" s="7" t="str">
        <f t="shared" si="12"/>
        <v>Quarter!r28c7</v>
      </c>
      <c r="Y28" s="7" t="str">
        <f t="shared" si="12"/>
        <v>Quarter!r28c8</v>
      </c>
      <c r="Z28" s="7" t="str">
        <f t="shared" si="12"/>
        <v>Quarter!r28c9</v>
      </c>
      <c r="AA28" s="7" t="str">
        <f t="shared" si="12"/>
        <v>Quarter!r28c10</v>
      </c>
      <c r="AB28" s="7" t="str">
        <f t="shared" si="12"/>
        <v>Quarter!r28c11</v>
      </c>
      <c r="AC28" s="7" t="str">
        <f t="shared" si="12"/>
        <v>Quarter!r28c12</v>
      </c>
      <c r="AD28" s="7" t="str">
        <f t="shared" si="12"/>
        <v>Quarter!r28c13</v>
      </c>
      <c r="AE28" s="7" t="str">
        <f t="shared" si="12"/>
        <v>Quarter!r28c14</v>
      </c>
      <c r="AF28" s="7" t="str">
        <f t="shared" si="12"/>
        <v>Quarter!r28c15</v>
      </c>
      <c r="AG28" s="7" t="str">
        <f t="shared" si="12"/>
        <v>Quarter!r28c16</v>
      </c>
      <c r="AH28" s="7" t="str">
        <f t="shared" si="12"/>
        <v>Quarter!r28c17</v>
      </c>
      <c r="AI28" s="7" t="str">
        <f t="shared" si="12"/>
        <v>Quarter!r28c18</v>
      </c>
      <c r="AJ28" s="7" t="str">
        <f t="shared" si="12"/>
        <v>Quarter!r28c19</v>
      </c>
      <c r="AK28" s="7" t="str">
        <f t="shared" si="12"/>
        <v>Quarter!r28c20</v>
      </c>
      <c r="AL28" s="7" t="str">
        <f t="shared" si="12"/>
        <v>Quarter!r28c21</v>
      </c>
      <c r="AM28" s="7" t="str">
        <f t="shared" si="12"/>
        <v>Quarter!r28c22</v>
      </c>
      <c r="AN28" s="7" t="str">
        <f t="shared" si="12"/>
        <v>Quarter!r28c23</v>
      </c>
      <c r="AO28" s="7" t="str">
        <f t="shared" si="13"/>
        <v>Quarter!r28c24</v>
      </c>
      <c r="AP28" s="7" t="str">
        <f t="shared" si="13"/>
        <v>Quarter!r28c25</v>
      </c>
      <c r="AQ28" s="7" t="str">
        <f t="shared" si="13"/>
        <v>Quarter!r28c26</v>
      </c>
      <c r="AR28" s="7" t="str">
        <f t="shared" si="13"/>
        <v>Quarter!r28c27</v>
      </c>
      <c r="AS28" s="7" t="str">
        <f t="shared" si="13"/>
        <v>Quarter!r28c28</v>
      </c>
      <c r="AT28" s="7" t="str">
        <f t="shared" si="13"/>
        <v>Quarter!r28c29</v>
      </c>
      <c r="AU28" s="7" t="str">
        <f t="shared" si="13"/>
        <v>Quarter!r28c30</v>
      </c>
      <c r="AV28" s="7" t="str">
        <f t="shared" si="13"/>
        <v>Quarter!r28c31</v>
      </c>
      <c r="AW28" s="7" t="str">
        <f t="shared" si="13"/>
        <v>Quarter!r28c32</v>
      </c>
      <c r="AX28" s="7" t="str">
        <f t="shared" si="13"/>
        <v>Quarter!r28c33</v>
      </c>
      <c r="AY28" s="7" t="str">
        <f t="shared" si="13"/>
        <v>Quarter!r28c34</v>
      </c>
      <c r="AZ28" s="7" t="str">
        <f t="shared" si="13"/>
        <v>Quarter!r28c35</v>
      </c>
      <c r="BA28" s="7" t="str">
        <f t="shared" si="13"/>
        <v>Quarter!r28c36</v>
      </c>
      <c r="BB28" s="7" t="str">
        <f t="shared" si="13"/>
        <v>Quarter!r28c37</v>
      </c>
      <c r="BC28" s="7" t="str">
        <f t="shared" si="13"/>
        <v>Quarter!r28c38</v>
      </c>
      <c r="BD28" s="7" t="str">
        <f t="shared" si="13"/>
        <v>Quarter!r28c39</v>
      </c>
      <c r="BE28" s="7" t="str">
        <f t="shared" si="13"/>
        <v>Quarter!r28c40</v>
      </c>
      <c r="BF28" s="7" t="str">
        <f t="shared" si="13"/>
        <v>Quarter!r28c41</v>
      </c>
      <c r="BG28" s="7" t="str">
        <f t="shared" si="13"/>
        <v>Quarter!r28c42</v>
      </c>
      <c r="BH28" s="7" t="str">
        <f t="shared" si="14"/>
        <v>Quarter!r28c43</v>
      </c>
      <c r="BI28" s="7" t="str">
        <f t="shared" si="14"/>
        <v>Quarter!r28c44</v>
      </c>
      <c r="BJ28" s="7" t="str">
        <f t="shared" si="14"/>
        <v>Quarter!r28c45</v>
      </c>
      <c r="BK28" s="7" t="str">
        <f t="shared" si="14"/>
        <v>Quarter!r28c46</v>
      </c>
      <c r="BL28" s="7" t="str">
        <f t="shared" si="14"/>
        <v>Quarter!r28c47</v>
      </c>
      <c r="BM28" s="7" t="str">
        <f t="shared" si="14"/>
        <v>Quarter!r28c48</v>
      </c>
      <c r="BN28" s="7" t="str">
        <f t="shared" si="14"/>
        <v>Quarter!r28c49</v>
      </c>
      <c r="BO28" s="7" t="str">
        <f t="shared" si="14"/>
        <v>Quarter!r28c50</v>
      </c>
      <c r="BP28" s="7" t="str">
        <f t="shared" si="14"/>
        <v>Quarter!r28c51</v>
      </c>
      <c r="BQ28" s="7" t="str">
        <f t="shared" si="14"/>
        <v>Quarter!r28c52</v>
      </c>
      <c r="BR28" s="7" t="str">
        <f t="shared" si="14"/>
        <v>Quarter!r28c53</v>
      </c>
      <c r="BS28" s="7" t="str">
        <f t="shared" si="14"/>
        <v>Quarter!r28c54</v>
      </c>
      <c r="BT28" s="7" t="str">
        <f t="shared" si="14"/>
        <v>Quarter!r28c55</v>
      </c>
    </row>
    <row r="29" spans="2:72" x14ac:dyDescent="0.2">
      <c r="B29" s="4" t="s">
        <v>245</v>
      </c>
      <c r="C29" s="7">
        <v>29</v>
      </c>
      <c r="D29" s="7" t="str">
        <f t="shared" si="11"/>
        <v>Annual!r29c2</v>
      </c>
      <c r="E29" s="7" t="str">
        <f t="shared" si="11"/>
        <v>Annual!r29c3</v>
      </c>
      <c r="F29" s="7" t="str">
        <f t="shared" si="11"/>
        <v>Annual!r29c4</v>
      </c>
      <c r="G29" s="7" t="str">
        <f t="shared" si="11"/>
        <v>Annual!r29c5</v>
      </c>
      <c r="H29" s="7" t="str">
        <f t="shared" si="11"/>
        <v>Annual!r29c6</v>
      </c>
      <c r="I29" s="7" t="str">
        <f t="shared" si="11"/>
        <v>Annual!r29c7</v>
      </c>
      <c r="J29" s="7" t="str">
        <f t="shared" si="11"/>
        <v>Annual!r29c8</v>
      </c>
      <c r="K29" s="7" t="str">
        <f t="shared" si="11"/>
        <v>Annual!r29c9</v>
      </c>
      <c r="L29" s="7" t="str">
        <f t="shared" si="11"/>
        <v>Annual!r29c10</v>
      </c>
      <c r="M29" s="7" t="str">
        <f t="shared" si="11"/>
        <v>Annual!r29c11</v>
      </c>
      <c r="N29" s="7" t="str">
        <f t="shared" si="11"/>
        <v>Annual!r29c12</v>
      </c>
      <c r="O29" s="7" t="str">
        <f t="shared" si="11"/>
        <v>Annual!r29c13</v>
      </c>
      <c r="P29" s="7" t="str">
        <f t="shared" si="11"/>
        <v>Annual!r29c14</v>
      </c>
      <c r="Q29" s="7" t="str">
        <f t="shared" si="11"/>
        <v>Annual!r29c15</v>
      </c>
      <c r="R29" s="7">
        <v>29</v>
      </c>
      <c r="S29" s="7" t="str">
        <f t="shared" si="12"/>
        <v>Quarter!r29c2</v>
      </c>
      <c r="T29" s="7" t="str">
        <f t="shared" si="12"/>
        <v>Quarter!r29c3</v>
      </c>
      <c r="U29" s="7" t="str">
        <f t="shared" si="12"/>
        <v>Quarter!r29c4</v>
      </c>
      <c r="V29" s="7" t="str">
        <f t="shared" si="12"/>
        <v>Quarter!r29c5</v>
      </c>
      <c r="W29" s="7" t="str">
        <f t="shared" si="12"/>
        <v>Quarter!r29c6</v>
      </c>
      <c r="X29" s="7" t="str">
        <f t="shared" si="12"/>
        <v>Quarter!r29c7</v>
      </c>
      <c r="Y29" s="7" t="str">
        <f t="shared" si="12"/>
        <v>Quarter!r29c8</v>
      </c>
      <c r="Z29" s="7" t="str">
        <f t="shared" si="12"/>
        <v>Quarter!r29c9</v>
      </c>
      <c r="AA29" s="7" t="str">
        <f t="shared" si="12"/>
        <v>Quarter!r29c10</v>
      </c>
      <c r="AB29" s="7" t="str">
        <f t="shared" si="12"/>
        <v>Quarter!r29c11</v>
      </c>
      <c r="AC29" s="7" t="str">
        <f t="shared" si="12"/>
        <v>Quarter!r29c12</v>
      </c>
      <c r="AD29" s="7" t="str">
        <f t="shared" si="12"/>
        <v>Quarter!r29c13</v>
      </c>
      <c r="AE29" s="7" t="str">
        <f t="shared" si="12"/>
        <v>Quarter!r29c14</v>
      </c>
      <c r="AF29" s="7" t="str">
        <f t="shared" si="12"/>
        <v>Quarter!r29c15</v>
      </c>
      <c r="AG29" s="7" t="str">
        <f t="shared" si="12"/>
        <v>Quarter!r29c16</v>
      </c>
      <c r="AH29" s="7" t="str">
        <f t="shared" si="12"/>
        <v>Quarter!r29c17</v>
      </c>
      <c r="AI29" s="7" t="str">
        <f t="shared" si="12"/>
        <v>Quarter!r29c18</v>
      </c>
      <c r="AJ29" s="7" t="str">
        <f t="shared" si="12"/>
        <v>Quarter!r29c19</v>
      </c>
      <c r="AK29" s="7" t="str">
        <f t="shared" si="12"/>
        <v>Quarter!r29c20</v>
      </c>
      <c r="AL29" s="7" t="str">
        <f t="shared" si="12"/>
        <v>Quarter!r29c21</v>
      </c>
      <c r="AM29" s="7" t="str">
        <f t="shared" si="12"/>
        <v>Quarter!r29c22</v>
      </c>
      <c r="AN29" s="7" t="str">
        <f t="shared" si="12"/>
        <v>Quarter!r29c23</v>
      </c>
      <c r="AO29" s="7" t="str">
        <f t="shared" si="13"/>
        <v>Quarter!r29c24</v>
      </c>
      <c r="AP29" s="7" t="str">
        <f t="shared" si="13"/>
        <v>Quarter!r29c25</v>
      </c>
      <c r="AQ29" s="7" t="str">
        <f t="shared" si="13"/>
        <v>Quarter!r29c26</v>
      </c>
      <c r="AR29" s="7" t="str">
        <f t="shared" si="13"/>
        <v>Quarter!r29c27</v>
      </c>
      <c r="AS29" s="7" t="str">
        <f t="shared" si="13"/>
        <v>Quarter!r29c28</v>
      </c>
      <c r="AT29" s="7" t="str">
        <f t="shared" si="13"/>
        <v>Quarter!r29c29</v>
      </c>
      <c r="AU29" s="7" t="str">
        <f t="shared" si="13"/>
        <v>Quarter!r29c30</v>
      </c>
      <c r="AV29" s="7" t="str">
        <f t="shared" si="13"/>
        <v>Quarter!r29c31</v>
      </c>
      <c r="AW29" s="7" t="str">
        <f t="shared" si="13"/>
        <v>Quarter!r29c32</v>
      </c>
      <c r="AX29" s="7" t="str">
        <f t="shared" si="13"/>
        <v>Quarter!r29c33</v>
      </c>
      <c r="AY29" s="7" t="str">
        <f t="shared" si="13"/>
        <v>Quarter!r29c34</v>
      </c>
      <c r="AZ29" s="7" t="str">
        <f t="shared" si="13"/>
        <v>Quarter!r29c35</v>
      </c>
      <c r="BA29" s="7" t="str">
        <f t="shared" si="13"/>
        <v>Quarter!r29c36</v>
      </c>
      <c r="BB29" s="7" t="str">
        <f t="shared" si="13"/>
        <v>Quarter!r29c37</v>
      </c>
      <c r="BC29" s="7" t="str">
        <f t="shared" si="13"/>
        <v>Quarter!r29c38</v>
      </c>
      <c r="BD29" s="7" t="str">
        <f t="shared" si="13"/>
        <v>Quarter!r29c39</v>
      </c>
      <c r="BE29" s="7" t="str">
        <f t="shared" si="13"/>
        <v>Quarter!r29c40</v>
      </c>
      <c r="BF29" s="7" t="str">
        <f t="shared" si="13"/>
        <v>Quarter!r29c41</v>
      </c>
      <c r="BG29" s="7" t="str">
        <f t="shared" si="13"/>
        <v>Quarter!r29c42</v>
      </c>
      <c r="BH29" s="7" t="str">
        <f t="shared" si="14"/>
        <v>Quarter!r29c43</v>
      </c>
      <c r="BI29" s="7" t="str">
        <f t="shared" si="14"/>
        <v>Quarter!r29c44</v>
      </c>
      <c r="BJ29" s="7" t="str">
        <f t="shared" si="14"/>
        <v>Quarter!r29c45</v>
      </c>
      <c r="BK29" s="7" t="str">
        <f t="shared" si="14"/>
        <v>Quarter!r29c46</v>
      </c>
      <c r="BL29" s="7" t="str">
        <f t="shared" si="14"/>
        <v>Quarter!r29c47</v>
      </c>
      <c r="BM29" s="7" t="str">
        <f t="shared" si="14"/>
        <v>Quarter!r29c48</v>
      </c>
      <c r="BN29" s="7" t="str">
        <f t="shared" si="14"/>
        <v>Quarter!r29c49</v>
      </c>
      <c r="BO29" s="7" t="str">
        <f t="shared" si="14"/>
        <v>Quarter!r29c50</v>
      </c>
      <c r="BP29" s="7" t="str">
        <f t="shared" si="14"/>
        <v>Quarter!r29c51</v>
      </c>
      <c r="BQ29" s="7" t="str">
        <f t="shared" si="14"/>
        <v>Quarter!r29c52</v>
      </c>
      <c r="BR29" s="7" t="str">
        <f t="shared" si="14"/>
        <v>Quarter!r29c53</v>
      </c>
      <c r="BS29" s="7" t="str">
        <f t="shared" si="14"/>
        <v>Quarter!r29c54</v>
      </c>
      <c r="BT29" s="7" t="str">
        <f t="shared" si="14"/>
        <v>Quarter!r29c55</v>
      </c>
    </row>
    <row r="30" spans="2:72" x14ac:dyDescent="0.2">
      <c r="B30" s="4" t="s">
        <v>246</v>
      </c>
      <c r="C30" s="7">
        <v>30</v>
      </c>
      <c r="D30" s="7" t="str">
        <f t="shared" si="11"/>
        <v>Annual!r30c2</v>
      </c>
      <c r="E30" s="7" t="str">
        <f t="shared" si="11"/>
        <v>Annual!r30c3</v>
      </c>
      <c r="F30" s="7" t="str">
        <f t="shared" si="11"/>
        <v>Annual!r30c4</v>
      </c>
      <c r="G30" s="7" t="str">
        <f t="shared" si="11"/>
        <v>Annual!r30c5</v>
      </c>
      <c r="H30" s="7" t="str">
        <f t="shared" si="11"/>
        <v>Annual!r30c6</v>
      </c>
      <c r="I30" s="7" t="str">
        <f t="shared" si="11"/>
        <v>Annual!r30c7</v>
      </c>
      <c r="J30" s="7" t="str">
        <f t="shared" si="11"/>
        <v>Annual!r30c8</v>
      </c>
      <c r="K30" s="7" t="str">
        <f t="shared" si="11"/>
        <v>Annual!r30c9</v>
      </c>
      <c r="L30" s="7" t="str">
        <f t="shared" si="11"/>
        <v>Annual!r30c10</v>
      </c>
      <c r="M30" s="7" t="str">
        <f t="shared" si="11"/>
        <v>Annual!r30c11</v>
      </c>
      <c r="N30" s="7" t="str">
        <f t="shared" si="11"/>
        <v>Annual!r30c12</v>
      </c>
      <c r="O30" s="7" t="str">
        <f t="shared" si="11"/>
        <v>Annual!r30c13</v>
      </c>
      <c r="P30" s="7" t="str">
        <f t="shared" si="11"/>
        <v>Annual!r30c14</v>
      </c>
      <c r="Q30" s="7" t="str">
        <f t="shared" si="11"/>
        <v>Annual!r30c15</v>
      </c>
      <c r="R30" s="7">
        <v>30</v>
      </c>
      <c r="S30" s="7" t="str">
        <f t="shared" si="12"/>
        <v>Quarter!r30c2</v>
      </c>
      <c r="T30" s="7" t="str">
        <f t="shared" si="12"/>
        <v>Quarter!r30c3</v>
      </c>
      <c r="U30" s="7" t="str">
        <f t="shared" si="12"/>
        <v>Quarter!r30c4</v>
      </c>
      <c r="V30" s="7" t="str">
        <f t="shared" si="12"/>
        <v>Quarter!r30c5</v>
      </c>
      <c r="W30" s="7" t="str">
        <f t="shared" si="12"/>
        <v>Quarter!r30c6</v>
      </c>
      <c r="X30" s="7" t="str">
        <f t="shared" si="12"/>
        <v>Quarter!r30c7</v>
      </c>
      <c r="Y30" s="7" t="str">
        <f t="shared" si="12"/>
        <v>Quarter!r30c8</v>
      </c>
      <c r="Z30" s="7" t="str">
        <f t="shared" si="12"/>
        <v>Quarter!r30c9</v>
      </c>
      <c r="AA30" s="7" t="str">
        <f t="shared" si="12"/>
        <v>Quarter!r30c10</v>
      </c>
      <c r="AB30" s="7" t="str">
        <f t="shared" si="12"/>
        <v>Quarter!r30c11</v>
      </c>
      <c r="AC30" s="7" t="str">
        <f t="shared" si="12"/>
        <v>Quarter!r30c12</v>
      </c>
      <c r="AD30" s="7" t="str">
        <f t="shared" si="12"/>
        <v>Quarter!r30c13</v>
      </c>
      <c r="AE30" s="7" t="str">
        <f t="shared" si="12"/>
        <v>Quarter!r30c14</v>
      </c>
      <c r="AF30" s="7" t="str">
        <f t="shared" si="12"/>
        <v>Quarter!r30c15</v>
      </c>
      <c r="AG30" s="7" t="str">
        <f t="shared" si="12"/>
        <v>Quarter!r30c16</v>
      </c>
      <c r="AH30" s="7" t="str">
        <f t="shared" si="12"/>
        <v>Quarter!r30c17</v>
      </c>
      <c r="AI30" s="7" t="str">
        <f t="shared" si="12"/>
        <v>Quarter!r30c18</v>
      </c>
      <c r="AJ30" s="7" t="str">
        <f t="shared" si="12"/>
        <v>Quarter!r30c19</v>
      </c>
      <c r="AK30" s="7" t="str">
        <f t="shared" si="12"/>
        <v>Quarter!r30c20</v>
      </c>
      <c r="AL30" s="7" t="str">
        <f t="shared" si="12"/>
        <v>Quarter!r30c21</v>
      </c>
      <c r="AM30" s="7" t="str">
        <f t="shared" si="12"/>
        <v>Quarter!r30c22</v>
      </c>
      <c r="AN30" s="7" t="str">
        <f t="shared" si="12"/>
        <v>Quarter!r30c23</v>
      </c>
      <c r="AO30" s="7" t="str">
        <f t="shared" si="13"/>
        <v>Quarter!r30c24</v>
      </c>
      <c r="AP30" s="7" t="str">
        <f t="shared" si="13"/>
        <v>Quarter!r30c25</v>
      </c>
      <c r="AQ30" s="7" t="str">
        <f t="shared" si="13"/>
        <v>Quarter!r30c26</v>
      </c>
      <c r="AR30" s="7" t="str">
        <f t="shared" si="13"/>
        <v>Quarter!r30c27</v>
      </c>
      <c r="AS30" s="7" t="str">
        <f t="shared" si="13"/>
        <v>Quarter!r30c28</v>
      </c>
      <c r="AT30" s="7" t="str">
        <f t="shared" si="13"/>
        <v>Quarter!r30c29</v>
      </c>
      <c r="AU30" s="7" t="str">
        <f t="shared" si="13"/>
        <v>Quarter!r30c30</v>
      </c>
      <c r="AV30" s="7" t="str">
        <f t="shared" si="13"/>
        <v>Quarter!r30c31</v>
      </c>
      <c r="AW30" s="7" t="str">
        <f t="shared" si="13"/>
        <v>Quarter!r30c32</v>
      </c>
      <c r="AX30" s="7" t="str">
        <f t="shared" si="13"/>
        <v>Quarter!r30c33</v>
      </c>
      <c r="AY30" s="7" t="str">
        <f t="shared" si="13"/>
        <v>Quarter!r30c34</v>
      </c>
      <c r="AZ30" s="7" t="str">
        <f t="shared" si="13"/>
        <v>Quarter!r30c35</v>
      </c>
      <c r="BA30" s="7" t="str">
        <f t="shared" si="13"/>
        <v>Quarter!r30c36</v>
      </c>
      <c r="BB30" s="7" t="str">
        <f t="shared" si="13"/>
        <v>Quarter!r30c37</v>
      </c>
      <c r="BC30" s="7" t="str">
        <f t="shared" si="13"/>
        <v>Quarter!r30c38</v>
      </c>
      <c r="BD30" s="7" t="str">
        <f t="shared" si="13"/>
        <v>Quarter!r30c39</v>
      </c>
      <c r="BE30" s="7" t="str">
        <f t="shared" si="13"/>
        <v>Quarter!r30c40</v>
      </c>
      <c r="BF30" s="7" t="str">
        <f t="shared" si="13"/>
        <v>Quarter!r30c41</v>
      </c>
      <c r="BG30" s="7" t="str">
        <f t="shared" si="13"/>
        <v>Quarter!r30c42</v>
      </c>
      <c r="BH30" s="7" t="str">
        <f t="shared" si="14"/>
        <v>Quarter!r30c43</v>
      </c>
      <c r="BI30" s="7" t="str">
        <f t="shared" si="14"/>
        <v>Quarter!r30c44</v>
      </c>
      <c r="BJ30" s="7" t="str">
        <f t="shared" si="14"/>
        <v>Quarter!r30c45</v>
      </c>
      <c r="BK30" s="7" t="str">
        <f t="shared" si="14"/>
        <v>Quarter!r30c46</v>
      </c>
      <c r="BL30" s="7" t="str">
        <f t="shared" si="14"/>
        <v>Quarter!r30c47</v>
      </c>
      <c r="BM30" s="7" t="str">
        <f t="shared" si="14"/>
        <v>Quarter!r30c48</v>
      </c>
      <c r="BN30" s="7" t="str">
        <f t="shared" si="14"/>
        <v>Quarter!r30c49</v>
      </c>
      <c r="BO30" s="7" t="str">
        <f t="shared" si="14"/>
        <v>Quarter!r30c50</v>
      </c>
      <c r="BP30" s="7" t="str">
        <f t="shared" si="14"/>
        <v>Quarter!r30c51</v>
      </c>
      <c r="BQ30" s="7" t="str">
        <f t="shared" si="14"/>
        <v>Quarter!r30c52</v>
      </c>
      <c r="BR30" s="7" t="str">
        <f t="shared" si="14"/>
        <v>Quarter!r30c53</v>
      </c>
      <c r="BS30" s="7" t="str">
        <f t="shared" si="14"/>
        <v>Quarter!r30c54</v>
      </c>
      <c r="BT30" s="7" t="str">
        <f t="shared" si="14"/>
        <v>Quarter!r30c55</v>
      </c>
    </row>
    <row r="31" spans="2:72" x14ac:dyDescent="0.2">
      <c r="B31" s="4" t="s">
        <v>6</v>
      </c>
      <c r="C31" s="7">
        <v>31</v>
      </c>
      <c r="D31" s="7" t="str">
        <f t="shared" si="11"/>
        <v>Annual!r31c2</v>
      </c>
      <c r="E31" s="7" t="str">
        <f t="shared" si="11"/>
        <v>Annual!r31c3</v>
      </c>
      <c r="F31" s="7" t="str">
        <f t="shared" si="11"/>
        <v>Annual!r31c4</v>
      </c>
      <c r="G31" s="7" t="str">
        <f t="shared" si="11"/>
        <v>Annual!r31c5</v>
      </c>
      <c r="H31" s="7" t="str">
        <f t="shared" si="11"/>
        <v>Annual!r31c6</v>
      </c>
      <c r="I31" s="7" t="str">
        <f t="shared" si="11"/>
        <v>Annual!r31c7</v>
      </c>
      <c r="J31" s="7" t="str">
        <f t="shared" si="11"/>
        <v>Annual!r31c8</v>
      </c>
      <c r="K31" s="7" t="str">
        <f t="shared" si="11"/>
        <v>Annual!r31c9</v>
      </c>
      <c r="L31" s="7" t="str">
        <f t="shared" si="11"/>
        <v>Annual!r31c10</v>
      </c>
      <c r="M31" s="7" t="str">
        <f t="shared" si="11"/>
        <v>Annual!r31c11</v>
      </c>
      <c r="N31" s="7" t="str">
        <f t="shared" si="11"/>
        <v>Annual!r31c12</v>
      </c>
      <c r="O31" s="7" t="str">
        <f t="shared" si="11"/>
        <v>Annual!r31c13</v>
      </c>
      <c r="P31" s="7" t="str">
        <f t="shared" si="11"/>
        <v>Annual!r31c14</v>
      </c>
      <c r="Q31" s="7" t="str">
        <f t="shared" si="11"/>
        <v>Annual!r31c15</v>
      </c>
      <c r="R31" s="7">
        <v>31</v>
      </c>
      <c r="S31" s="7" t="str">
        <f t="shared" si="12"/>
        <v>Quarter!r31c2</v>
      </c>
      <c r="T31" s="7" t="str">
        <f t="shared" si="12"/>
        <v>Quarter!r31c3</v>
      </c>
      <c r="U31" s="7" t="str">
        <f t="shared" si="12"/>
        <v>Quarter!r31c4</v>
      </c>
      <c r="V31" s="7" t="str">
        <f t="shared" si="12"/>
        <v>Quarter!r31c5</v>
      </c>
      <c r="W31" s="7" t="str">
        <f t="shared" si="12"/>
        <v>Quarter!r31c6</v>
      </c>
      <c r="X31" s="7" t="str">
        <f t="shared" si="12"/>
        <v>Quarter!r31c7</v>
      </c>
      <c r="Y31" s="7" t="str">
        <f t="shared" si="12"/>
        <v>Quarter!r31c8</v>
      </c>
      <c r="Z31" s="7" t="str">
        <f t="shared" si="12"/>
        <v>Quarter!r31c9</v>
      </c>
      <c r="AA31" s="7" t="str">
        <f t="shared" si="12"/>
        <v>Quarter!r31c10</v>
      </c>
      <c r="AB31" s="7" t="str">
        <f t="shared" si="12"/>
        <v>Quarter!r31c11</v>
      </c>
      <c r="AC31" s="7" t="str">
        <f t="shared" si="12"/>
        <v>Quarter!r31c12</v>
      </c>
      <c r="AD31" s="7" t="str">
        <f t="shared" si="12"/>
        <v>Quarter!r31c13</v>
      </c>
      <c r="AE31" s="7" t="str">
        <f t="shared" si="12"/>
        <v>Quarter!r31c14</v>
      </c>
      <c r="AF31" s="7" t="str">
        <f t="shared" si="12"/>
        <v>Quarter!r31c15</v>
      </c>
      <c r="AG31" s="7" t="str">
        <f t="shared" si="12"/>
        <v>Quarter!r31c16</v>
      </c>
      <c r="AH31" s="7" t="str">
        <f t="shared" si="12"/>
        <v>Quarter!r31c17</v>
      </c>
      <c r="AI31" s="7" t="str">
        <f t="shared" si="12"/>
        <v>Quarter!r31c18</v>
      </c>
      <c r="AJ31" s="7" t="str">
        <f t="shared" si="12"/>
        <v>Quarter!r31c19</v>
      </c>
      <c r="AK31" s="7" t="str">
        <f t="shared" si="12"/>
        <v>Quarter!r31c20</v>
      </c>
      <c r="AL31" s="7" t="str">
        <f t="shared" si="12"/>
        <v>Quarter!r31c21</v>
      </c>
      <c r="AM31" s="7" t="str">
        <f t="shared" si="12"/>
        <v>Quarter!r31c22</v>
      </c>
      <c r="AN31" s="7" t="str">
        <f t="shared" si="12"/>
        <v>Quarter!r31c23</v>
      </c>
      <c r="AO31" s="7" t="str">
        <f t="shared" si="13"/>
        <v>Quarter!r31c24</v>
      </c>
      <c r="AP31" s="7" t="str">
        <f t="shared" si="13"/>
        <v>Quarter!r31c25</v>
      </c>
      <c r="AQ31" s="7" t="str">
        <f t="shared" si="13"/>
        <v>Quarter!r31c26</v>
      </c>
      <c r="AR31" s="7" t="str">
        <f t="shared" si="13"/>
        <v>Quarter!r31c27</v>
      </c>
      <c r="AS31" s="7" t="str">
        <f t="shared" si="13"/>
        <v>Quarter!r31c28</v>
      </c>
      <c r="AT31" s="7" t="str">
        <f t="shared" si="13"/>
        <v>Quarter!r31c29</v>
      </c>
      <c r="AU31" s="7" t="str">
        <f t="shared" si="13"/>
        <v>Quarter!r31c30</v>
      </c>
      <c r="AV31" s="7" t="str">
        <f t="shared" si="13"/>
        <v>Quarter!r31c31</v>
      </c>
      <c r="AW31" s="7" t="str">
        <f t="shared" si="13"/>
        <v>Quarter!r31c32</v>
      </c>
      <c r="AX31" s="7" t="str">
        <f t="shared" si="13"/>
        <v>Quarter!r31c33</v>
      </c>
      <c r="AY31" s="7" t="str">
        <f t="shared" si="13"/>
        <v>Quarter!r31c34</v>
      </c>
      <c r="AZ31" s="7" t="str">
        <f t="shared" si="13"/>
        <v>Quarter!r31c35</v>
      </c>
      <c r="BA31" s="7" t="str">
        <f t="shared" si="13"/>
        <v>Quarter!r31c36</v>
      </c>
      <c r="BB31" s="7" t="str">
        <f t="shared" si="13"/>
        <v>Quarter!r31c37</v>
      </c>
      <c r="BC31" s="7" t="str">
        <f t="shared" si="13"/>
        <v>Quarter!r31c38</v>
      </c>
      <c r="BD31" s="7" t="str">
        <f t="shared" si="13"/>
        <v>Quarter!r31c39</v>
      </c>
      <c r="BE31" s="7" t="str">
        <f t="shared" si="13"/>
        <v>Quarter!r31c40</v>
      </c>
      <c r="BF31" s="7" t="str">
        <f t="shared" si="13"/>
        <v>Quarter!r31c41</v>
      </c>
      <c r="BG31" s="7" t="str">
        <f t="shared" ref="BG31:BT47" si="15">$T$3&amp;"r"&amp;$R31&amp;"c"&amp;BG$4</f>
        <v>Quarter!r31c42</v>
      </c>
      <c r="BH31" s="7" t="str">
        <f t="shared" si="15"/>
        <v>Quarter!r31c43</v>
      </c>
      <c r="BI31" s="7" t="str">
        <f t="shared" si="15"/>
        <v>Quarter!r31c44</v>
      </c>
      <c r="BJ31" s="7" t="str">
        <f t="shared" si="15"/>
        <v>Quarter!r31c45</v>
      </c>
      <c r="BK31" s="7" t="str">
        <f t="shared" si="15"/>
        <v>Quarter!r31c46</v>
      </c>
      <c r="BL31" s="7" t="str">
        <f t="shared" si="15"/>
        <v>Quarter!r31c47</v>
      </c>
      <c r="BM31" s="7" t="str">
        <f t="shared" si="15"/>
        <v>Quarter!r31c48</v>
      </c>
      <c r="BN31" s="7" t="str">
        <f t="shared" si="15"/>
        <v>Quarter!r31c49</v>
      </c>
      <c r="BO31" s="7" t="str">
        <f t="shared" si="15"/>
        <v>Quarter!r31c50</v>
      </c>
      <c r="BP31" s="7" t="str">
        <f t="shared" si="15"/>
        <v>Quarter!r31c51</v>
      </c>
      <c r="BQ31" s="7" t="str">
        <f t="shared" si="15"/>
        <v>Quarter!r31c52</v>
      </c>
      <c r="BR31" s="7" t="str">
        <f t="shared" si="15"/>
        <v>Quarter!r31c53</v>
      </c>
      <c r="BS31" s="7" t="str">
        <f t="shared" si="15"/>
        <v>Quarter!r31c54</v>
      </c>
      <c r="BT31" s="7" t="str">
        <f t="shared" si="15"/>
        <v>Quarter!r31c55</v>
      </c>
    </row>
    <row r="32" spans="2:72" x14ac:dyDescent="0.2">
      <c r="B32" s="4" t="s">
        <v>7</v>
      </c>
      <c r="C32" s="7">
        <v>32</v>
      </c>
      <c r="D32" s="7" t="str">
        <f t="shared" si="11"/>
        <v>Annual!r32c2</v>
      </c>
      <c r="E32" s="7" t="str">
        <f t="shared" si="11"/>
        <v>Annual!r32c3</v>
      </c>
      <c r="F32" s="7" t="str">
        <f t="shared" si="11"/>
        <v>Annual!r32c4</v>
      </c>
      <c r="G32" s="7" t="str">
        <f t="shared" si="11"/>
        <v>Annual!r32c5</v>
      </c>
      <c r="H32" s="7" t="str">
        <f t="shared" si="11"/>
        <v>Annual!r32c6</v>
      </c>
      <c r="I32" s="7" t="str">
        <f t="shared" si="11"/>
        <v>Annual!r32c7</v>
      </c>
      <c r="J32" s="7" t="str">
        <f t="shared" si="11"/>
        <v>Annual!r32c8</v>
      </c>
      <c r="K32" s="7" t="str">
        <f t="shared" si="11"/>
        <v>Annual!r32c9</v>
      </c>
      <c r="L32" s="7" t="str">
        <f t="shared" si="11"/>
        <v>Annual!r32c10</v>
      </c>
      <c r="M32" s="7" t="str">
        <f t="shared" si="11"/>
        <v>Annual!r32c11</v>
      </c>
      <c r="N32" s="7" t="str">
        <f t="shared" si="11"/>
        <v>Annual!r32c12</v>
      </c>
      <c r="O32" s="7" t="str">
        <f t="shared" si="11"/>
        <v>Annual!r32c13</v>
      </c>
      <c r="P32" s="7" t="str">
        <f t="shared" si="11"/>
        <v>Annual!r32c14</v>
      </c>
      <c r="Q32" s="7" t="str">
        <f t="shared" si="11"/>
        <v>Annual!r32c15</v>
      </c>
      <c r="R32" s="7">
        <v>32</v>
      </c>
      <c r="S32" s="7" t="str">
        <f t="shared" si="12"/>
        <v>Quarter!r32c2</v>
      </c>
      <c r="T32" s="7" t="str">
        <f t="shared" si="12"/>
        <v>Quarter!r32c3</v>
      </c>
      <c r="U32" s="7" t="str">
        <f t="shared" si="12"/>
        <v>Quarter!r32c4</v>
      </c>
      <c r="V32" s="7" t="str">
        <f t="shared" si="12"/>
        <v>Quarter!r32c5</v>
      </c>
      <c r="W32" s="7" t="str">
        <f t="shared" si="12"/>
        <v>Quarter!r32c6</v>
      </c>
      <c r="X32" s="7" t="str">
        <f t="shared" si="12"/>
        <v>Quarter!r32c7</v>
      </c>
      <c r="Y32" s="7" t="str">
        <f t="shared" si="12"/>
        <v>Quarter!r32c8</v>
      </c>
      <c r="Z32" s="7" t="str">
        <f t="shared" si="12"/>
        <v>Quarter!r32c9</v>
      </c>
      <c r="AA32" s="7" t="str">
        <f t="shared" si="12"/>
        <v>Quarter!r32c10</v>
      </c>
      <c r="AB32" s="7" t="str">
        <f t="shared" si="12"/>
        <v>Quarter!r32c11</v>
      </c>
      <c r="AC32" s="7" t="str">
        <f t="shared" si="12"/>
        <v>Quarter!r32c12</v>
      </c>
      <c r="AD32" s="7" t="str">
        <f t="shared" si="12"/>
        <v>Quarter!r32c13</v>
      </c>
      <c r="AE32" s="7" t="str">
        <f t="shared" si="12"/>
        <v>Quarter!r32c14</v>
      </c>
      <c r="AF32" s="7" t="str">
        <f t="shared" si="12"/>
        <v>Quarter!r32c15</v>
      </c>
      <c r="AG32" s="7" t="str">
        <f t="shared" si="12"/>
        <v>Quarter!r32c16</v>
      </c>
      <c r="AH32" s="7" t="str">
        <f t="shared" si="12"/>
        <v>Quarter!r32c17</v>
      </c>
      <c r="AI32" s="7" t="str">
        <f t="shared" si="12"/>
        <v>Quarter!r32c18</v>
      </c>
      <c r="AJ32" s="7" t="str">
        <f t="shared" si="12"/>
        <v>Quarter!r32c19</v>
      </c>
      <c r="AK32" s="7" t="str">
        <f t="shared" si="12"/>
        <v>Quarter!r32c20</v>
      </c>
      <c r="AL32" s="7" t="str">
        <f t="shared" si="12"/>
        <v>Quarter!r32c21</v>
      </c>
      <c r="AM32" s="7" t="str">
        <f t="shared" si="12"/>
        <v>Quarter!r32c22</v>
      </c>
      <c r="AN32" s="7" t="str">
        <f t="shared" si="12"/>
        <v>Quarter!r32c23</v>
      </c>
      <c r="AO32" s="7" t="str">
        <f t="shared" si="13"/>
        <v>Quarter!r32c24</v>
      </c>
      <c r="AP32" s="7" t="str">
        <f t="shared" si="13"/>
        <v>Quarter!r32c25</v>
      </c>
      <c r="AQ32" s="7" t="str">
        <f t="shared" si="13"/>
        <v>Quarter!r32c26</v>
      </c>
      <c r="AR32" s="7" t="str">
        <f t="shared" si="13"/>
        <v>Quarter!r32c27</v>
      </c>
      <c r="AS32" s="7" t="str">
        <f t="shared" si="13"/>
        <v>Quarter!r32c28</v>
      </c>
      <c r="AT32" s="7" t="str">
        <f t="shared" si="13"/>
        <v>Quarter!r32c29</v>
      </c>
      <c r="AU32" s="7" t="str">
        <f t="shared" si="13"/>
        <v>Quarter!r32c30</v>
      </c>
      <c r="AV32" s="7" t="str">
        <f t="shared" si="13"/>
        <v>Quarter!r32c31</v>
      </c>
      <c r="AW32" s="7" t="str">
        <f t="shared" si="13"/>
        <v>Quarter!r32c32</v>
      </c>
      <c r="AX32" s="7" t="str">
        <f t="shared" si="13"/>
        <v>Quarter!r32c33</v>
      </c>
      <c r="AY32" s="7" t="str">
        <f t="shared" si="13"/>
        <v>Quarter!r32c34</v>
      </c>
      <c r="AZ32" s="7" t="str">
        <f t="shared" si="13"/>
        <v>Quarter!r32c35</v>
      </c>
      <c r="BA32" s="7" t="str">
        <f t="shared" si="13"/>
        <v>Quarter!r32c36</v>
      </c>
      <c r="BB32" s="7" t="str">
        <f t="shared" si="13"/>
        <v>Quarter!r32c37</v>
      </c>
      <c r="BC32" s="7" t="str">
        <f t="shared" si="13"/>
        <v>Quarter!r32c38</v>
      </c>
      <c r="BD32" s="7" t="str">
        <f t="shared" si="13"/>
        <v>Quarter!r32c39</v>
      </c>
      <c r="BE32" s="7" t="str">
        <f t="shared" si="13"/>
        <v>Quarter!r32c40</v>
      </c>
      <c r="BF32" s="7" t="str">
        <f t="shared" si="13"/>
        <v>Quarter!r32c41</v>
      </c>
      <c r="BG32" s="7" t="str">
        <f t="shared" si="15"/>
        <v>Quarter!r32c42</v>
      </c>
      <c r="BH32" s="7" t="str">
        <f t="shared" si="15"/>
        <v>Quarter!r32c43</v>
      </c>
      <c r="BI32" s="7" t="str">
        <f t="shared" si="15"/>
        <v>Quarter!r32c44</v>
      </c>
      <c r="BJ32" s="7" t="str">
        <f t="shared" si="15"/>
        <v>Quarter!r32c45</v>
      </c>
      <c r="BK32" s="7" t="str">
        <f t="shared" si="15"/>
        <v>Quarter!r32c46</v>
      </c>
      <c r="BL32" s="7" t="str">
        <f t="shared" si="15"/>
        <v>Quarter!r32c47</v>
      </c>
      <c r="BM32" s="7" t="str">
        <f t="shared" si="15"/>
        <v>Quarter!r32c48</v>
      </c>
      <c r="BN32" s="7" t="str">
        <f t="shared" si="15"/>
        <v>Quarter!r32c49</v>
      </c>
      <c r="BO32" s="7" t="str">
        <f t="shared" si="15"/>
        <v>Quarter!r32c50</v>
      </c>
      <c r="BP32" s="7" t="str">
        <f t="shared" si="15"/>
        <v>Quarter!r32c51</v>
      </c>
      <c r="BQ32" s="7" t="str">
        <f t="shared" si="15"/>
        <v>Quarter!r32c52</v>
      </c>
      <c r="BR32" s="7" t="str">
        <f t="shared" si="15"/>
        <v>Quarter!r32c53</v>
      </c>
      <c r="BS32" s="7" t="str">
        <f t="shared" si="15"/>
        <v>Quarter!r32c54</v>
      </c>
      <c r="BT32" s="7" t="str">
        <f t="shared" si="15"/>
        <v>Quarter!r32c55</v>
      </c>
    </row>
    <row r="33" spans="2:72" x14ac:dyDescent="0.2">
      <c r="B33" s="4" t="s">
        <v>29</v>
      </c>
      <c r="C33" s="7">
        <v>33</v>
      </c>
      <c r="D33" s="7" t="str">
        <f t="shared" si="11"/>
        <v>Annual!r33c2</v>
      </c>
      <c r="E33" s="7" t="str">
        <f t="shared" si="11"/>
        <v>Annual!r33c3</v>
      </c>
      <c r="F33" s="7" t="str">
        <f t="shared" si="11"/>
        <v>Annual!r33c4</v>
      </c>
      <c r="G33" s="7" t="str">
        <f t="shared" si="11"/>
        <v>Annual!r33c5</v>
      </c>
      <c r="H33" s="7" t="str">
        <f t="shared" si="11"/>
        <v>Annual!r33c6</v>
      </c>
      <c r="I33" s="7" t="str">
        <f t="shared" si="11"/>
        <v>Annual!r33c7</v>
      </c>
      <c r="J33" s="7" t="str">
        <f t="shared" si="11"/>
        <v>Annual!r33c8</v>
      </c>
      <c r="K33" s="7" t="str">
        <f t="shared" si="11"/>
        <v>Annual!r33c9</v>
      </c>
      <c r="L33" s="7" t="str">
        <f t="shared" si="11"/>
        <v>Annual!r33c10</v>
      </c>
      <c r="M33" s="7" t="str">
        <f t="shared" si="11"/>
        <v>Annual!r33c11</v>
      </c>
      <c r="N33" s="7" t="str">
        <f t="shared" si="11"/>
        <v>Annual!r33c12</v>
      </c>
      <c r="O33" s="7" t="str">
        <f t="shared" si="11"/>
        <v>Annual!r33c13</v>
      </c>
      <c r="P33" s="7" t="str">
        <f t="shared" si="11"/>
        <v>Annual!r33c14</v>
      </c>
      <c r="Q33" s="7" t="str">
        <f t="shared" si="11"/>
        <v>Annual!r33c15</v>
      </c>
      <c r="R33" s="7">
        <v>33</v>
      </c>
      <c r="S33" s="7" t="str">
        <f t="shared" si="12"/>
        <v>Quarter!r33c2</v>
      </c>
      <c r="T33" s="7" t="str">
        <f t="shared" si="12"/>
        <v>Quarter!r33c3</v>
      </c>
      <c r="U33" s="7" t="str">
        <f t="shared" si="12"/>
        <v>Quarter!r33c4</v>
      </c>
      <c r="V33" s="7" t="str">
        <f t="shared" si="12"/>
        <v>Quarter!r33c5</v>
      </c>
      <c r="W33" s="7" t="str">
        <f t="shared" si="12"/>
        <v>Quarter!r33c6</v>
      </c>
      <c r="X33" s="7" t="str">
        <f t="shared" si="12"/>
        <v>Quarter!r33c7</v>
      </c>
      <c r="Y33" s="7" t="str">
        <f t="shared" si="12"/>
        <v>Quarter!r33c8</v>
      </c>
      <c r="Z33" s="7" t="str">
        <f t="shared" si="12"/>
        <v>Quarter!r33c9</v>
      </c>
      <c r="AA33" s="7" t="str">
        <f t="shared" si="12"/>
        <v>Quarter!r33c10</v>
      </c>
      <c r="AB33" s="7" t="str">
        <f t="shared" si="12"/>
        <v>Quarter!r33c11</v>
      </c>
      <c r="AC33" s="7" t="str">
        <f t="shared" si="12"/>
        <v>Quarter!r33c12</v>
      </c>
      <c r="AD33" s="7" t="str">
        <f t="shared" si="12"/>
        <v>Quarter!r33c13</v>
      </c>
      <c r="AE33" s="7" t="str">
        <f t="shared" si="12"/>
        <v>Quarter!r33c14</v>
      </c>
      <c r="AF33" s="7" t="str">
        <f t="shared" si="12"/>
        <v>Quarter!r33c15</v>
      </c>
      <c r="AG33" s="7" t="str">
        <f t="shared" si="12"/>
        <v>Quarter!r33c16</v>
      </c>
      <c r="AH33" s="7" t="str">
        <f t="shared" si="12"/>
        <v>Quarter!r33c17</v>
      </c>
      <c r="AI33" s="7" t="str">
        <f t="shared" si="12"/>
        <v>Quarter!r33c18</v>
      </c>
      <c r="AJ33" s="7" t="str">
        <f t="shared" si="12"/>
        <v>Quarter!r33c19</v>
      </c>
      <c r="AK33" s="7" t="str">
        <f t="shared" si="12"/>
        <v>Quarter!r33c20</v>
      </c>
      <c r="AL33" s="7" t="str">
        <f t="shared" si="12"/>
        <v>Quarter!r33c21</v>
      </c>
      <c r="AM33" s="7" t="str">
        <f t="shared" si="12"/>
        <v>Quarter!r33c22</v>
      </c>
      <c r="AN33" s="7" t="str">
        <f t="shared" si="12"/>
        <v>Quarter!r33c23</v>
      </c>
      <c r="AO33" s="7" t="str">
        <f t="shared" si="13"/>
        <v>Quarter!r33c24</v>
      </c>
      <c r="AP33" s="7" t="str">
        <f t="shared" si="13"/>
        <v>Quarter!r33c25</v>
      </c>
      <c r="AQ33" s="7" t="str">
        <f t="shared" si="13"/>
        <v>Quarter!r33c26</v>
      </c>
      <c r="AR33" s="7" t="str">
        <f t="shared" si="13"/>
        <v>Quarter!r33c27</v>
      </c>
      <c r="AS33" s="7" t="str">
        <f t="shared" si="13"/>
        <v>Quarter!r33c28</v>
      </c>
      <c r="AT33" s="7" t="str">
        <f t="shared" si="13"/>
        <v>Quarter!r33c29</v>
      </c>
      <c r="AU33" s="7" t="str">
        <f t="shared" si="13"/>
        <v>Quarter!r33c30</v>
      </c>
      <c r="AV33" s="7" t="str">
        <f t="shared" si="13"/>
        <v>Quarter!r33c31</v>
      </c>
      <c r="AW33" s="7" t="str">
        <f t="shared" si="13"/>
        <v>Quarter!r33c32</v>
      </c>
      <c r="AX33" s="7" t="str">
        <f t="shared" si="13"/>
        <v>Quarter!r33c33</v>
      </c>
      <c r="AY33" s="7" t="str">
        <f t="shared" si="13"/>
        <v>Quarter!r33c34</v>
      </c>
      <c r="AZ33" s="7" t="str">
        <f t="shared" si="13"/>
        <v>Quarter!r33c35</v>
      </c>
      <c r="BA33" s="7" t="str">
        <f t="shared" si="13"/>
        <v>Quarter!r33c36</v>
      </c>
      <c r="BB33" s="7" t="str">
        <f t="shared" si="13"/>
        <v>Quarter!r33c37</v>
      </c>
      <c r="BC33" s="7" t="str">
        <f t="shared" si="13"/>
        <v>Quarter!r33c38</v>
      </c>
      <c r="BD33" s="7" t="str">
        <f t="shared" si="13"/>
        <v>Quarter!r33c39</v>
      </c>
      <c r="BE33" s="7" t="str">
        <f t="shared" si="13"/>
        <v>Quarter!r33c40</v>
      </c>
      <c r="BF33" s="7" t="str">
        <f t="shared" si="13"/>
        <v>Quarter!r33c41</v>
      </c>
      <c r="BG33" s="7" t="str">
        <f t="shared" si="15"/>
        <v>Quarter!r33c42</v>
      </c>
      <c r="BH33" s="7" t="str">
        <f t="shared" si="15"/>
        <v>Quarter!r33c43</v>
      </c>
      <c r="BI33" s="7" t="str">
        <f t="shared" si="15"/>
        <v>Quarter!r33c44</v>
      </c>
      <c r="BJ33" s="7" t="str">
        <f t="shared" si="15"/>
        <v>Quarter!r33c45</v>
      </c>
      <c r="BK33" s="7" t="str">
        <f t="shared" si="15"/>
        <v>Quarter!r33c46</v>
      </c>
      <c r="BL33" s="7" t="str">
        <f t="shared" si="15"/>
        <v>Quarter!r33c47</v>
      </c>
      <c r="BM33" s="7" t="str">
        <f t="shared" si="15"/>
        <v>Quarter!r33c48</v>
      </c>
      <c r="BN33" s="7" t="str">
        <f t="shared" si="15"/>
        <v>Quarter!r33c49</v>
      </c>
      <c r="BO33" s="7" t="str">
        <f t="shared" si="15"/>
        <v>Quarter!r33c50</v>
      </c>
      <c r="BP33" s="7" t="str">
        <f t="shared" si="15"/>
        <v>Quarter!r33c51</v>
      </c>
      <c r="BQ33" s="7" t="str">
        <f t="shared" si="15"/>
        <v>Quarter!r33c52</v>
      </c>
      <c r="BR33" s="7" t="str">
        <f t="shared" si="15"/>
        <v>Quarter!r33c53</v>
      </c>
      <c r="BS33" s="7" t="str">
        <f t="shared" si="15"/>
        <v>Quarter!r33c54</v>
      </c>
      <c r="BT33" s="7" t="str">
        <f t="shared" si="15"/>
        <v>Quarter!r33c55</v>
      </c>
    </row>
    <row r="34" spans="2:72" x14ac:dyDescent="0.2">
      <c r="B34" s="4" t="s">
        <v>9</v>
      </c>
      <c r="C34" s="7">
        <v>34</v>
      </c>
      <c r="D34" s="7" t="str">
        <f t="shared" si="11"/>
        <v>Annual!r34c2</v>
      </c>
      <c r="E34" s="7" t="str">
        <f t="shared" si="11"/>
        <v>Annual!r34c3</v>
      </c>
      <c r="F34" s="7" t="str">
        <f t="shared" si="11"/>
        <v>Annual!r34c4</v>
      </c>
      <c r="G34" s="7" t="str">
        <f t="shared" si="11"/>
        <v>Annual!r34c5</v>
      </c>
      <c r="H34" s="7" t="str">
        <f t="shared" si="11"/>
        <v>Annual!r34c6</v>
      </c>
      <c r="I34" s="7" t="str">
        <f t="shared" si="11"/>
        <v>Annual!r34c7</v>
      </c>
      <c r="J34" s="7" t="str">
        <f t="shared" si="11"/>
        <v>Annual!r34c8</v>
      </c>
      <c r="K34" s="7" t="str">
        <f t="shared" si="11"/>
        <v>Annual!r34c9</v>
      </c>
      <c r="L34" s="7" t="str">
        <f t="shared" si="11"/>
        <v>Annual!r34c10</v>
      </c>
      <c r="M34" s="7" t="str">
        <f t="shared" si="11"/>
        <v>Annual!r34c11</v>
      </c>
      <c r="N34" s="7" t="str">
        <f t="shared" si="11"/>
        <v>Annual!r34c12</v>
      </c>
      <c r="O34" s="7" t="str">
        <f t="shared" si="11"/>
        <v>Annual!r34c13</v>
      </c>
      <c r="P34" s="7" t="str">
        <f t="shared" si="11"/>
        <v>Annual!r34c14</v>
      </c>
      <c r="Q34" s="7" t="str">
        <f t="shared" si="11"/>
        <v>Annual!r34c15</v>
      </c>
      <c r="R34" s="7">
        <v>34</v>
      </c>
      <c r="S34" s="7" t="str">
        <f t="shared" si="12"/>
        <v>Quarter!r34c2</v>
      </c>
      <c r="T34" s="7" t="str">
        <f t="shared" si="12"/>
        <v>Quarter!r34c3</v>
      </c>
      <c r="U34" s="7" t="str">
        <f t="shared" si="12"/>
        <v>Quarter!r34c4</v>
      </c>
      <c r="V34" s="7" t="str">
        <f t="shared" si="12"/>
        <v>Quarter!r34c5</v>
      </c>
      <c r="W34" s="7" t="str">
        <f t="shared" si="12"/>
        <v>Quarter!r34c6</v>
      </c>
      <c r="X34" s="7" t="str">
        <f t="shared" si="12"/>
        <v>Quarter!r34c7</v>
      </c>
      <c r="Y34" s="7" t="str">
        <f t="shared" si="12"/>
        <v>Quarter!r34c8</v>
      </c>
      <c r="Z34" s="7" t="str">
        <f t="shared" si="12"/>
        <v>Quarter!r34c9</v>
      </c>
      <c r="AA34" s="7" t="str">
        <f t="shared" si="12"/>
        <v>Quarter!r34c10</v>
      </c>
      <c r="AB34" s="7" t="str">
        <f t="shared" si="12"/>
        <v>Quarter!r34c11</v>
      </c>
      <c r="AC34" s="7" t="str">
        <f t="shared" si="12"/>
        <v>Quarter!r34c12</v>
      </c>
      <c r="AD34" s="7" t="str">
        <f t="shared" si="12"/>
        <v>Quarter!r34c13</v>
      </c>
      <c r="AE34" s="7" t="str">
        <f t="shared" si="12"/>
        <v>Quarter!r34c14</v>
      </c>
      <c r="AF34" s="7" t="str">
        <f t="shared" si="12"/>
        <v>Quarter!r34c15</v>
      </c>
      <c r="AG34" s="7" t="str">
        <f t="shared" si="12"/>
        <v>Quarter!r34c16</v>
      </c>
      <c r="AH34" s="7" t="str">
        <f t="shared" si="12"/>
        <v>Quarter!r34c17</v>
      </c>
      <c r="AI34" s="7" t="str">
        <f t="shared" si="12"/>
        <v>Quarter!r34c18</v>
      </c>
      <c r="AJ34" s="7" t="str">
        <f t="shared" si="12"/>
        <v>Quarter!r34c19</v>
      </c>
      <c r="AK34" s="7" t="str">
        <f t="shared" si="12"/>
        <v>Quarter!r34c20</v>
      </c>
      <c r="AL34" s="7" t="str">
        <f t="shared" si="12"/>
        <v>Quarter!r34c21</v>
      </c>
      <c r="AM34" s="7" t="str">
        <f t="shared" si="12"/>
        <v>Quarter!r34c22</v>
      </c>
      <c r="AN34" s="7" t="str">
        <f t="shared" si="12"/>
        <v>Quarter!r34c23</v>
      </c>
      <c r="AO34" s="7" t="str">
        <f t="shared" si="13"/>
        <v>Quarter!r34c24</v>
      </c>
      <c r="AP34" s="7" t="str">
        <f t="shared" si="13"/>
        <v>Quarter!r34c25</v>
      </c>
      <c r="AQ34" s="7" t="str">
        <f t="shared" si="13"/>
        <v>Quarter!r34c26</v>
      </c>
      <c r="AR34" s="7" t="str">
        <f t="shared" si="13"/>
        <v>Quarter!r34c27</v>
      </c>
      <c r="AS34" s="7" t="str">
        <f t="shared" si="13"/>
        <v>Quarter!r34c28</v>
      </c>
      <c r="AT34" s="7" t="str">
        <f t="shared" si="13"/>
        <v>Quarter!r34c29</v>
      </c>
      <c r="AU34" s="7" t="str">
        <f t="shared" si="13"/>
        <v>Quarter!r34c30</v>
      </c>
      <c r="AV34" s="7" t="str">
        <f t="shared" si="13"/>
        <v>Quarter!r34c31</v>
      </c>
      <c r="AW34" s="7" t="str">
        <f t="shared" si="13"/>
        <v>Quarter!r34c32</v>
      </c>
      <c r="AX34" s="7" t="str">
        <f t="shared" si="13"/>
        <v>Quarter!r34c33</v>
      </c>
      <c r="AY34" s="7" t="str">
        <f t="shared" si="13"/>
        <v>Quarter!r34c34</v>
      </c>
      <c r="AZ34" s="7" t="str">
        <f t="shared" si="13"/>
        <v>Quarter!r34c35</v>
      </c>
      <c r="BA34" s="7" t="str">
        <f t="shared" si="13"/>
        <v>Quarter!r34c36</v>
      </c>
      <c r="BB34" s="7" t="str">
        <f t="shared" si="13"/>
        <v>Quarter!r34c37</v>
      </c>
      <c r="BC34" s="7" t="str">
        <f t="shared" si="13"/>
        <v>Quarter!r34c38</v>
      </c>
      <c r="BD34" s="7" t="str">
        <f t="shared" si="13"/>
        <v>Quarter!r34c39</v>
      </c>
      <c r="BE34" s="7" t="str">
        <f t="shared" si="13"/>
        <v>Quarter!r34c40</v>
      </c>
      <c r="BF34" s="7" t="str">
        <f t="shared" si="13"/>
        <v>Quarter!r34c41</v>
      </c>
      <c r="BG34" s="7" t="str">
        <f t="shared" si="15"/>
        <v>Quarter!r34c42</v>
      </c>
      <c r="BH34" s="7" t="str">
        <f t="shared" si="15"/>
        <v>Quarter!r34c43</v>
      </c>
      <c r="BI34" s="7" t="str">
        <f t="shared" si="15"/>
        <v>Quarter!r34c44</v>
      </c>
      <c r="BJ34" s="7" t="str">
        <f t="shared" si="15"/>
        <v>Quarter!r34c45</v>
      </c>
      <c r="BK34" s="7" t="str">
        <f t="shared" si="15"/>
        <v>Quarter!r34c46</v>
      </c>
      <c r="BL34" s="7" t="str">
        <f t="shared" si="15"/>
        <v>Quarter!r34c47</v>
      </c>
      <c r="BM34" s="7" t="str">
        <f t="shared" si="15"/>
        <v>Quarter!r34c48</v>
      </c>
      <c r="BN34" s="7" t="str">
        <f t="shared" si="15"/>
        <v>Quarter!r34c49</v>
      </c>
      <c r="BO34" s="7" t="str">
        <f t="shared" si="15"/>
        <v>Quarter!r34c50</v>
      </c>
      <c r="BP34" s="7" t="str">
        <f t="shared" si="15"/>
        <v>Quarter!r34c51</v>
      </c>
      <c r="BQ34" s="7" t="str">
        <f t="shared" si="15"/>
        <v>Quarter!r34c52</v>
      </c>
      <c r="BR34" s="7" t="str">
        <f t="shared" si="15"/>
        <v>Quarter!r34c53</v>
      </c>
      <c r="BS34" s="7" t="str">
        <f t="shared" si="15"/>
        <v>Quarter!r34c54</v>
      </c>
      <c r="BT34" s="7" t="str">
        <f t="shared" si="15"/>
        <v>Quarter!r34c55</v>
      </c>
    </row>
    <row r="35" spans="2:72" x14ac:dyDescent="0.2">
      <c r="B35" s="4" t="s">
        <v>32</v>
      </c>
      <c r="C35" s="7">
        <v>35</v>
      </c>
      <c r="D35" s="7" t="str">
        <f t="shared" ref="D35:Q53" si="16">$E$3&amp;"r"&amp;$C35&amp;"c"&amp;D$4</f>
        <v>Annual!r35c2</v>
      </c>
      <c r="E35" s="7" t="str">
        <f t="shared" si="16"/>
        <v>Annual!r35c3</v>
      </c>
      <c r="F35" s="7" t="str">
        <f t="shared" si="16"/>
        <v>Annual!r35c4</v>
      </c>
      <c r="G35" s="7" t="str">
        <f t="shared" si="16"/>
        <v>Annual!r35c5</v>
      </c>
      <c r="H35" s="7" t="str">
        <f t="shared" si="16"/>
        <v>Annual!r35c6</v>
      </c>
      <c r="I35" s="7" t="str">
        <f t="shared" si="16"/>
        <v>Annual!r35c7</v>
      </c>
      <c r="J35" s="7" t="str">
        <f t="shared" si="16"/>
        <v>Annual!r35c8</v>
      </c>
      <c r="K35" s="7" t="str">
        <f t="shared" si="16"/>
        <v>Annual!r35c9</v>
      </c>
      <c r="L35" s="7" t="str">
        <f t="shared" si="16"/>
        <v>Annual!r35c10</v>
      </c>
      <c r="M35" s="7" t="str">
        <f t="shared" si="16"/>
        <v>Annual!r35c11</v>
      </c>
      <c r="N35" s="7" t="str">
        <f t="shared" si="16"/>
        <v>Annual!r35c12</v>
      </c>
      <c r="O35" s="7" t="str">
        <f t="shared" si="16"/>
        <v>Annual!r35c13</v>
      </c>
      <c r="P35" s="7" t="str">
        <f t="shared" si="16"/>
        <v>Annual!r35c14</v>
      </c>
      <c r="Q35" s="7" t="str">
        <f t="shared" si="16"/>
        <v>Annual!r35c15</v>
      </c>
      <c r="R35" s="7">
        <v>35</v>
      </c>
      <c r="S35" s="7" t="str">
        <f t="shared" ref="S35:AO47" si="17">$T$3&amp;"r"&amp;$R35&amp;"c"&amp;S$4</f>
        <v>Quarter!r35c2</v>
      </c>
      <c r="T35" s="7" t="str">
        <f t="shared" si="17"/>
        <v>Quarter!r35c3</v>
      </c>
      <c r="U35" s="7" t="str">
        <f t="shared" si="17"/>
        <v>Quarter!r35c4</v>
      </c>
      <c r="V35" s="7" t="str">
        <f t="shared" si="17"/>
        <v>Quarter!r35c5</v>
      </c>
      <c r="W35" s="7" t="str">
        <f t="shared" si="17"/>
        <v>Quarter!r35c6</v>
      </c>
      <c r="X35" s="7" t="str">
        <f t="shared" si="17"/>
        <v>Quarter!r35c7</v>
      </c>
      <c r="Y35" s="7" t="str">
        <f t="shared" si="17"/>
        <v>Quarter!r35c8</v>
      </c>
      <c r="Z35" s="7" t="str">
        <f t="shared" si="17"/>
        <v>Quarter!r35c9</v>
      </c>
      <c r="AA35" s="7" t="str">
        <f t="shared" si="17"/>
        <v>Quarter!r35c10</v>
      </c>
      <c r="AB35" s="7" t="str">
        <f t="shared" si="17"/>
        <v>Quarter!r35c11</v>
      </c>
      <c r="AC35" s="7" t="str">
        <f t="shared" si="17"/>
        <v>Quarter!r35c12</v>
      </c>
      <c r="AD35" s="7" t="str">
        <f t="shared" si="17"/>
        <v>Quarter!r35c13</v>
      </c>
      <c r="AE35" s="7" t="str">
        <f t="shared" si="17"/>
        <v>Quarter!r35c14</v>
      </c>
      <c r="AF35" s="7" t="str">
        <f t="shared" si="17"/>
        <v>Quarter!r35c15</v>
      </c>
      <c r="AG35" s="7" t="str">
        <f t="shared" si="17"/>
        <v>Quarter!r35c16</v>
      </c>
      <c r="AH35" s="7" t="str">
        <f t="shared" si="17"/>
        <v>Quarter!r35c17</v>
      </c>
      <c r="AI35" s="7" t="str">
        <f t="shared" si="17"/>
        <v>Quarter!r35c18</v>
      </c>
      <c r="AJ35" s="7" t="str">
        <f t="shared" si="17"/>
        <v>Quarter!r35c19</v>
      </c>
      <c r="AK35" s="7" t="str">
        <f t="shared" si="17"/>
        <v>Quarter!r35c20</v>
      </c>
      <c r="AL35" s="7" t="str">
        <f t="shared" si="17"/>
        <v>Quarter!r35c21</v>
      </c>
      <c r="AM35" s="7" t="str">
        <f t="shared" si="17"/>
        <v>Quarter!r35c22</v>
      </c>
      <c r="AN35" s="7" t="str">
        <f t="shared" si="17"/>
        <v>Quarter!r35c23</v>
      </c>
      <c r="AO35" s="7" t="str">
        <f t="shared" si="17"/>
        <v>Quarter!r35c24</v>
      </c>
      <c r="AP35" s="7" t="str">
        <f t="shared" si="13"/>
        <v>Quarter!r35c25</v>
      </c>
      <c r="AQ35" s="7" t="str">
        <f t="shared" si="13"/>
        <v>Quarter!r35c26</v>
      </c>
      <c r="AR35" s="7" t="str">
        <f t="shared" si="13"/>
        <v>Quarter!r35c27</v>
      </c>
      <c r="AS35" s="7" t="str">
        <f t="shared" si="13"/>
        <v>Quarter!r35c28</v>
      </c>
      <c r="AT35" s="7" t="str">
        <f t="shared" si="13"/>
        <v>Quarter!r35c29</v>
      </c>
      <c r="AU35" s="7" t="str">
        <f t="shared" si="13"/>
        <v>Quarter!r35c30</v>
      </c>
      <c r="AV35" s="7" t="str">
        <f t="shared" si="13"/>
        <v>Quarter!r35c31</v>
      </c>
      <c r="AW35" s="7" t="str">
        <f t="shared" si="13"/>
        <v>Quarter!r35c32</v>
      </c>
      <c r="AX35" s="7" t="str">
        <f t="shared" si="13"/>
        <v>Quarter!r35c33</v>
      </c>
      <c r="AY35" s="7" t="str">
        <f t="shared" si="13"/>
        <v>Quarter!r35c34</v>
      </c>
      <c r="AZ35" s="7" t="str">
        <f t="shared" si="13"/>
        <v>Quarter!r35c35</v>
      </c>
      <c r="BA35" s="7" t="str">
        <f t="shared" si="13"/>
        <v>Quarter!r35c36</v>
      </c>
      <c r="BB35" s="7" t="str">
        <f t="shared" si="13"/>
        <v>Quarter!r35c37</v>
      </c>
      <c r="BC35" s="7" t="str">
        <f t="shared" si="13"/>
        <v>Quarter!r35c38</v>
      </c>
      <c r="BD35" s="7" t="str">
        <f t="shared" si="13"/>
        <v>Quarter!r35c39</v>
      </c>
      <c r="BE35" s="7" t="str">
        <f t="shared" si="13"/>
        <v>Quarter!r35c40</v>
      </c>
      <c r="BF35" s="7" t="str">
        <f t="shared" si="13"/>
        <v>Quarter!r35c41</v>
      </c>
      <c r="BG35" s="7" t="str">
        <f t="shared" si="15"/>
        <v>Quarter!r35c42</v>
      </c>
      <c r="BH35" s="7" t="str">
        <f t="shared" si="15"/>
        <v>Quarter!r35c43</v>
      </c>
      <c r="BI35" s="7" t="str">
        <f t="shared" si="15"/>
        <v>Quarter!r35c44</v>
      </c>
      <c r="BJ35" s="7" t="str">
        <f t="shared" si="15"/>
        <v>Quarter!r35c45</v>
      </c>
      <c r="BK35" s="7" t="str">
        <f t="shared" si="15"/>
        <v>Quarter!r35c46</v>
      </c>
      <c r="BL35" s="7" t="str">
        <f t="shared" si="15"/>
        <v>Quarter!r35c47</v>
      </c>
      <c r="BM35" s="7" t="str">
        <f t="shared" si="15"/>
        <v>Quarter!r35c48</v>
      </c>
      <c r="BN35" s="7" t="str">
        <f t="shared" si="15"/>
        <v>Quarter!r35c49</v>
      </c>
      <c r="BO35" s="7" t="str">
        <f t="shared" si="15"/>
        <v>Quarter!r35c50</v>
      </c>
      <c r="BP35" s="7" t="str">
        <f t="shared" si="15"/>
        <v>Quarter!r35c51</v>
      </c>
      <c r="BQ35" s="7" t="str">
        <f t="shared" si="15"/>
        <v>Quarter!r35c52</v>
      </c>
      <c r="BR35" s="7" t="str">
        <f t="shared" si="15"/>
        <v>Quarter!r35c53</v>
      </c>
      <c r="BS35" s="7" t="str">
        <f t="shared" si="15"/>
        <v>Quarter!r35c54</v>
      </c>
      <c r="BT35" s="7" t="str">
        <f t="shared" si="15"/>
        <v>Quarter!r35c55</v>
      </c>
    </row>
    <row r="36" spans="2:72" x14ac:dyDescent="0.2">
      <c r="B36" s="4" t="s">
        <v>251</v>
      </c>
      <c r="C36" s="7">
        <v>36</v>
      </c>
      <c r="D36" s="7" t="str">
        <f t="shared" si="16"/>
        <v>Annual!r36c2</v>
      </c>
      <c r="E36" s="7" t="str">
        <f t="shared" si="16"/>
        <v>Annual!r36c3</v>
      </c>
      <c r="F36" s="7" t="str">
        <f t="shared" si="16"/>
        <v>Annual!r36c4</v>
      </c>
      <c r="G36" s="7" t="str">
        <f t="shared" si="16"/>
        <v>Annual!r36c5</v>
      </c>
      <c r="H36" s="7" t="str">
        <f t="shared" si="16"/>
        <v>Annual!r36c6</v>
      </c>
      <c r="I36" s="7" t="str">
        <f t="shared" si="16"/>
        <v>Annual!r36c7</v>
      </c>
      <c r="J36" s="7" t="str">
        <f t="shared" si="16"/>
        <v>Annual!r36c8</v>
      </c>
      <c r="K36" s="7" t="str">
        <f t="shared" si="16"/>
        <v>Annual!r36c9</v>
      </c>
      <c r="L36" s="7" t="str">
        <f t="shared" si="16"/>
        <v>Annual!r36c10</v>
      </c>
      <c r="M36" s="7" t="str">
        <f t="shared" si="16"/>
        <v>Annual!r36c11</v>
      </c>
      <c r="N36" s="7" t="str">
        <f t="shared" si="16"/>
        <v>Annual!r36c12</v>
      </c>
      <c r="O36" s="7" t="str">
        <f t="shared" si="16"/>
        <v>Annual!r36c13</v>
      </c>
      <c r="P36" s="7" t="str">
        <f t="shared" si="16"/>
        <v>Annual!r36c14</v>
      </c>
      <c r="Q36" s="7" t="str">
        <f t="shared" si="16"/>
        <v>Annual!r36c15</v>
      </c>
      <c r="R36" s="7">
        <v>36</v>
      </c>
      <c r="S36" s="7" t="str">
        <f t="shared" si="17"/>
        <v>Quarter!r36c2</v>
      </c>
      <c r="T36" s="7" t="str">
        <f t="shared" si="17"/>
        <v>Quarter!r36c3</v>
      </c>
      <c r="U36" s="7" t="str">
        <f t="shared" si="17"/>
        <v>Quarter!r36c4</v>
      </c>
      <c r="V36" s="7" t="str">
        <f t="shared" si="17"/>
        <v>Quarter!r36c5</v>
      </c>
      <c r="W36" s="7" t="str">
        <f t="shared" si="17"/>
        <v>Quarter!r36c6</v>
      </c>
      <c r="X36" s="7" t="str">
        <f t="shared" si="17"/>
        <v>Quarter!r36c7</v>
      </c>
      <c r="Y36" s="7" t="str">
        <f t="shared" si="17"/>
        <v>Quarter!r36c8</v>
      </c>
      <c r="Z36" s="7" t="str">
        <f t="shared" si="17"/>
        <v>Quarter!r36c9</v>
      </c>
      <c r="AA36" s="7" t="str">
        <f t="shared" si="17"/>
        <v>Quarter!r36c10</v>
      </c>
      <c r="AB36" s="7" t="str">
        <f t="shared" si="17"/>
        <v>Quarter!r36c11</v>
      </c>
      <c r="AC36" s="7" t="str">
        <f t="shared" si="17"/>
        <v>Quarter!r36c12</v>
      </c>
      <c r="AD36" s="7" t="str">
        <f t="shared" si="17"/>
        <v>Quarter!r36c13</v>
      </c>
      <c r="AE36" s="7" t="str">
        <f t="shared" si="17"/>
        <v>Quarter!r36c14</v>
      </c>
      <c r="AF36" s="7" t="str">
        <f t="shared" si="17"/>
        <v>Quarter!r36c15</v>
      </c>
      <c r="AG36" s="7" t="str">
        <f t="shared" si="17"/>
        <v>Quarter!r36c16</v>
      </c>
      <c r="AH36" s="7" t="str">
        <f t="shared" si="17"/>
        <v>Quarter!r36c17</v>
      </c>
      <c r="AI36" s="7" t="str">
        <f t="shared" si="17"/>
        <v>Quarter!r36c18</v>
      </c>
      <c r="AJ36" s="7" t="str">
        <f t="shared" si="17"/>
        <v>Quarter!r36c19</v>
      </c>
      <c r="AK36" s="7" t="str">
        <f t="shared" si="17"/>
        <v>Quarter!r36c20</v>
      </c>
      <c r="AL36" s="7" t="str">
        <f t="shared" si="17"/>
        <v>Quarter!r36c21</v>
      </c>
      <c r="AM36" s="7" t="str">
        <f t="shared" si="17"/>
        <v>Quarter!r36c22</v>
      </c>
      <c r="AN36" s="7" t="str">
        <f t="shared" si="17"/>
        <v>Quarter!r36c23</v>
      </c>
      <c r="AO36" s="7" t="str">
        <f t="shared" si="13"/>
        <v>Quarter!r36c24</v>
      </c>
      <c r="AP36" s="7" t="str">
        <f t="shared" si="13"/>
        <v>Quarter!r36c25</v>
      </c>
      <c r="AQ36" s="7" t="str">
        <f t="shared" si="13"/>
        <v>Quarter!r36c26</v>
      </c>
      <c r="AR36" s="7" t="str">
        <f t="shared" si="13"/>
        <v>Quarter!r36c27</v>
      </c>
      <c r="AS36" s="7" t="str">
        <f t="shared" si="13"/>
        <v>Quarter!r36c28</v>
      </c>
      <c r="AT36" s="7" t="str">
        <f t="shared" si="13"/>
        <v>Quarter!r36c29</v>
      </c>
      <c r="AU36" s="7" t="str">
        <f t="shared" si="13"/>
        <v>Quarter!r36c30</v>
      </c>
      <c r="AV36" s="7" t="str">
        <f t="shared" si="13"/>
        <v>Quarter!r36c31</v>
      </c>
      <c r="AW36" s="7" t="str">
        <f t="shared" si="13"/>
        <v>Quarter!r36c32</v>
      </c>
      <c r="AX36" s="7" t="str">
        <f t="shared" si="13"/>
        <v>Quarter!r36c33</v>
      </c>
      <c r="AY36" s="7" t="str">
        <f t="shared" si="13"/>
        <v>Quarter!r36c34</v>
      </c>
      <c r="AZ36" s="7" t="str">
        <f t="shared" si="13"/>
        <v>Quarter!r36c35</v>
      </c>
      <c r="BA36" s="7" t="str">
        <f t="shared" si="13"/>
        <v>Quarter!r36c36</v>
      </c>
      <c r="BB36" s="7" t="str">
        <f t="shared" si="13"/>
        <v>Quarter!r36c37</v>
      </c>
      <c r="BC36" s="7" t="str">
        <f t="shared" si="13"/>
        <v>Quarter!r36c38</v>
      </c>
      <c r="BD36" s="7" t="str">
        <f t="shared" si="13"/>
        <v>Quarter!r36c39</v>
      </c>
      <c r="BE36" s="7" t="str">
        <f t="shared" si="13"/>
        <v>Quarter!r36c40</v>
      </c>
      <c r="BF36" s="7" t="str">
        <f t="shared" si="13"/>
        <v>Quarter!r36c41</v>
      </c>
      <c r="BG36" s="7" t="str">
        <f t="shared" si="15"/>
        <v>Quarter!r36c42</v>
      </c>
      <c r="BH36" s="7" t="str">
        <f t="shared" si="15"/>
        <v>Quarter!r36c43</v>
      </c>
      <c r="BI36" s="7" t="str">
        <f t="shared" si="15"/>
        <v>Quarter!r36c44</v>
      </c>
      <c r="BJ36" s="7" t="str">
        <f t="shared" si="15"/>
        <v>Quarter!r36c45</v>
      </c>
      <c r="BK36" s="7" t="str">
        <f t="shared" si="15"/>
        <v>Quarter!r36c46</v>
      </c>
      <c r="BL36" s="7" t="str">
        <f t="shared" si="15"/>
        <v>Quarter!r36c47</v>
      </c>
      <c r="BM36" s="7" t="str">
        <f t="shared" si="15"/>
        <v>Quarter!r36c48</v>
      </c>
      <c r="BN36" s="7" t="str">
        <f t="shared" si="15"/>
        <v>Quarter!r36c49</v>
      </c>
      <c r="BO36" s="7" t="str">
        <f t="shared" si="15"/>
        <v>Quarter!r36c50</v>
      </c>
      <c r="BP36" s="7" t="str">
        <f t="shared" si="15"/>
        <v>Quarter!r36c51</v>
      </c>
      <c r="BQ36" s="7" t="str">
        <f t="shared" si="15"/>
        <v>Quarter!r36c52</v>
      </c>
      <c r="BR36" s="7" t="str">
        <f t="shared" si="15"/>
        <v>Quarter!r36c53</v>
      </c>
      <c r="BS36" s="7" t="str">
        <f t="shared" si="15"/>
        <v>Quarter!r36c54</v>
      </c>
      <c r="BT36" s="7" t="str">
        <f t="shared" si="15"/>
        <v>Quarter!r36c55</v>
      </c>
    </row>
    <row r="37" spans="2:72" x14ac:dyDescent="0.2">
      <c r="B37" s="4" t="s">
        <v>255</v>
      </c>
      <c r="C37" s="7">
        <v>37</v>
      </c>
      <c r="D37" s="7" t="str">
        <f t="shared" si="16"/>
        <v>Annual!r37c2</v>
      </c>
      <c r="E37" s="7" t="str">
        <f t="shared" si="16"/>
        <v>Annual!r37c3</v>
      </c>
      <c r="F37" s="7" t="str">
        <f t="shared" si="16"/>
        <v>Annual!r37c4</v>
      </c>
      <c r="G37" s="7" t="str">
        <f t="shared" si="16"/>
        <v>Annual!r37c5</v>
      </c>
      <c r="H37" s="7" t="str">
        <f t="shared" si="16"/>
        <v>Annual!r37c6</v>
      </c>
      <c r="I37" s="7" t="str">
        <f t="shared" si="16"/>
        <v>Annual!r37c7</v>
      </c>
      <c r="J37" s="7" t="str">
        <f t="shared" si="16"/>
        <v>Annual!r37c8</v>
      </c>
      <c r="K37" s="7" t="str">
        <f t="shared" si="16"/>
        <v>Annual!r37c9</v>
      </c>
      <c r="L37" s="7" t="str">
        <f t="shared" si="16"/>
        <v>Annual!r37c10</v>
      </c>
      <c r="M37" s="7" t="str">
        <f t="shared" si="16"/>
        <v>Annual!r37c11</v>
      </c>
      <c r="N37" s="7" t="str">
        <f t="shared" si="16"/>
        <v>Annual!r37c12</v>
      </c>
      <c r="O37" s="7" t="str">
        <f t="shared" si="16"/>
        <v>Annual!r37c13</v>
      </c>
      <c r="P37" s="7" t="str">
        <f t="shared" si="16"/>
        <v>Annual!r37c14</v>
      </c>
      <c r="Q37" s="7" t="str">
        <f t="shared" si="16"/>
        <v>Annual!r37c15</v>
      </c>
      <c r="R37" s="7">
        <v>37</v>
      </c>
      <c r="S37" s="7" t="str">
        <f t="shared" si="17"/>
        <v>Quarter!r37c2</v>
      </c>
      <c r="T37" s="7" t="str">
        <f t="shared" si="17"/>
        <v>Quarter!r37c3</v>
      </c>
      <c r="U37" s="7" t="str">
        <f t="shared" si="17"/>
        <v>Quarter!r37c4</v>
      </c>
      <c r="V37" s="7" t="str">
        <f t="shared" si="17"/>
        <v>Quarter!r37c5</v>
      </c>
      <c r="W37" s="7" t="str">
        <f t="shared" si="17"/>
        <v>Quarter!r37c6</v>
      </c>
      <c r="X37" s="7" t="str">
        <f t="shared" si="17"/>
        <v>Quarter!r37c7</v>
      </c>
      <c r="Y37" s="7" t="str">
        <f t="shared" si="17"/>
        <v>Quarter!r37c8</v>
      </c>
      <c r="Z37" s="7" t="str">
        <f t="shared" si="17"/>
        <v>Quarter!r37c9</v>
      </c>
      <c r="AA37" s="7" t="str">
        <f t="shared" si="17"/>
        <v>Quarter!r37c10</v>
      </c>
      <c r="AB37" s="7" t="str">
        <f t="shared" si="17"/>
        <v>Quarter!r37c11</v>
      </c>
      <c r="AC37" s="7" t="str">
        <f t="shared" si="17"/>
        <v>Quarter!r37c12</v>
      </c>
      <c r="AD37" s="7" t="str">
        <f t="shared" si="17"/>
        <v>Quarter!r37c13</v>
      </c>
      <c r="AE37" s="7" t="str">
        <f t="shared" si="17"/>
        <v>Quarter!r37c14</v>
      </c>
      <c r="AF37" s="7" t="str">
        <f t="shared" si="17"/>
        <v>Quarter!r37c15</v>
      </c>
      <c r="AG37" s="7" t="str">
        <f t="shared" si="17"/>
        <v>Quarter!r37c16</v>
      </c>
      <c r="AH37" s="7" t="str">
        <f t="shared" si="17"/>
        <v>Quarter!r37c17</v>
      </c>
      <c r="AI37" s="7" t="str">
        <f t="shared" si="17"/>
        <v>Quarter!r37c18</v>
      </c>
      <c r="AJ37" s="7" t="str">
        <f t="shared" si="17"/>
        <v>Quarter!r37c19</v>
      </c>
      <c r="AK37" s="7" t="str">
        <f t="shared" si="17"/>
        <v>Quarter!r37c20</v>
      </c>
      <c r="AL37" s="7" t="str">
        <f t="shared" si="17"/>
        <v>Quarter!r37c21</v>
      </c>
      <c r="AM37" s="7" t="str">
        <f t="shared" si="17"/>
        <v>Quarter!r37c22</v>
      </c>
      <c r="AN37" s="7" t="str">
        <f t="shared" si="17"/>
        <v>Quarter!r37c23</v>
      </c>
      <c r="AO37" s="7" t="str">
        <f t="shared" si="13"/>
        <v>Quarter!r37c24</v>
      </c>
      <c r="AP37" s="7" t="str">
        <f t="shared" si="13"/>
        <v>Quarter!r37c25</v>
      </c>
      <c r="AQ37" s="7" t="str">
        <f t="shared" si="13"/>
        <v>Quarter!r37c26</v>
      </c>
      <c r="AR37" s="7" t="str">
        <f t="shared" si="13"/>
        <v>Quarter!r37c27</v>
      </c>
      <c r="AS37" s="7" t="str">
        <f t="shared" si="13"/>
        <v>Quarter!r37c28</v>
      </c>
      <c r="AT37" s="7" t="str">
        <f t="shared" si="13"/>
        <v>Quarter!r37c29</v>
      </c>
      <c r="AU37" s="7" t="str">
        <f t="shared" si="13"/>
        <v>Quarter!r37c30</v>
      </c>
      <c r="AV37" s="7" t="str">
        <f t="shared" si="13"/>
        <v>Quarter!r37c31</v>
      </c>
      <c r="AW37" s="7" t="str">
        <f t="shared" si="13"/>
        <v>Quarter!r37c32</v>
      </c>
      <c r="AX37" s="7" t="str">
        <f t="shared" si="13"/>
        <v>Quarter!r37c33</v>
      </c>
      <c r="AY37" s="7" t="str">
        <f t="shared" si="13"/>
        <v>Quarter!r37c34</v>
      </c>
      <c r="AZ37" s="7" t="str">
        <f t="shared" si="13"/>
        <v>Quarter!r37c35</v>
      </c>
      <c r="BA37" s="7" t="str">
        <f t="shared" si="13"/>
        <v>Quarter!r37c36</v>
      </c>
      <c r="BB37" s="7" t="str">
        <f t="shared" si="13"/>
        <v>Quarter!r37c37</v>
      </c>
      <c r="BC37" s="7" t="str">
        <f t="shared" si="13"/>
        <v>Quarter!r37c38</v>
      </c>
      <c r="BD37" s="7" t="str">
        <f t="shared" si="13"/>
        <v>Quarter!r37c39</v>
      </c>
      <c r="BE37" s="7" t="str">
        <f t="shared" si="13"/>
        <v>Quarter!r37c40</v>
      </c>
      <c r="BF37" s="7" t="str">
        <f t="shared" si="13"/>
        <v>Quarter!r37c41</v>
      </c>
      <c r="BG37" s="7" t="str">
        <f t="shared" si="15"/>
        <v>Quarter!r37c42</v>
      </c>
      <c r="BH37" s="7" t="str">
        <f t="shared" si="15"/>
        <v>Quarter!r37c43</v>
      </c>
      <c r="BI37" s="7" t="str">
        <f t="shared" si="15"/>
        <v>Quarter!r37c44</v>
      </c>
      <c r="BJ37" s="7" t="str">
        <f t="shared" si="15"/>
        <v>Quarter!r37c45</v>
      </c>
      <c r="BK37" s="7" t="str">
        <f t="shared" si="15"/>
        <v>Quarter!r37c46</v>
      </c>
      <c r="BL37" s="7" t="str">
        <f t="shared" si="15"/>
        <v>Quarter!r37c47</v>
      </c>
      <c r="BM37" s="7" t="str">
        <f t="shared" si="15"/>
        <v>Quarter!r37c48</v>
      </c>
      <c r="BN37" s="7" t="str">
        <f t="shared" si="15"/>
        <v>Quarter!r37c49</v>
      </c>
      <c r="BO37" s="7" t="str">
        <f t="shared" si="15"/>
        <v>Quarter!r37c50</v>
      </c>
      <c r="BP37" s="7" t="str">
        <f t="shared" si="15"/>
        <v>Quarter!r37c51</v>
      </c>
      <c r="BQ37" s="7" t="str">
        <f t="shared" si="15"/>
        <v>Quarter!r37c52</v>
      </c>
      <c r="BR37" s="7" t="str">
        <f t="shared" si="15"/>
        <v>Quarter!r37c53</v>
      </c>
      <c r="BS37" s="7" t="str">
        <f t="shared" si="15"/>
        <v>Quarter!r37c54</v>
      </c>
      <c r="BT37" s="7" t="str">
        <f t="shared" si="15"/>
        <v>Quarter!r37c55</v>
      </c>
    </row>
    <row r="38" spans="2:72" x14ac:dyDescent="0.2">
      <c r="B38" s="4" t="s">
        <v>298</v>
      </c>
      <c r="C38" s="7">
        <v>38</v>
      </c>
      <c r="D38" s="7" t="str">
        <f t="shared" si="16"/>
        <v>Annual!r38c2</v>
      </c>
      <c r="E38" s="7" t="str">
        <f t="shared" si="16"/>
        <v>Annual!r38c3</v>
      </c>
      <c r="F38" s="7" t="str">
        <f t="shared" si="16"/>
        <v>Annual!r38c4</v>
      </c>
      <c r="G38" s="7" t="str">
        <f t="shared" si="16"/>
        <v>Annual!r38c5</v>
      </c>
      <c r="H38" s="7" t="str">
        <f t="shared" si="16"/>
        <v>Annual!r38c6</v>
      </c>
      <c r="I38" s="7" t="str">
        <f t="shared" si="16"/>
        <v>Annual!r38c7</v>
      </c>
      <c r="J38" s="7" t="str">
        <f t="shared" si="16"/>
        <v>Annual!r38c8</v>
      </c>
      <c r="K38" s="7" t="str">
        <f t="shared" si="16"/>
        <v>Annual!r38c9</v>
      </c>
      <c r="L38" s="7" t="str">
        <f t="shared" si="16"/>
        <v>Annual!r38c10</v>
      </c>
      <c r="M38" s="7" t="str">
        <f t="shared" si="16"/>
        <v>Annual!r38c11</v>
      </c>
      <c r="N38" s="7" t="str">
        <f t="shared" si="16"/>
        <v>Annual!r38c12</v>
      </c>
      <c r="O38" s="7" t="str">
        <f t="shared" si="16"/>
        <v>Annual!r38c13</v>
      </c>
      <c r="P38" s="7" t="str">
        <f t="shared" si="16"/>
        <v>Annual!r38c14</v>
      </c>
      <c r="Q38" s="7" t="str">
        <f t="shared" si="16"/>
        <v>Annual!r38c15</v>
      </c>
      <c r="R38" s="7">
        <v>38</v>
      </c>
      <c r="S38" s="7" t="str">
        <f t="shared" si="17"/>
        <v>Quarter!r38c2</v>
      </c>
      <c r="T38" s="7" t="str">
        <f t="shared" si="17"/>
        <v>Quarter!r38c3</v>
      </c>
      <c r="U38" s="7" t="str">
        <f t="shared" si="17"/>
        <v>Quarter!r38c4</v>
      </c>
      <c r="V38" s="7" t="str">
        <f t="shared" si="17"/>
        <v>Quarter!r38c5</v>
      </c>
      <c r="W38" s="7" t="str">
        <f t="shared" si="17"/>
        <v>Quarter!r38c6</v>
      </c>
      <c r="X38" s="7" t="str">
        <f t="shared" si="17"/>
        <v>Quarter!r38c7</v>
      </c>
      <c r="Y38" s="7" t="str">
        <f t="shared" si="17"/>
        <v>Quarter!r38c8</v>
      </c>
      <c r="Z38" s="7" t="str">
        <f t="shared" si="17"/>
        <v>Quarter!r38c9</v>
      </c>
      <c r="AA38" s="7" t="str">
        <f t="shared" si="17"/>
        <v>Quarter!r38c10</v>
      </c>
      <c r="AB38" s="7" t="str">
        <f t="shared" si="17"/>
        <v>Quarter!r38c11</v>
      </c>
      <c r="AC38" s="7" t="str">
        <f t="shared" si="17"/>
        <v>Quarter!r38c12</v>
      </c>
      <c r="AD38" s="7" t="str">
        <f t="shared" si="17"/>
        <v>Quarter!r38c13</v>
      </c>
      <c r="AE38" s="7" t="str">
        <f t="shared" si="17"/>
        <v>Quarter!r38c14</v>
      </c>
      <c r="AF38" s="7" t="str">
        <f t="shared" si="17"/>
        <v>Quarter!r38c15</v>
      </c>
      <c r="AG38" s="7" t="str">
        <f t="shared" si="17"/>
        <v>Quarter!r38c16</v>
      </c>
      <c r="AH38" s="7" t="str">
        <f t="shared" si="17"/>
        <v>Quarter!r38c17</v>
      </c>
      <c r="AI38" s="7" t="str">
        <f t="shared" si="17"/>
        <v>Quarter!r38c18</v>
      </c>
      <c r="AJ38" s="7" t="str">
        <f t="shared" si="17"/>
        <v>Quarter!r38c19</v>
      </c>
      <c r="AK38" s="7" t="str">
        <f t="shared" si="17"/>
        <v>Quarter!r38c20</v>
      </c>
      <c r="AL38" s="7" t="str">
        <f t="shared" si="17"/>
        <v>Quarter!r38c21</v>
      </c>
      <c r="AM38" s="7" t="str">
        <f t="shared" si="17"/>
        <v>Quarter!r38c22</v>
      </c>
      <c r="AN38" s="7" t="str">
        <f t="shared" si="17"/>
        <v>Quarter!r38c23</v>
      </c>
      <c r="AO38" s="7" t="str">
        <f t="shared" si="17"/>
        <v>Quarter!r38c24</v>
      </c>
      <c r="AP38" s="7" t="str">
        <f t="shared" ref="AP38:BE38" si="18">$T$3&amp;"r"&amp;$R38&amp;"c"&amp;AP$4</f>
        <v>Quarter!r38c25</v>
      </c>
      <c r="AQ38" s="7" t="str">
        <f t="shared" si="18"/>
        <v>Quarter!r38c26</v>
      </c>
      <c r="AR38" s="7" t="str">
        <f t="shared" si="18"/>
        <v>Quarter!r38c27</v>
      </c>
      <c r="AS38" s="7" t="str">
        <f t="shared" si="18"/>
        <v>Quarter!r38c28</v>
      </c>
      <c r="AT38" s="7" t="str">
        <f t="shared" si="18"/>
        <v>Quarter!r38c29</v>
      </c>
      <c r="AU38" s="7" t="str">
        <f t="shared" si="18"/>
        <v>Quarter!r38c30</v>
      </c>
      <c r="AV38" s="7" t="str">
        <f t="shared" si="18"/>
        <v>Quarter!r38c31</v>
      </c>
      <c r="AW38" s="7" t="str">
        <f t="shared" si="18"/>
        <v>Quarter!r38c32</v>
      </c>
      <c r="AX38" s="7" t="str">
        <f t="shared" si="18"/>
        <v>Quarter!r38c33</v>
      </c>
      <c r="AY38" s="7" t="str">
        <f t="shared" si="18"/>
        <v>Quarter!r38c34</v>
      </c>
      <c r="AZ38" s="7" t="str">
        <f t="shared" si="18"/>
        <v>Quarter!r38c35</v>
      </c>
      <c r="BA38" s="7" t="str">
        <f t="shared" si="18"/>
        <v>Quarter!r38c36</v>
      </c>
      <c r="BB38" s="7" t="str">
        <f t="shared" si="18"/>
        <v>Quarter!r38c37</v>
      </c>
      <c r="BC38" s="7" t="str">
        <f t="shared" si="18"/>
        <v>Quarter!r38c38</v>
      </c>
      <c r="BD38" s="7" t="str">
        <f t="shared" si="18"/>
        <v>Quarter!r38c39</v>
      </c>
      <c r="BE38" s="7" t="str">
        <f t="shared" si="18"/>
        <v>Quarter!r38c40</v>
      </c>
      <c r="BF38" s="7" t="str">
        <f t="shared" ref="AO38:BF39" si="19">$T$3&amp;"r"&amp;$R38&amp;"c"&amp;BF$4</f>
        <v>Quarter!r38c41</v>
      </c>
      <c r="BG38" s="7" t="str">
        <f t="shared" si="15"/>
        <v>Quarter!r38c42</v>
      </c>
      <c r="BH38" s="7" t="str">
        <f t="shared" si="15"/>
        <v>Quarter!r38c43</v>
      </c>
      <c r="BI38" s="7" t="str">
        <f t="shared" si="15"/>
        <v>Quarter!r38c44</v>
      </c>
      <c r="BJ38" s="7" t="str">
        <f t="shared" si="15"/>
        <v>Quarter!r38c45</v>
      </c>
      <c r="BK38" s="7" t="str">
        <f t="shared" si="15"/>
        <v>Quarter!r38c46</v>
      </c>
      <c r="BL38" s="7" t="str">
        <f t="shared" si="15"/>
        <v>Quarter!r38c47</v>
      </c>
      <c r="BM38" s="7" t="str">
        <f t="shared" si="15"/>
        <v>Quarter!r38c48</v>
      </c>
      <c r="BN38" s="7" t="str">
        <f t="shared" si="15"/>
        <v>Quarter!r38c49</v>
      </c>
      <c r="BO38" s="7" t="str">
        <f t="shared" si="15"/>
        <v>Quarter!r38c50</v>
      </c>
      <c r="BP38" s="7" t="str">
        <f t="shared" si="15"/>
        <v>Quarter!r38c51</v>
      </c>
      <c r="BQ38" s="7" t="str">
        <f t="shared" si="15"/>
        <v>Quarter!r38c52</v>
      </c>
      <c r="BR38" s="7" t="str">
        <f t="shared" si="15"/>
        <v>Quarter!r38c53</v>
      </c>
      <c r="BS38" s="7" t="str">
        <f t="shared" si="15"/>
        <v>Quarter!r38c54</v>
      </c>
      <c r="BT38" s="7" t="str">
        <f t="shared" si="15"/>
        <v>Quarter!r38c55</v>
      </c>
    </row>
    <row r="39" spans="2:72" x14ac:dyDescent="0.2">
      <c r="B39" s="5" t="s">
        <v>1</v>
      </c>
      <c r="C39" s="7">
        <v>39</v>
      </c>
      <c r="D39" s="7" t="str">
        <f t="shared" si="16"/>
        <v>Annual!r39c2</v>
      </c>
      <c r="E39" s="7" t="str">
        <f t="shared" si="16"/>
        <v>Annual!r39c3</v>
      </c>
      <c r="F39" s="7" t="str">
        <f t="shared" si="16"/>
        <v>Annual!r39c4</v>
      </c>
      <c r="G39" s="7" t="str">
        <f t="shared" si="16"/>
        <v>Annual!r39c5</v>
      </c>
      <c r="H39" s="7" t="str">
        <f t="shared" si="16"/>
        <v>Annual!r39c6</v>
      </c>
      <c r="I39" s="7" t="str">
        <f t="shared" si="16"/>
        <v>Annual!r39c7</v>
      </c>
      <c r="J39" s="7" t="str">
        <f t="shared" si="16"/>
        <v>Annual!r39c8</v>
      </c>
      <c r="K39" s="7" t="str">
        <f t="shared" si="16"/>
        <v>Annual!r39c9</v>
      </c>
      <c r="L39" s="7" t="str">
        <f t="shared" si="16"/>
        <v>Annual!r39c10</v>
      </c>
      <c r="M39" s="7" t="str">
        <f t="shared" si="16"/>
        <v>Annual!r39c11</v>
      </c>
      <c r="N39" s="7" t="str">
        <f t="shared" si="16"/>
        <v>Annual!r39c12</v>
      </c>
      <c r="O39" s="7" t="str">
        <f t="shared" si="16"/>
        <v>Annual!r39c13</v>
      </c>
      <c r="P39" s="7" t="str">
        <f t="shared" si="16"/>
        <v>Annual!r39c14</v>
      </c>
      <c r="Q39" s="7" t="str">
        <f t="shared" si="16"/>
        <v>Annual!r39c15</v>
      </c>
      <c r="R39" s="7">
        <v>39</v>
      </c>
      <c r="S39" s="7" t="str">
        <f t="shared" ref="S39:AN39" si="20">$T$3&amp;"r"&amp;$R39&amp;"c"&amp;S$4</f>
        <v>Quarter!r39c2</v>
      </c>
      <c r="T39" s="7" t="str">
        <f t="shared" si="20"/>
        <v>Quarter!r39c3</v>
      </c>
      <c r="U39" s="7" t="str">
        <f t="shared" si="20"/>
        <v>Quarter!r39c4</v>
      </c>
      <c r="V39" s="7" t="str">
        <f t="shared" si="20"/>
        <v>Quarter!r39c5</v>
      </c>
      <c r="W39" s="7" t="str">
        <f t="shared" si="20"/>
        <v>Quarter!r39c6</v>
      </c>
      <c r="X39" s="7" t="str">
        <f t="shared" si="20"/>
        <v>Quarter!r39c7</v>
      </c>
      <c r="Y39" s="7" t="str">
        <f t="shared" si="20"/>
        <v>Quarter!r39c8</v>
      </c>
      <c r="Z39" s="7" t="str">
        <f t="shared" si="20"/>
        <v>Quarter!r39c9</v>
      </c>
      <c r="AA39" s="7" t="str">
        <f t="shared" si="20"/>
        <v>Quarter!r39c10</v>
      </c>
      <c r="AB39" s="7" t="str">
        <f t="shared" si="20"/>
        <v>Quarter!r39c11</v>
      </c>
      <c r="AC39" s="7" t="str">
        <f t="shared" si="20"/>
        <v>Quarter!r39c12</v>
      </c>
      <c r="AD39" s="7" t="str">
        <f t="shared" si="20"/>
        <v>Quarter!r39c13</v>
      </c>
      <c r="AE39" s="7" t="str">
        <f t="shared" si="20"/>
        <v>Quarter!r39c14</v>
      </c>
      <c r="AF39" s="7" t="str">
        <f t="shared" si="20"/>
        <v>Quarter!r39c15</v>
      </c>
      <c r="AG39" s="7" t="str">
        <f t="shared" si="20"/>
        <v>Quarter!r39c16</v>
      </c>
      <c r="AH39" s="7" t="str">
        <f t="shared" si="20"/>
        <v>Quarter!r39c17</v>
      </c>
      <c r="AI39" s="7" t="str">
        <f t="shared" si="20"/>
        <v>Quarter!r39c18</v>
      </c>
      <c r="AJ39" s="7" t="str">
        <f t="shared" si="20"/>
        <v>Quarter!r39c19</v>
      </c>
      <c r="AK39" s="7" t="str">
        <f t="shared" si="20"/>
        <v>Quarter!r39c20</v>
      </c>
      <c r="AL39" s="7" t="str">
        <f t="shared" si="20"/>
        <v>Quarter!r39c21</v>
      </c>
      <c r="AM39" s="7" t="str">
        <f t="shared" si="20"/>
        <v>Quarter!r39c22</v>
      </c>
      <c r="AN39" s="7" t="str">
        <f t="shared" si="20"/>
        <v>Quarter!r39c23</v>
      </c>
      <c r="AO39" s="7" t="str">
        <f t="shared" si="19"/>
        <v>Quarter!r39c24</v>
      </c>
      <c r="AP39" s="7" t="str">
        <f t="shared" si="19"/>
        <v>Quarter!r39c25</v>
      </c>
      <c r="AQ39" s="7" t="str">
        <f t="shared" si="19"/>
        <v>Quarter!r39c26</v>
      </c>
      <c r="AR39" s="7" t="str">
        <f t="shared" si="19"/>
        <v>Quarter!r39c27</v>
      </c>
      <c r="AS39" s="7" t="str">
        <f t="shared" si="19"/>
        <v>Quarter!r39c28</v>
      </c>
      <c r="AT39" s="7" t="str">
        <f t="shared" si="19"/>
        <v>Quarter!r39c29</v>
      </c>
      <c r="AU39" s="7" t="str">
        <f t="shared" si="19"/>
        <v>Quarter!r39c30</v>
      </c>
      <c r="AV39" s="7" t="str">
        <f t="shared" si="19"/>
        <v>Quarter!r39c31</v>
      </c>
      <c r="AW39" s="7" t="str">
        <f t="shared" si="19"/>
        <v>Quarter!r39c32</v>
      </c>
      <c r="AX39" s="7" t="str">
        <f t="shared" si="19"/>
        <v>Quarter!r39c33</v>
      </c>
      <c r="AY39" s="7" t="str">
        <f t="shared" si="19"/>
        <v>Quarter!r39c34</v>
      </c>
      <c r="AZ39" s="7" t="str">
        <f t="shared" si="19"/>
        <v>Quarter!r39c35</v>
      </c>
      <c r="BA39" s="7" t="str">
        <f t="shared" si="19"/>
        <v>Quarter!r39c36</v>
      </c>
      <c r="BB39" s="7" t="str">
        <f t="shared" si="19"/>
        <v>Quarter!r39c37</v>
      </c>
      <c r="BC39" s="7" t="str">
        <f t="shared" si="19"/>
        <v>Quarter!r39c38</v>
      </c>
      <c r="BD39" s="7" t="str">
        <f t="shared" si="19"/>
        <v>Quarter!r39c39</v>
      </c>
      <c r="BE39" s="7" t="str">
        <f t="shared" si="19"/>
        <v>Quarter!r39c40</v>
      </c>
      <c r="BF39" s="7" t="str">
        <f t="shared" si="19"/>
        <v>Quarter!r39c41</v>
      </c>
      <c r="BG39" s="7" t="str">
        <f t="shared" si="15"/>
        <v>Quarter!r39c42</v>
      </c>
      <c r="BH39" s="7" t="str">
        <f t="shared" si="15"/>
        <v>Quarter!r39c43</v>
      </c>
      <c r="BI39" s="7" t="str">
        <f t="shared" si="15"/>
        <v>Quarter!r39c44</v>
      </c>
      <c r="BJ39" s="7" t="str">
        <f t="shared" si="15"/>
        <v>Quarter!r39c45</v>
      </c>
      <c r="BK39" s="7" t="str">
        <f t="shared" si="15"/>
        <v>Quarter!r39c46</v>
      </c>
      <c r="BL39" s="7" t="str">
        <f t="shared" si="15"/>
        <v>Quarter!r39c47</v>
      </c>
      <c r="BM39" s="7" t="str">
        <f t="shared" si="15"/>
        <v>Quarter!r39c48</v>
      </c>
      <c r="BN39" s="7" t="str">
        <f t="shared" si="15"/>
        <v>Quarter!r39c49</v>
      </c>
      <c r="BO39" s="7" t="str">
        <f t="shared" si="15"/>
        <v>Quarter!r39c50</v>
      </c>
      <c r="BP39" s="7" t="str">
        <f t="shared" si="15"/>
        <v>Quarter!r39c51</v>
      </c>
      <c r="BQ39" s="7" t="str">
        <f t="shared" si="15"/>
        <v>Quarter!r39c52</v>
      </c>
      <c r="BR39" s="7" t="str">
        <f t="shared" si="15"/>
        <v>Quarter!r39c53</v>
      </c>
      <c r="BS39" s="7" t="str">
        <f t="shared" si="15"/>
        <v>Quarter!r39c54</v>
      </c>
      <c r="BT39" s="7" t="str">
        <f t="shared" si="15"/>
        <v>Quarter!r39c55</v>
      </c>
    </row>
    <row r="40" spans="2:72" ht="15" thickBot="1" x14ac:dyDescent="0.25">
      <c r="B40" s="6" t="s">
        <v>11</v>
      </c>
      <c r="C40" s="7">
        <v>40</v>
      </c>
      <c r="D40" s="7" t="str">
        <f t="shared" si="16"/>
        <v>Annual!r40c2</v>
      </c>
      <c r="E40" s="7" t="str">
        <f t="shared" si="16"/>
        <v>Annual!r40c3</v>
      </c>
      <c r="F40" s="7" t="str">
        <f t="shared" si="16"/>
        <v>Annual!r40c4</v>
      </c>
      <c r="G40" s="7" t="str">
        <f t="shared" si="16"/>
        <v>Annual!r40c5</v>
      </c>
      <c r="H40" s="7" t="str">
        <f t="shared" si="16"/>
        <v>Annual!r40c6</v>
      </c>
      <c r="I40" s="7" t="str">
        <f t="shared" si="16"/>
        <v>Annual!r40c7</v>
      </c>
      <c r="J40" s="7" t="str">
        <f t="shared" si="16"/>
        <v>Annual!r40c8</v>
      </c>
      <c r="K40" s="7" t="str">
        <f t="shared" si="16"/>
        <v>Annual!r40c9</v>
      </c>
      <c r="L40" s="7" t="str">
        <f t="shared" si="16"/>
        <v>Annual!r40c10</v>
      </c>
      <c r="M40" s="7" t="str">
        <f t="shared" si="16"/>
        <v>Annual!r40c11</v>
      </c>
      <c r="N40" s="7" t="str">
        <f t="shared" si="16"/>
        <v>Annual!r40c12</v>
      </c>
      <c r="O40" s="7" t="str">
        <f t="shared" si="16"/>
        <v>Annual!r40c13</v>
      </c>
      <c r="P40" s="7" t="str">
        <f t="shared" si="16"/>
        <v>Annual!r40c14</v>
      </c>
      <c r="Q40" s="7" t="str">
        <f t="shared" si="16"/>
        <v>Annual!r40c15</v>
      </c>
      <c r="R40" s="7">
        <v>40</v>
      </c>
      <c r="S40" s="7" t="str">
        <f t="shared" si="17"/>
        <v>Quarter!r40c2</v>
      </c>
      <c r="T40" s="7" t="str">
        <f t="shared" si="17"/>
        <v>Quarter!r40c3</v>
      </c>
      <c r="U40" s="7" t="str">
        <f t="shared" si="17"/>
        <v>Quarter!r40c4</v>
      </c>
      <c r="V40" s="7" t="str">
        <f t="shared" si="17"/>
        <v>Quarter!r40c5</v>
      </c>
      <c r="W40" s="7" t="str">
        <f t="shared" si="17"/>
        <v>Quarter!r40c6</v>
      </c>
      <c r="X40" s="7" t="str">
        <f t="shared" si="17"/>
        <v>Quarter!r40c7</v>
      </c>
      <c r="Y40" s="7" t="str">
        <f t="shared" si="17"/>
        <v>Quarter!r40c8</v>
      </c>
      <c r="Z40" s="7" t="str">
        <f t="shared" si="17"/>
        <v>Quarter!r40c9</v>
      </c>
      <c r="AA40" s="7" t="str">
        <f t="shared" si="17"/>
        <v>Quarter!r40c10</v>
      </c>
      <c r="AB40" s="7" t="str">
        <f t="shared" si="17"/>
        <v>Quarter!r40c11</v>
      </c>
      <c r="AC40" s="7" t="str">
        <f t="shared" si="17"/>
        <v>Quarter!r40c12</v>
      </c>
      <c r="AD40" s="7" t="str">
        <f t="shared" si="17"/>
        <v>Quarter!r40c13</v>
      </c>
      <c r="AE40" s="7" t="str">
        <f t="shared" si="17"/>
        <v>Quarter!r40c14</v>
      </c>
      <c r="AF40" s="7" t="str">
        <f t="shared" si="17"/>
        <v>Quarter!r40c15</v>
      </c>
      <c r="AG40" s="7" t="str">
        <f t="shared" si="17"/>
        <v>Quarter!r40c16</v>
      </c>
      <c r="AH40" s="7" t="str">
        <f t="shared" si="17"/>
        <v>Quarter!r40c17</v>
      </c>
      <c r="AI40" s="7" t="str">
        <f t="shared" si="17"/>
        <v>Quarter!r40c18</v>
      </c>
      <c r="AJ40" s="7" t="str">
        <f t="shared" si="17"/>
        <v>Quarter!r40c19</v>
      </c>
      <c r="AK40" s="7" t="str">
        <f t="shared" si="17"/>
        <v>Quarter!r40c20</v>
      </c>
      <c r="AL40" s="7" t="str">
        <f t="shared" si="17"/>
        <v>Quarter!r40c21</v>
      </c>
      <c r="AM40" s="7" t="str">
        <f t="shared" si="17"/>
        <v>Quarter!r40c22</v>
      </c>
      <c r="AN40" s="7" t="str">
        <f t="shared" si="17"/>
        <v>Quarter!r40c23</v>
      </c>
      <c r="AO40" s="7" t="str">
        <f t="shared" si="13"/>
        <v>Quarter!r40c24</v>
      </c>
      <c r="AP40" s="7" t="str">
        <f t="shared" si="13"/>
        <v>Quarter!r40c25</v>
      </c>
      <c r="AQ40" s="7" t="str">
        <f t="shared" si="13"/>
        <v>Quarter!r40c26</v>
      </c>
      <c r="AR40" s="7" t="str">
        <f t="shared" si="13"/>
        <v>Quarter!r40c27</v>
      </c>
      <c r="AS40" s="7" t="str">
        <f t="shared" si="13"/>
        <v>Quarter!r40c28</v>
      </c>
      <c r="AT40" s="7" t="str">
        <f t="shared" si="13"/>
        <v>Quarter!r40c29</v>
      </c>
      <c r="AU40" s="7" t="str">
        <f t="shared" si="13"/>
        <v>Quarter!r40c30</v>
      </c>
      <c r="AV40" s="7" t="str">
        <f t="shared" si="13"/>
        <v>Quarter!r40c31</v>
      </c>
      <c r="AW40" s="7" t="str">
        <f t="shared" si="13"/>
        <v>Quarter!r40c32</v>
      </c>
      <c r="AX40" s="7" t="str">
        <f t="shared" si="13"/>
        <v>Quarter!r40c33</v>
      </c>
      <c r="AY40" s="7" t="str">
        <f t="shared" si="13"/>
        <v>Quarter!r40c34</v>
      </c>
      <c r="AZ40" s="7" t="str">
        <f t="shared" si="13"/>
        <v>Quarter!r40c35</v>
      </c>
      <c r="BA40" s="7" t="str">
        <f t="shared" si="13"/>
        <v>Quarter!r40c36</v>
      </c>
      <c r="BB40" s="7" t="str">
        <f t="shared" si="13"/>
        <v>Quarter!r40c37</v>
      </c>
      <c r="BC40" s="7" t="str">
        <f t="shared" si="13"/>
        <v>Quarter!r40c38</v>
      </c>
      <c r="BD40" s="7" t="str">
        <f t="shared" si="13"/>
        <v>Quarter!r40c39</v>
      </c>
      <c r="BE40" s="7" t="str">
        <f t="shared" si="13"/>
        <v>Quarter!r40c40</v>
      </c>
      <c r="BF40" s="7" t="str">
        <f t="shared" si="13"/>
        <v>Quarter!r40c41</v>
      </c>
      <c r="BG40" s="7" t="str">
        <f t="shared" si="15"/>
        <v>Quarter!r40c42</v>
      </c>
      <c r="BH40" s="7" t="str">
        <f t="shared" si="15"/>
        <v>Quarter!r40c43</v>
      </c>
      <c r="BI40" s="7" t="str">
        <f t="shared" si="15"/>
        <v>Quarter!r40c44</v>
      </c>
      <c r="BJ40" s="7" t="str">
        <f t="shared" si="15"/>
        <v>Quarter!r40c45</v>
      </c>
      <c r="BK40" s="7" t="str">
        <f t="shared" si="15"/>
        <v>Quarter!r40c46</v>
      </c>
      <c r="BL40" s="7" t="str">
        <f t="shared" si="15"/>
        <v>Quarter!r40c47</v>
      </c>
      <c r="BM40" s="7" t="str">
        <f t="shared" si="15"/>
        <v>Quarter!r40c48</v>
      </c>
      <c r="BN40" s="7" t="str">
        <f t="shared" si="15"/>
        <v>Quarter!r40c49</v>
      </c>
      <c r="BO40" s="7" t="str">
        <f t="shared" si="15"/>
        <v>Quarter!r40c50</v>
      </c>
      <c r="BP40" s="7" t="str">
        <f t="shared" si="15"/>
        <v>Quarter!r40c51</v>
      </c>
      <c r="BQ40" s="7" t="str">
        <f t="shared" si="15"/>
        <v>Quarter!r40c52</v>
      </c>
      <c r="BR40" s="7" t="str">
        <f t="shared" si="15"/>
        <v>Quarter!r40c53</v>
      </c>
      <c r="BS40" s="7" t="str">
        <f t="shared" si="15"/>
        <v>Quarter!r40c54</v>
      </c>
      <c r="BT40" s="7" t="str">
        <f t="shared" si="15"/>
        <v>Quarter!r40c55</v>
      </c>
    </row>
    <row r="41" spans="2:72" ht="13.5" thickTop="1" x14ac:dyDescent="0.2"/>
    <row r="42" spans="2:72" x14ac:dyDescent="0.2">
      <c r="B42" s="2" t="s">
        <v>19</v>
      </c>
      <c r="C42" s="7">
        <v>39</v>
      </c>
      <c r="D42" s="7" t="str">
        <f t="shared" si="16"/>
        <v>Annual!r39c2</v>
      </c>
      <c r="E42" s="7" t="str">
        <f t="shared" si="16"/>
        <v>Annual!r39c3</v>
      </c>
      <c r="F42" s="7" t="str">
        <f t="shared" si="16"/>
        <v>Annual!r39c4</v>
      </c>
      <c r="G42" s="7" t="str">
        <f t="shared" si="16"/>
        <v>Annual!r39c5</v>
      </c>
      <c r="H42" s="7" t="str">
        <f t="shared" si="16"/>
        <v>Annual!r39c6</v>
      </c>
      <c r="I42" s="7" t="str">
        <f t="shared" si="16"/>
        <v>Annual!r39c7</v>
      </c>
      <c r="J42" s="7" t="str">
        <f t="shared" si="16"/>
        <v>Annual!r39c8</v>
      </c>
      <c r="K42" s="7" t="str">
        <f t="shared" si="16"/>
        <v>Annual!r39c9</v>
      </c>
      <c r="L42" s="7" t="str">
        <f t="shared" si="16"/>
        <v>Annual!r39c10</v>
      </c>
      <c r="M42" s="7" t="str">
        <f t="shared" si="16"/>
        <v>Annual!r39c11</v>
      </c>
      <c r="N42" s="7" t="str">
        <f t="shared" si="16"/>
        <v>Annual!r39c12</v>
      </c>
      <c r="O42" s="7" t="str">
        <f t="shared" si="16"/>
        <v>Annual!r39c13</v>
      </c>
      <c r="P42" s="7" t="str">
        <f t="shared" si="16"/>
        <v>Annual!r39c14</v>
      </c>
      <c r="Q42" s="7" t="str">
        <f t="shared" si="16"/>
        <v>Annual!r39c15</v>
      </c>
      <c r="R42" s="7">
        <v>39</v>
      </c>
      <c r="S42" s="7" t="str">
        <f t="shared" si="17"/>
        <v>Quarter!r39c2</v>
      </c>
      <c r="T42" s="7" t="str">
        <f t="shared" si="17"/>
        <v>Quarter!r39c3</v>
      </c>
      <c r="U42" s="7" t="str">
        <f t="shared" si="17"/>
        <v>Quarter!r39c4</v>
      </c>
      <c r="V42" s="7" t="str">
        <f t="shared" si="17"/>
        <v>Quarter!r39c5</v>
      </c>
      <c r="W42" s="7" t="str">
        <f t="shared" si="17"/>
        <v>Quarter!r39c6</v>
      </c>
      <c r="X42" s="7" t="str">
        <f t="shared" si="17"/>
        <v>Quarter!r39c7</v>
      </c>
      <c r="Y42" s="7" t="str">
        <f t="shared" si="17"/>
        <v>Quarter!r39c8</v>
      </c>
      <c r="Z42" s="7" t="str">
        <f t="shared" si="17"/>
        <v>Quarter!r39c9</v>
      </c>
      <c r="AA42" s="7" t="str">
        <f t="shared" si="17"/>
        <v>Quarter!r39c10</v>
      </c>
      <c r="AB42" s="7" t="str">
        <f t="shared" si="17"/>
        <v>Quarter!r39c11</v>
      </c>
      <c r="AC42" s="7" t="str">
        <f t="shared" si="17"/>
        <v>Quarter!r39c12</v>
      </c>
      <c r="AD42" s="7" t="str">
        <f t="shared" si="17"/>
        <v>Quarter!r39c13</v>
      </c>
      <c r="AE42" s="7" t="str">
        <f t="shared" si="17"/>
        <v>Quarter!r39c14</v>
      </c>
      <c r="AF42" s="7" t="str">
        <f t="shared" si="17"/>
        <v>Quarter!r39c15</v>
      </c>
      <c r="AG42" s="7" t="str">
        <f t="shared" si="17"/>
        <v>Quarter!r39c16</v>
      </c>
      <c r="AH42" s="7" t="str">
        <f t="shared" si="17"/>
        <v>Quarter!r39c17</v>
      </c>
      <c r="AI42" s="7" t="str">
        <f t="shared" si="17"/>
        <v>Quarter!r39c18</v>
      </c>
      <c r="AJ42" s="7" t="str">
        <f t="shared" si="17"/>
        <v>Quarter!r39c19</v>
      </c>
      <c r="AK42" s="7" t="str">
        <f t="shared" si="17"/>
        <v>Quarter!r39c20</v>
      </c>
      <c r="AL42" s="7" t="str">
        <f t="shared" si="17"/>
        <v>Quarter!r39c21</v>
      </c>
      <c r="AM42" s="7" t="str">
        <f t="shared" si="17"/>
        <v>Quarter!r39c22</v>
      </c>
      <c r="AN42" s="7" t="str">
        <f t="shared" si="17"/>
        <v>Quarter!r39c23</v>
      </c>
      <c r="AO42" s="7" t="str">
        <f t="shared" ref="AO42:AX54" si="21">$T$3&amp;"r"&amp;$R42&amp;"c"&amp;AO$4</f>
        <v>Quarter!r39c24</v>
      </c>
      <c r="AP42" s="7" t="str">
        <f t="shared" si="21"/>
        <v>Quarter!r39c25</v>
      </c>
      <c r="AQ42" s="7" t="str">
        <f t="shared" si="21"/>
        <v>Quarter!r39c26</v>
      </c>
      <c r="AR42" s="7" t="str">
        <f t="shared" si="21"/>
        <v>Quarter!r39c27</v>
      </c>
      <c r="AS42" s="7" t="str">
        <f t="shared" si="21"/>
        <v>Quarter!r39c28</v>
      </c>
      <c r="AT42" s="7" t="str">
        <f t="shared" si="21"/>
        <v>Quarter!r39c29</v>
      </c>
      <c r="AU42" s="7" t="str">
        <f t="shared" si="21"/>
        <v>Quarter!r39c30</v>
      </c>
      <c r="AV42" s="7" t="str">
        <f t="shared" si="21"/>
        <v>Quarter!r39c31</v>
      </c>
      <c r="AW42" s="7" t="str">
        <f t="shared" si="21"/>
        <v>Quarter!r39c32</v>
      </c>
      <c r="AX42" s="7" t="str">
        <f t="shared" si="21"/>
        <v>Quarter!r39c33</v>
      </c>
      <c r="AY42" s="7" t="str">
        <f t="shared" ref="AY42:BF54" si="22">$T$3&amp;"r"&amp;$R42&amp;"c"&amp;AY$4</f>
        <v>Quarter!r39c34</v>
      </c>
      <c r="AZ42" s="7" t="str">
        <f t="shared" si="22"/>
        <v>Quarter!r39c35</v>
      </c>
      <c r="BA42" s="7" t="str">
        <f t="shared" si="22"/>
        <v>Quarter!r39c36</v>
      </c>
      <c r="BB42" s="7" t="str">
        <f t="shared" si="22"/>
        <v>Quarter!r39c37</v>
      </c>
      <c r="BC42" s="7" t="str">
        <f t="shared" si="22"/>
        <v>Quarter!r39c38</v>
      </c>
      <c r="BD42" s="7" t="str">
        <f t="shared" si="22"/>
        <v>Quarter!r39c39</v>
      </c>
      <c r="BE42" s="7" t="str">
        <f t="shared" si="22"/>
        <v>Quarter!r39c40</v>
      </c>
      <c r="BF42" s="7" t="str">
        <f t="shared" si="22"/>
        <v>Quarter!r39c41</v>
      </c>
      <c r="BG42" s="7" t="str">
        <f t="shared" si="15"/>
        <v>Quarter!r39c42</v>
      </c>
      <c r="BH42" s="7" t="str">
        <f t="shared" si="15"/>
        <v>Quarter!r39c43</v>
      </c>
      <c r="BI42" s="7" t="str">
        <f t="shared" si="15"/>
        <v>Quarter!r39c44</v>
      </c>
      <c r="BJ42" s="7" t="str">
        <f t="shared" si="15"/>
        <v>Quarter!r39c45</v>
      </c>
      <c r="BK42" s="7" t="str">
        <f t="shared" si="15"/>
        <v>Quarter!r39c46</v>
      </c>
      <c r="BL42" s="7" t="str">
        <f t="shared" si="15"/>
        <v>Quarter!r39c47</v>
      </c>
      <c r="BM42" s="7" t="str">
        <f t="shared" si="15"/>
        <v>Quarter!r39c48</v>
      </c>
      <c r="BN42" s="7" t="str">
        <f t="shared" si="15"/>
        <v>Quarter!r39c49</v>
      </c>
      <c r="BO42" s="7" t="str">
        <f t="shared" si="15"/>
        <v>Quarter!r39c50</v>
      </c>
      <c r="BP42" s="7" t="str">
        <f t="shared" si="15"/>
        <v>Quarter!r39c51</v>
      </c>
      <c r="BQ42" s="7" t="str">
        <f t="shared" si="15"/>
        <v>Quarter!r39c52</v>
      </c>
      <c r="BR42" s="7" t="str">
        <f t="shared" si="15"/>
        <v>Quarter!r39c53</v>
      </c>
      <c r="BS42" s="7" t="str">
        <f t="shared" si="15"/>
        <v>Quarter!r39c54</v>
      </c>
      <c r="BT42" s="7" t="str">
        <f t="shared" si="15"/>
        <v>Quarter!r39c55</v>
      </c>
    </row>
    <row r="43" spans="2:72" x14ac:dyDescent="0.2">
      <c r="B43" s="16" t="s">
        <v>75</v>
      </c>
      <c r="C43" s="7">
        <v>43</v>
      </c>
      <c r="D43" s="7" t="str">
        <f t="shared" si="16"/>
        <v>Annual!r43c2</v>
      </c>
      <c r="E43" s="7" t="str">
        <f t="shared" si="16"/>
        <v>Annual!r43c3</v>
      </c>
      <c r="F43" s="7" t="str">
        <f t="shared" si="16"/>
        <v>Annual!r43c4</v>
      </c>
      <c r="G43" s="7" t="str">
        <f t="shared" si="16"/>
        <v>Annual!r43c5</v>
      </c>
      <c r="H43" s="7" t="str">
        <f t="shared" si="16"/>
        <v>Annual!r43c6</v>
      </c>
      <c r="I43" s="7" t="str">
        <f t="shared" si="16"/>
        <v>Annual!r43c7</v>
      </c>
      <c r="J43" s="7" t="str">
        <f t="shared" si="16"/>
        <v>Annual!r43c8</v>
      </c>
      <c r="K43" s="7" t="str">
        <f t="shared" si="16"/>
        <v>Annual!r43c9</v>
      </c>
      <c r="L43" s="7" t="str">
        <f t="shared" si="16"/>
        <v>Annual!r43c10</v>
      </c>
      <c r="M43" s="7" t="str">
        <f t="shared" si="16"/>
        <v>Annual!r43c11</v>
      </c>
      <c r="N43" s="7" t="str">
        <f t="shared" si="16"/>
        <v>Annual!r43c12</v>
      </c>
      <c r="O43" s="7" t="str">
        <f t="shared" si="16"/>
        <v>Annual!r43c13</v>
      </c>
      <c r="P43" s="7" t="str">
        <f t="shared" si="16"/>
        <v>Annual!r43c14</v>
      </c>
      <c r="Q43" s="7" t="str">
        <f t="shared" si="16"/>
        <v>Annual!r43c15</v>
      </c>
      <c r="R43" s="7">
        <v>43</v>
      </c>
      <c r="S43" s="7" t="str">
        <f t="shared" si="17"/>
        <v>Quarter!r43c2</v>
      </c>
      <c r="T43" s="7" t="str">
        <f t="shared" si="17"/>
        <v>Quarter!r43c3</v>
      </c>
      <c r="U43" s="7" t="str">
        <f t="shared" si="17"/>
        <v>Quarter!r43c4</v>
      </c>
      <c r="V43" s="7" t="str">
        <f t="shared" si="17"/>
        <v>Quarter!r43c5</v>
      </c>
      <c r="W43" s="7" t="str">
        <f t="shared" si="17"/>
        <v>Quarter!r43c6</v>
      </c>
      <c r="X43" s="7" t="str">
        <f t="shared" si="17"/>
        <v>Quarter!r43c7</v>
      </c>
      <c r="Y43" s="7" t="str">
        <f t="shared" si="17"/>
        <v>Quarter!r43c8</v>
      </c>
      <c r="Z43" s="7" t="str">
        <f t="shared" si="17"/>
        <v>Quarter!r43c9</v>
      </c>
      <c r="AA43" s="7" t="str">
        <f t="shared" si="17"/>
        <v>Quarter!r43c10</v>
      </c>
      <c r="AB43" s="7" t="str">
        <f t="shared" si="17"/>
        <v>Quarter!r43c11</v>
      </c>
      <c r="AC43" s="7" t="str">
        <f t="shared" si="17"/>
        <v>Quarter!r43c12</v>
      </c>
      <c r="AD43" s="7" t="str">
        <f t="shared" si="17"/>
        <v>Quarter!r43c13</v>
      </c>
      <c r="AE43" s="7" t="str">
        <f t="shared" si="17"/>
        <v>Quarter!r43c14</v>
      </c>
      <c r="AF43" s="7" t="str">
        <f t="shared" si="17"/>
        <v>Quarter!r43c15</v>
      </c>
      <c r="AG43" s="7" t="str">
        <f t="shared" si="17"/>
        <v>Quarter!r43c16</v>
      </c>
      <c r="AH43" s="7" t="str">
        <f t="shared" si="17"/>
        <v>Quarter!r43c17</v>
      </c>
      <c r="AI43" s="7" t="str">
        <f t="shared" si="17"/>
        <v>Quarter!r43c18</v>
      </c>
      <c r="AJ43" s="7" t="str">
        <f t="shared" si="17"/>
        <v>Quarter!r43c19</v>
      </c>
      <c r="AK43" s="7" t="str">
        <f t="shared" si="17"/>
        <v>Quarter!r43c20</v>
      </c>
      <c r="AL43" s="7" t="str">
        <f t="shared" si="17"/>
        <v>Quarter!r43c21</v>
      </c>
      <c r="AM43" s="7" t="str">
        <f t="shared" si="17"/>
        <v>Quarter!r43c22</v>
      </c>
      <c r="AN43" s="7" t="str">
        <f t="shared" si="17"/>
        <v>Quarter!r43c23</v>
      </c>
      <c r="AO43" s="7" t="str">
        <f t="shared" si="21"/>
        <v>Quarter!r43c24</v>
      </c>
      <c r="AP43" s="7" t="str">
        <f t="shared" si="21"/>
        <v>Quarter!r43c25</v>
      </c>
      <c r="AQ43" s="7" t="str">
        <f t="shared" si="21"/>
        <v>Quarter!r43c26</v>
      </c>
      <c r="AR43" s="7" t="str">
        <f t="shared" si="21"/>
        <v>Quarter!r43c27</v>
      </c>
      <c r="AS43" s="7" t="str">
        <f t="shared" si="21"/>
        <v>Quarter!r43c28</v>
      </c>
      <c r="AT43" s="7" t="str">
        <f t="shared" si="21"/>
        <v>Quarter!r43c29</v>
      </c>
      <c r="AU43" s="7" t="str">
        <f t="shared" si="21"/>
        <v>Quarter!r43c30</v>
      </c>
      <c r="AV43" s="7" t="str">
        <f t="shared" si="21"/>
        <v>Quarter!r43c31</v>
      </c>
      <c r="AW43" s="7" t="str">
        <f t="shared" si="21"/>
        <v>Quarter!r43c32</v>
      </c>
      <c r="AX43" s="7" t="str">
        <f t="shared" si="21"/>
        <v>Quarter!r43c33</v>
      </c>
      <c r="AY43" s="7" t="str">
        <f t="shared" si="22"/>
        <v>Quarter!r43c34</v>
      </c>
      <c r="AZ43" s="7" t="str">
        <f t="shared" si="22"/>
        <v>Quarter!r43c35</v>
      </c>
      <c r="BA43" s="7" t="str">
        <f t="shared" si="22"/>
        <v>Quarter!r43c36</v>
      </c>
      <c r="BB43" s="7" t="str">
        <f t="shared" si="22"/>
        <v>Quarter!r43c37</v>
      </c>
      <c r="BC43" s="7" t="str">
        <f t="shared" si="22"/>
        <v>Quarter!r43c38</v>
      </c>
      <c r="BD43" s="7" t="str">
        <f t="shared" si="22"/>
        <v>Quarter!r43c39</v>
      </c>
      <c r="BE43" s="7" t="str">
        <f t="shared" si="22"/>
        <v>Quarter!r43c40</v>
      </c>
      <c r="BF43" s="7" t="str">
        <f t="shared" si="22"/>
        <v>Quarter!r43c41</v>
      </c>
      <c r="BG43" s="7" t="str">
        <f t="shared" si="15"/>
        <v>Quarter!r43c42</v>
      </c>
      <c r="BH43" s="7" t="str">
        <f t="shared" si="15"/>
        <v>Quarter!r43c43</v>
      </c>
      <c r="BI43" s="7" t="str">
        <f t="shared" si="15"/>
        <v>Quarter!r43c44</v>
      </c>
      <c r="BJ43" s="7" t="str">
        <f t="shared" si="15"/>
        <v>Quarter!r43c45</v>
      </c>
      <c r="BK43" s="7" t="str">
        <f t="shared" si="15"/>
        <v>Quarter!r43c46</v>
      </c>
      <c r="BL43" s="7" t="str">
        <f t="shared" si="15"/>
        <v>Quarter!r43c47</v>
      </c>
      <c r="BM43" s="7" t="str">
        <f t="shared" si="15"/>
        <v>Quarter!r43c48</v>
      </c>
      <c r="BN43" s="7" t="str">
        <f t="shared" si="15"/>
        <v>Quarter!r43c49</v>
      </c>
      <c r="BO43" s="7" t="str">
        <f t="shared" si="15"/>
        <v>Quarter!r43c50</v>
      </c>
      <c r="BP43" s="7" t="str">
        <f t="shared" si="15"/>
        <v>Quarter!r43c51</v>
      </c>
      <c r="BQ43" s="7" t="str">
        <f t="shared" si="15"/>
        <v>Quarter!r43c52</v>
      </c>
      <c r="BR43" s="7" t="str">
        <f t="shared" si="15"/>
        <v>Quarter!r43c53</v>
      </c>
      <c r="BS43" s="7" t="str">
        <f t="shared" si="15"/>
        <v>Quarter!r43c54</v>
      </c>
      <c r="BT43" s="7" t="str">
        <f t="shared" si="15"/>
        <v>Quarter!r43c55</v>
      </c>
    </row>
    <row r="44" spans="2:72" x14ac:dyDescent="0.2">
      <c r="B44" s="16" t="s">
        <v>76</v>
      </c>
      <c r="C44" s="7">
        <v>44</v>
      </c>
      <c r="D44" s="7" t="str">
        <f t="shared" si="16"/>
        <v>Annual!r44c2</v>
      </c>
      <c r="E44" s="7" t="str">
        <f t="shared" si="16"/>
        <v>Annual!r44c3</v>
      </c>
      <c r="F44" s="7" t="str">
        <f t="shared" si="16"/>
        <v>Annual!r44c4</v>
      </c>
      <c r="G44" s="7" t="str">
        <f t="shared" si="16"/>
        <v>Annual!r44c5</v>
      </c>
      <c r="H44" s="7" t="str">
        <f t="shared" si="16"/>
        <v>Annual!r44c6</v>
      </c>
      <c r="I44" s="7" t="str">
        <f t="shared" si="16"/>
        <v>Annual!r44c7</v>
      </c>
      <c r="J44" s="7" t="str">
        <f t="shared" si="16"/>
        <v>Annual!r44c8</v>
      </c>
      <c r="K44" s="7" t="str">
        <f t="shared" si="16"/>
        <v>Annual!r44c9</v>
      </c>
      <c r="L44" s="7" t="str">
        <f t="shared" si="16"/>
        <v>Annual!r44c10</v>
      </c>
      <c r="M44" s="7" t="str">
        <f t="shared" si="16"/>
        <v>Annual!r44c11</v>
      </c>
      <c r="N44" s="7" t="str">
        <f t="shared" si="16"/>
        <v>Annual!r44c12</v>
      </c>
      <c r="O44" s="7" t="str">
        <f t="shared" si="16"/>
        <v>Annual!r44c13</v>
      </c>
      <c r="P44" s="7" t="str">
        <f t="shared" si="16"/>
        <v>Annual!r44c14</v>
      </c>
      <c r="Q44" s="7" t="str">
        <f t="shared" si="16"/>
        <v>Annual!r44c15</v>
      </c>
      <c r="R44" s="7">
        <v>44</v>
      </c>
      <c r="S44" s="7" t="str">
        <f t="shared" si="17"/>
        <v>Quarter!r44c2</v>
      </c>
      <c r="T44" s="7" t="str">
        <f t="shared" si="17"/>
        <v>Quarter!r44c3</v>
      </c>
      <c r="U44" s="7" t="str">
        <f t="shared" si="17"/>
        <v>Quarter!r44c4</v>
      </c>
      <c r="V44" s="7" t="str">
        <f t="shared" si="17"/>
        <v>Quarter!r44c5</v>
      </c>
      <c r="W44" s="7" t="str">
        <f t="shared" si="17"/>
        <v>Quarter!r44c6</v>
      </c>
      <c r="X44" s="7" t="str">
        <f t="shared" si="17"/>
        <v>Quarter!r44c7</v>
      </c>
      <c r="Y44" s="7" t="str">
        <f t="shared" si="17"/>
        <v>Quarter!r44c8</v>
      </c>
      <c r="Z44" s="7" t="str">
        <f t="shared" si="17"/>
        <v>Quarter!r44c9</v>
      </c>
      <c r="AA44" s="7" t="str">
        <f t="shared" si="17"/>
        <v>Quarter!r44c10</v>
      </c>
      <c r="AB44" s="7" t="str">
        <f t="shared" si="17"/>
        <v>Quarter!r44c11</v>
      </c>
      <c r="AC44" s="7" t="str">
        <f t="shared" si="17"/>
        <v>Quarter!r44c12</v>
      </c>
      <c r="AD44" s="7" t="str">
        <f t="shared" si="17"/>
        <v>Quarter!r44c13</v>
      </c>
      <c r="AE44" s="7" t="str">
        <f t="shared" si="17"/>
        <v>Quarter!r44c14</v>
      </c>
      <c r="AF44" s="7" t="str">
        <f t="shared" si="17"/>
        <v>Quarter!r44c15</v>
      </c>
      <c r="AG44" s="7" t="str">
        <f t="shared" si="17"/>
        <v>Quarter!r44c16</v>
      </c>
      <c r="AH44" s="7" t="str">
        <f t="shared" si="17"/>
        <v>Quarter!r44c17</v>
      </c>
      <c r="AI44" s="7" t="str">
        <f t="shared" si="17"/>
        <v>Quarter!r44c18</v>
      </c>
      <c r="AJ44" s="7" t="str">
        <f t="shared" si="17"/>
        <v>Quarter!r44c19</v>
      </c>
      <c r="AK44" s="7" t="str">
        <f t="shared" si="17"/>
        <v>Quarter!r44c20</v>
      </c>
      <c r="AL44" s="7" t="str">
        <f t="shared" si="17"/>
        <v>Quarter!r44c21</v>
      </c>
      <c r="AM44" s="7" t="str">
        <f t="shared" si="17"/>
        <v>Quarter!r44c22</v>
      </c>
      <c r="AN44" s="7" t="str">
        <f t="shared" si="17"/>
        <v>Quarter!r44c23</v>
      </c>
      <c r="AO44" s="7" t="str">
        <f t="shared" si="21"/>
        <v>Quarter!r44c24</v>
      </c>
      <c r="AP44" s="7" t="str">
        <f t="shared" si="21"/>
        <v>Quarter!r44c25</v>
      </c>
      <c r="AQ44" s="7" t="str">
        <f t="shared" si="21"/>
        <v>Quarter!r44c26</v>
      </c>
      <c r="AR44" s="7" t="str">
        <f t="shared" si="21"/>
        <v>Quarter!r44c27</v>
      </c>
      <c r="AS44" s="7" t="str">
        <f t="shared" si="21"/>
        <v>Quarter!r44c28</v>
      </c>
      <c r="AT44" s="7" t="str">
        <f t="shared" si="21"/>
        <v>Quarter!r44c29</v>
      </c>
      <c r="AU44" s="7" t="str">
        <f t="shared" si="21"/>
        <v>Quarter!r44c30</v>
      </c>
      <c r="AV44" s="7" t="str">
        <f t="shared" si="21"/>
        <v>Quarter!r44c31</v>
      </c>
      <c r="AW44" s="7" t="str">
        <f t="shared" si="21"/>
        <v>Quarter!r44c32</v>
      </c>
      <c r="AX44" s="7" t="str">
        <f t="shared" si="21"/>
        <v>Quarter!r44c33</v>
      </c>
      <c r="AY44" s="7" t="str">
        <f t="shared" si="22"/>
        <v>Quarter!r44c34</v>
      </c>
      <c r="AZ44" s="7" t="str">
        <f t="shared" si="22"/>
        <v>Quarter!r44c35</v>
      </c>
      <c r="BA44" s="7" t="str">
        <f t="shared" si="22"/>
        <v>Quarter!r44c36</v>
      </c>
      <c r="BB44" s="7" t="str">
        <f t="shared" si="22"/>
        <v>Quarter!r44c37</v>
      </c>
      <c r="BC44" s="7" t="str">
        <f t="shared" si="22"/>
        <v>Quarter!r44c38</v>
      </c>
      <c r="BD44" s="7" t="str">
        <f t="shared" si="22"/>
        <v>Quarter!r44c39</v>
      </c>
      <c r="BE44" s="7" t="str">
        <f t="shared" si="22"/>
        <v>Quarter!r44c40</v>
      </c>
      <c r="BF44" s="7" t="str">
        <f t="shared" si="22"/>
        <v>Quarter!r44c41</v>
      </c>
      <c r="BG44" s="7" t="str">
        <f t="shared" si="15"/>
        <v>Quarter!r44c42</v>
      </c>
      <c r="BH44" s="7" t="str">
        <f t="shared" si="15"/>
        <v>Quarter!r44c43</v>
      </c>
      <c r="BI44" s="7" t="str">
        <f t="shared" si="15"/>
        <v>Quarter!r44c44</v>
      </c>
      <c r="BJ44" s="7" t="str">
        <f t="shared" si="15"/>
        <v>Quarter!r44c45</v>
      </c>
      <c r="BK44" s="7" t="str">
        <f t="shared" si="15"/>
        <v>Quarter!r44c46</v>
      </c>
      <c r="BL44" s="7" t="str">
        <f t="shared" si="15"/>
        <v>Quarter!r44c47</v>
      </c>
      <c r="BM44" s="7" t="str">
        <f t="shared" si="15"/>
        <v>Quarter!r44c48</v>
      </c>
      <c r="BN44" s="7" t="str">
        <f t="shared" si="15"/>
        <v>Quarter!r44c49</v>
      </c>
      <c r="BO44" s="7" t="str">
        <f t="shared" si="15"/>
        <v>Quarter!r44c50</v>
      </c>
      <c r="BP44" s="7" t="str">
        <f t="shared" si="15"/>
        <v>Quarter!r44c51</v>
      </c>
      <c r="BQ44" s="7" t="str">
        <f t="shared" si="15"/>
        <v>Quarter!r44c52</v>
      </c>
      <c r="BR44" s="7" t="str">
        <f t="shared" si="15"/>
        <v>Quarter!r44c53</v>
      </c>
      <c r="BS44" s="7" t="str">
        <f t="shared" si="15"/>
        <v>Quarter!r44c54</v>
      </c>
      <c r="BT44" s="7" t="str">
        <f t="shared" si="15"/>
        <v>Quarter!r44c55</v>
      </c>
    </row>
    <row r="45" spans="2:72" x14ac:dyDescent="0.2">
      <c r="B45" s="16" t="s">
        <v>5</v>
      </c>
      <c r="C45" s="7">
        <v>45</v>
      </c>
      <c r="D45" s="7" t="str">
        <f t="shared" si="16"/>
        <v>Annual!r45c2</v>
      </c>
      <c r="E45" s="7" t="str">
        <f t="shared" si="16"/>
        <v>Annual!r45c3</v>
      </c>
      <c r="F45" s="7" t="str">
        <f t="shared" si="16"/>
        <v>Annual!r45c4</v>
      </c>
      <c r="G45" s="7" t="str">
        <f t="shared" si="16"/>
        <v>Annual!r45c5</v>
      </c>
      <c r="H45" s="7" t="str">
        <f t="shared" si="16"/>
        <v>Annual!r45c6</v>
      </c>
      <c r="I45" s="7" t="str">
        <f t="shared" si="16"/>
        <v>Annual!r45c7</v>
      </c>
      <c r="J45" s="7" t="str">
        <f t="shared" si="16"/>
        <v>Annual!r45c8</v>
      </c>
      <c r="K45" s="7" t="str">
        <f t="shared" si="16"/>
        <v>Annual!r45c9</v>
      </c>
      <c r="L45" s="7" t="str">
        <f t="shared" si="16"/>
        <v>Annual!r45c10</v>
      </c>
      <c r="M45" s="7" t="str">
        <f t="shared" si="16"/>
        <v>Annual!r45c11</v>
      </c>
      <c r="N45" s="7" t="str">
        <f t="shared" si="16"/>
        <v>Annual!r45c12</v>
      </c>
      <c r="O45" s="7" t="str">
        <f t="shared" si="16"/>
        <v>Annual!r45c13</v>
      </c>
      <c r="P45" s="7" t="str">
        <f t="shared" si="16"/>
        <v>Annual!r45c14</v>
      </c>
      <c r="Q45" s="7" t="str">
        <f t="shared" si="16"/>
        <v>Annual!r45c15</v>
      </c>
      <c r="R45" s="7">
        <v>45</v>
      </c>
      <c r="S45" s="7" t="str">
        <f t="shared" si="17"/>
        <v>Quarter!r45c2</v>
      </c>
      <c r="T45" s="7" t="str">
        <f t="shared" si="17"/>
        <v>Quarter!r45c3</v>
      </c>
      <c r="U45" s="7" t="str">
        <f t="shared" si="17"/>
        <v>Quarter!r45c4</v>
      </c>
      <c r="V45" s="7" t="str">
        <f t="shared" si="17"/>
        <v>Quarter!r45c5</v>
      </c>
      <c r="W45" s="7" t="str">
        <f t="shared" si="17"/>
        <v>Quarter!r45c6</v>
      </c>
      <c r="X45" s="7" t="str">
        <f t="shared" si="17"/>
        <v>Quarter!r45c7</v>
      </c>
      <c r="Y45" s="7" t="str">
        <f t="shared" si="17"/>
        <v>Quarter!r45c8</v>
      </c>
      <c r="Z45" s="7" t="str">
        <f t="shared" si="17"/>
        <v>Quarter!r45c9</v>
      </c>
      <c r="AA45" s="7" t="str">
        <f t="shared" si="17"/>
        <v>Quarter!r45c10</v>
      </c>
      <c r="AB45" s="7" t="str">
        <f t="shared" si="17"/>
        <v>Quarter!r45c11</v>
      </c>
      <c r="AC45" s="7" t="str">
        <f t="shared" si="17"/>
        <v>Quarter!r45c12</v>
      </c>
      <c r="AD45" s="7" t="str">
        <f t="shared" si="17"/>
        <v>Quarter!r45c13</v>
      </c>
      <c r="AE45" s="7" t="str">
        <f t="shared" si="17"/>
        <v>Quarter!r45c14</v>
      </c>
      <c r="AF45" s="7" t="str">
        <f t="shared" si="17"/>
        <v>Quarter!r45c15</v>
      </c>
      <c r="AG45" s="7" t="str">
        <f t="shared" si="17"/>
        <v>Quarter!r45c16</v>
      </c>
      <c r="AH45" s="7" t="str">
        <f t="shared" si="17"/>
        <v>Quarter!r45c17</v>
      </c>
      <c r="AI45" s="7" t="str">
        <f t="shared" si="17"/>
        <v>Quarter!r45c18</v>
      </c>
      <c r="AJ45" s="7" t="str">
        <f t="shared" si="17"/>
        <v>Quarter!r45c19</v>
      </c>
      <c r="AK45" s="7" t="str">
        <f t="shared" si="17"/>
        <v>Quarter!r45c20</v>
      </c>
      <c r="AL45" s="7" t="str">
        <f t="shared" si="17"/>
        <v>Quarter!r45c21</v>
      </c>
      <c r="AM45" s="7" t="str">
        <f t="shared" si="17"/>
        <v>Quarter!r45c22</v>
      </c>
      <c r="AN45" s="7" t="str">
        <f t="shared" si="17"/>
        <v>Quarter!r45c23</v>
      </c>
      <c r="AO45" s="7" t="str">
        <f t="shared" si="21"/>
        <v>Quarter!r45c24</v>
      </c>
      <c r="AP45" s="7" t="str">
        <f t="shared" si="21"/>
        <v>Quarter!r45c25</v>
      </c>
      <c r="AQ45" s="7" t="str">
        <f t="shared" si="21"/>
        <v>Quarter!r45c26</v>
      </c>
      <c r="AR45" s="7" t="str">
        <f t="shared" si="21"/>
        <v>Quarter!r45c27</v>
      </c>
      <c r="AS45" s="7" t="str">
        <f t="shared" si="21"/>
        <v>Quarter!r45c28</v>
      </c>
      <c r="AT45" s="7" t="str">
        <f t="shared" si="21"/>
        <v>Quarter!r45c29</v>
      </c>
      <c r="AU45" s="7" t="str">
        <f t="shared" si="21"/>
        <v>Quarter!r45c30</v>
      </c>
      <c r="AV45" s="7" t="str">
        <f t="shared" si="21"/>
        <v>Quarter!r45c31</v>
      </c>
      <c r="AW45" s="7" t="str">
        <f t="shared" si="21"/>
        <v>Quarter!r45c32</v>
      </c>
      <c r="AX45" s="7" t="str">
        <f t="shared" si="21"/>
        <v>Quarter!r45c33</v>
      </c>
      <c r="AY45" s="7" t="str">
        <f t="shared" si="22"/>
        <v>Quarter!r45c34</v>
      </c>
      <c r="AZ45" s="7" t="str">
        <f t="shared" si="22"/>
        <v>Quarter!r45c35</v>
      </c>
      <c r="BA45" s="7" t="str">
        <f t="shared" si="22"/>
        <v>Quarter!r45c36</v>
      </c>
      <c r="BB45" s="7" t="str">
        <f t="shared" si="22"/>
        <v>Quarter!r45c37</v>
      </c>
      <c r="BC45" s="7" t="str">
        <f t="shared" si="22"/>
        <v>Quarter!r45c38</v>
      </c>
      <c r="BD45" s="7" t="str">
        <f t="shared" si="22"/>
        <v>Quarter!r45c39</v>
      </c>
      <c r="BE45" s="7" t="str">
        <f t="shared" si="22"/>
        <v>Quarter!r45c40</v>
      </c>
      <c r="BF45" s="7" t="str">
        <f t="shared" si="22"/>
        <v>Quarter!r45c41</v>
      </c>
      <c r="BG45" s="7" t="str">
        <f t="shared" si="15"/>
        <v>Quarter!r45c42</v>
      </c>
      <c r="BH45" s="7" t="str">
        <f t="shared" si="15"/>
        <v>Quarter!r45c43</v>
      </c>
      <c r="BI45" s="7" t="str">
        <f t="shared" si="15"/>
        <v>Quarter!r45c44</v>
      </c>
      <c r="BJ45" s="7" t="str">
        <f t="shared" si="15"/>
        <v>Quarter!r45c45</v>
      </c>
      <c r="BK45" s="7" t="str">
        <f t="shared" si="15"/>
        <v>Quarter!r45c46</v>
      </c>
      <c r="BL45" s="7" t="str">
        <f t="shared" si="15"/>
        <v>Quarter!r45c47</v>
      </c>
      <c r="BM45" s="7" t="str">
        <f t="shared" si="15"/>
        <v>Quarter!r45c48</v>
      </c>
      <c r="BN45" s="7" t="str">
        <f t="shared" si="15"/>
        <v>Quarter!r45c49</v>
      </c>
      <c r="BO45" s="7" t="str">
        <f t="shared" si="15"/>
        <v>Quarter!r45c50</v>
      </c>
      <c r="BP45" s="7" t="str">
        <f t="shared" si="15"/>
        <v>Quarter!r45c51</v>
      </c>
      <c r="BQ45" s="7" t="str">
        <f t="shared" si="15"/>
        <v>Quarter!r45c52</v>
      </c>
      <c r="BR45" s="7" t="str">
        <f t="shared" si="15"/>
        <v>Quarter!r45c53</v>
      </c>
      <c r="BS45" s="7" t="str">
        <f t="shared" si="15"/>
        <v>Quarter!r45c54</v>
      </c>
      <c r="BT45" s="7" t="str">
        <f t="shared" si="15"/>
        <v>Quarter!r45c55</v>
      </c>
    </row>
    <row r="46" spans="2:72" x14ac:dyDescent="0.2">
      <c r="B46" s="16" t="s">
        <v>18</v>
      </c>
      <c r="C46" s="7">
        <v>46</v>
      </c>
      <c r="D46" s="7" t="str">
        <f t="shared" si="16"/>
        <v>Annual!r46c2</v>
      </c>
      <c r="E46" s="7" t="str">
        <f t="shared" si="16"/>
        <v>Annual!r46c3</v>
      </c>
      <c r="F46" s="7" t="str">
        <f t="shared" si="16"/>
        <v>Annual!r46c4</v>
      </c>
      <c r="G46" s="7" t="str">
        <f t="shared" si="16"/>
        <v>Annual!r46c5</v>
      </c>
      <c r="H46" s="7" t="str">
        <f t="shared" si="16"/>
        <v>Annual!r46c6</v>
      </c>
      <c r="I46" s="7" t="str">
        <f t="shared" si="16"/>
        <v>Annual!r46c7</v>
      </c>
      <c r="J46" s="7" t="str">
        <f t="shared" si="16"/>
        <v>Annual!r46c8</v>
      </c>
      <c r="K46" s="7" t="str">
        <f t="shared" si="16"/>
        <v>Annual!r46c9</v>
      </c>
      <c r="L46" s="7" t="str">
        <f t="shared" si="16"/>
        <v>Annual!r46c10</v>
      </c>
      <c r="M46" s="7" t="str">
        <f t="shared" si="16"/>
        <v>Annual!r46c11</v>
      </c>
      <c r="N46" s="7" t="str">
        <f t="shared" si="16"/>
        <v>Annual!r46c12</v>
      </c>
      <c r="O46" s="7" t="str">
        <f t="shared" si="16"/>
        <v>Annual!r46c13</v>
      </c>
      <c r="P46" s="7" t="str">
        <f t="shared" si="16"/>
        <v>Annual!r46c14</v>
      </c>
      <c r="Q46" s="7" t="str">
        <f t="shared" si="16"/>
        <v>Annual!r46c15</v>
      </c>
      <c r="R46" s="7">
        <v>46</v>
      </c>
      <c r="S46" s="7" t="str">
        <f t="shared" si="17"/>
        <v>Quarter!r46c2</v>
      </c>
      <c r="T46" s="7" t="str">
        <f t="shared" si="17"/>
        <v>Quarter!r46c3</v>
      </c>
      <c r="U46" s="7" t="str">
        <f t="shared" si="17"/>
        <v>Quarter!r46c4</v>
      </c>
      <c r="V46" s="7" t="str">
        <f t="shared" si="17"/>
        <v>Quarter!r46c5</v>
      </c>
      <c r="W46" s="7" t="str">
        <f t="shared" si="17"/>
        <v>Quarter!r46c6</v>
      </c>
      <c r="X46" s="7" t="str">
        <f t="shared" si="17"/>
        <v>Quarter!r46c7</v>
      </c>
      <c r="Y46" s="7" t="str">
        <f t="shared" si="17"/>
        <v>Quarter!r46c8</v>
      </c>
      <c r="Z46" s="7" t="str">
        <f t="shared" si="17"/>
        <v>Quarter!r46c9</v>
      </c>
      <c r="AA46" s="7" t="str">
        <f t="shared" si="17"/>
        <v>Quarter!r46c10</v>
      </c>
      <c r="AB46" s="7" t="str">
        <f t="shared" si="17"/>
        <v>Quarter!r46c11</v>
      </c>
      <c r="AC46" s="7" t="str">
        <f t="shared" si="17"/>
        <v>Quarter!r46c12</v>
      </c>
      <c r="AD46" s="7" t="str">
        <f t="shared" si="17"/>
        <v>Quarter!r46c13</v>
      </c>
      <c r="AE46" s="7" t="str">
        <f t="shared" si="17"/>
        <v>Quarter!r46c14</v>
      </c>
      <c r="AF46" s="7" t="str">
        <f t="shared" si="17"/>
        <v>Quarter!r46c15</v>
      </c>
      <c r="AG46" s="7" t="str">
        <f t="shared" si="17"/>
        <v>Quarter!r46c16</v>
      </c>
      <c r="AH46" s="7" t="str">
        <f t="shared" si="17"/>
        <v>Quarter!r46c17</v>
      </c>
      <c r="AI46" s="7" t="str">
        <f t="shared" si="17"/>
        <v>Quarter!r46c18</v>
      </c>
      <c r="AJ46" s="7" t="str">
        <f t="shared" si="17"/>
        <v>Quarter!r46c19</v>
      </c>
      <c r="AK46" s="7" t="str">
        <f t="shared" si="17"/>
        <v>Quarter!r46c20</v>
      </c>
      <c r="AL46" s="7" t="str">
        <f t="shared" si="17"/>
        <v>Quarter!r46c21</v>
      </c>
      <c r="AM46" s="7" t="str">
        <f t="shared" si="17"/>
        <v>Quarter!r46c22</v>
      </c>
      <c r="AN46" s="7" t="str">
        <f t="shared" si="17"/>
        <v>Quarter!r46c23</v>
      </c>
      <c r="AO46" s="7" t="str">
        <f t="shared" si="21"/>
        <v>Quarter!r46c24</v>
      </c>
      <c r="AP46" s="7" t="str">
        <f t="shared" si="21"/>
        <v>Quarter!r46c25</v>
      </c>
      <c r="AQ46" s="7" t="str">
        <f t="shared" si="21"/>
        <v>Quarter!r46c26</v>
      </c>
      <c r="AR46" s="7" t="str">
        <f t="shared" si="21"/>
        <v>Quarter!r46c27</v>
      </c>
      <c r="AS46" s="7" t="str">
        <f t="shared" si="21"/>
        <v>Quarter!r46c28</v>
      </c>
      <c r="AT46" s="7" t="str">
        <f t="shared" si="21"/>
        <v>Quarter!r46c29</v>
      </c>
      <c r="AU46" s="7" t="str">
        <f t="shared" si="21"/>
        <v>Quarter!r46c30</v>
      </c>
      <c r="AV46" s="7" t="str">
        <f t="shared" si="21"/>
        <v>Quarter!r46c31</v>
      </c>
      <c r="AW46" s="7" t="str">
        <f t="shared" si="21"/>
        <v>Quarter!r46c32</v>
      </c>
      <c r="AX46" s="7" t="str">
        <f t="shared" si="21"/>
        <v>Quarter!r46c33</v>
      </c>
      <c r="AY46" s="7" t="str">
        <f t="shared" si="22"/>
        <v>Quarter!r46c34</v>
      </c>
      <c r="AZ46" s="7" t="str">
        <f t="shared" si="22"/>
        <v>Quarter!r46c35</v>
      </c>
      <c r="BA46" s="7" t="str">
        <f t="shared" si="22"/>
        <v>Quarter!r46c36</v>
      </c>
      <c r="BB46" s="7" t="str">
        <f t="shared" si="22"/>
        <v>Quarter!r46c37</v>
      </c>
      <c r="BC46" s="7" t="str">
        <f t="shared" si="22"/>
        <v>Quarter!r46c38</v>
      </c>
      <c r="BD46" s="7" t="str">
        <f t="shared" si="22"/>
        <v>Quarter!r46c39</v>
      </c>
      <c r="BE46" s="7" t="str">
        <f t="shared" si="22"/>
        <v>Quarter!r46c40</v>
      </c>
      <c r="BF46" s="7" t="str">
        <f t="shared" si="22"/>
        <v>Quarter!r46c41</v>
      </c>
      <c r="BG46" s="7" t="str">
        <f t="shared" si="15"/>
        <v>Quarter!r46c42</v>
      </c>
      <c r="BH46" s="7" t="str">
        <f t="shared" si="15"/>
        <v>Quarter!r46c43</v>
      </c>
      <c r="BI46" s="7" t="str">
        <f t="shared" si="15"/>
        <v>Quarter!r46c44</v>
      </c>
      <c r="BJ46" s="7" t="str">
        <f t="shared" si="15"/>
        <v>Quarter!r46c45</v>
      </c>
      <c r="BK46" s="7" t="str">
        <f t="shared" si="15"/>
        <v>Quarter!r46c46</v>
      </c>
      <c r="BL46" s="7" t="str">
        <f t="shared" si="15"/>
        <v>Quarter!r46c47</v>
      </c>
      <c r="BM46" s="7" t="str">
        <f t="shared" si="15"/>
        <v>Quarter!r46c48</v>
      </c>
      <c r="BN46" s="7" t="str">
        <f t="shared" si="15"/>
        <v>Quarter!r46c49</v>
      </c>
      <c r="BO46" s="7" t="str">
        <f t="shared" si="15"/>
        <v>Quarter!r46c50</v>
      </c>
      <c r="BP46" s="7" t="str">
        <f t="shared" si="15"/>
        <v>Quarter!r46c51</v>
      </c>
      <c r="BQ46" s="7" t="str">
        <f t="shared" si="15"/>
        <v>Quarter!r46c52</v>
      </c>
      <c r="BR46" s="7" t="str">
        <f t="shared" si="15"/>
        <v>Quarter!r46c53</v>
      </c>
      <c r="BS46" s="7" t="str">
        <f t="shared" si="15"/>
        <v>Quarter!r46c54</v>
      </c>
      <c r="BT46" s="7" t="str">
        <f t="shared" si="15"/>
        <v>Quarter!r46c55</v>
      </c>
    </row>
    <row r="47" spans="2:72" x14ac:dyDescent="0.2">
      <c r="B47" s="16" t="s">
        <v>6</v>
      </c>
      <c r="C47" s="7">
        <v>47</v>
      </c>
      <c r="D47" s="7" t="str">
        <f t="shared" si="16"/>
        <v>Annual!r47c2</v>
      </c>
      <c r="E47" s="7" t="str">
        <f t="shared" si="16"/>
        <v>Annual!r47c3</v>
      </c>
      <c r="F47" s="7" t="str">
        <f t="shared" si="16"/>
        <v>Annual!r47c4</v>
      </c>
      <c r="G47" s="7" t="str">
        <f t="shared" si="16"/>
        <v>Annual!r47c5</v>
      </c>
      <c r="H47" s="7" t="str">
        <f t="shared" si="16"/>
        <v>Annual!r47c6</v>
      </c>
      <c r="I47" s="7" t="str">
        <f t="shared" si="16"/>
        <v>Annual!r47c7</v>
      </c>
      <c r="J47" s="7" t="str">
        <f t="shared" si="16"/>
        <v>Annual!r47c8</v>
      </c>
      <c r="K47" s="7" t="str">
        <f t="shared" si="16"/>
        <v>Annual!r47c9</v>
      </c>
      <c r="L47" s="7" t="str">
        <f t="shared" si="16"/>
        <v>Annual!r47c10</v>
      </c>
      <c r="M47" s="7" t="str">
        <f t="shared" si="16"/>
        <v>Annual!r47c11</v>
      </c>
      <c r="N47" s="7" t="str">
        <f t="shared" si="16"/>
        <v>Annual!r47c12</v>
      </c>
      <c r="O47" s="7" t="str">
        <f t="shared" si="16"/>
        <v>Annual!r47c13</v>
      </c>
      <c r="P47" s="7" t="str">
        <f t="shared" si="16"/>
        <v>Annual!r47c14</v>
      </c>
      <c r="Q47" s="7" t="str">
        <f t="shared" si="16"/>
        <v>Annual!r47c15</v>
      </c>
      <c r="R47" s="7">
        <v>47</v>
      </c>
      <c r="S47" s="7" t="str">
        <f t="shared" si="17"/>
        <v>Quarter!r47c2</v>
      </c>
      <c r="T47" s="7" t="str">
        <f t="shared" si="17"/>
        <v>Quarter!r47c3</v>
      </c>
      <c r="U47" s="7" t="str">
        <f t="shared" si="17"/>
        <v>Quarter!r47c4</v>
      </c>
      <c r="V47" s="7" t="str">
        <f t="shared" si="17"/>
        <v>Quarter!r47c5</v>
      </c>
      <c r="W47" s="7" t="str">
        <f t="shared" si="17"/>
        <v>Quarter!r47c6</v>
      </c>
      <c r="X47" s="7" t="str">
        <f t="shared" si="17"/>
        <v>Quarter!r47c7</v>
      </c>
      <c r="Y47" s="7" t="str">
        <f t="shared" si="17"/>
        <v>Quarter!r47c8</v>
      </c>
      <c r="Z47" s="7" t="str">
        <f t="shared" si="17"/>
        <v>Quarter!r47c9</v>
      </c>
      <c r="AA47" s="7" t="str">
        <f t="shared" si="17"/>
        <v>Quarter!r47c10</v>
      </c>
      <c r="AB47" s="7" t="str">
        <f t="shared" si="17"/>
        <v>Quarter!r47c11</v>
      </c>
      <c r="AC47" s="7" t="str">
        <f t="shared" si="17"/>
        <v>Quarter!r47c12</v>
      </c>
      <c r="AD47" s="7" t="str">
        <f t="shared" ref="AD47:AN47" si="23">$T$3&amp;"r"&amp;$R47&amp;"c"&amp;AD$4</f>
        <v>Quarter!r47c13</v>
      </c>
      <c r="AE47" s="7" t="str">
        <f t="shared" si="23"/>
        <v>Quarter!r47c14</v>
      </c>
      <c r="AF47" s="7" t="str">
        <f t="shared" si="23"/>
        <v>Quarter!r47c15</v>
      </c>
      <c r="AG47" s="7" t="str">
        <f t="shared" si="23"/>
        <v>Quarter!r47c16</v>
      </c>
      <c r="AH47" s="7" t="str">
        <f t="shared" si="23"/>
        <v>Quarter!r47c17</v>
      </c>
      <c r="AI47" s="7" t="str">
        <f t="shared" si="23"/>
        <v>Quarter!r47c18</v>
      </c>
      <c r="AJ47" s="7" t="str">
        <f t="shared" si="23"/>
        <v>Quarter!r47c19</v>
      </c>
      <c r="AK47" s="7" t="str">
        <f t="shared" si="23"/>
        <v>Quarter!r47c20</v>
      </c>
      <c r="AL47" s="7" t="str">
        <f t="shared" si="23"/>
        <v>Quarter!r47c21</v>
      </c>
      <c r="AM47" s="7" t="str">
        <f t="shared" si="23"/>
        <v>Quarter!r47c22</v>
      </c>
      <c r="AN47" s="7" t="str">
        <f t="shared" si="23"/>
        <v>Quarter!r47c23</v>
      </c>
      <c r="AO47" s="7" t="str">
        <f t="shared" si="21"/>
        <v>Quarter!r47c24</v>
      </c>
      <c r="AP47" s="7" t="str">
        <f t="shared" si="21"/>
        <v>Quarter!r47c25</v>
      </c>
      <c r="AQ47" s="7" t="str">
        <f t="shared" si="21"/>
        <v>Quarter!r47c26</v>
      </c>
      <c r="AR47" s="7" t="str">
        <f t="shared" si="21"/>
        <v>Quarter!r47c27</v>
      </c>
      <c r="AS47" s="7" t="str">
        <f t="shared" si="21"/>
        <v>Quarter!r47c28</v>
      </c>
      <c r="AT47" s="7" t="str">
        <f t="shared" si="21"/>
        <v>Quarter!r47c29</v>
      </c>
      <c r="AU47" s="7" t="str">
        <f t="shared" si="21"/>
        <v>Quarter!r47c30</v>
      </c>
      <c r="AV47" s="7" t="str">
        <f t="shared" si="21"/>
        <v>Quarter!r47c31</v>
      </c>
      <c r="AW47" s="7" t="str">
        <f t="shared" si="21"/>
        <v>Quarter!r47c32</v>
      </c>
      <c r="AX47" s="7" t="str">
        <f t="shared" si="21"/>
        <v>Quarter!r47c33</v>
      </c>
      <c r="AY47" s="7" t="str">
        <f t="shared" si="22"/>
        <v>Quarter!r47c34</v>
      </c>
      <c r="AZ47" s="7" t="str">
        <f t="shared" si="22"/>
        <v>Quarter!r47c35</v>
      </c>
      <c r="BA47" s="7" t="str">
        <f t="shared" si="22"/>
        <v>Quarter!r47c36</v>
      </c>
      <c r="BB47" s="7" t="str">
        <f t="shared" si="22"/>
        <v>Quarter!r47c37</v>
      </c>
      <c r="BC47" s="7" t="str">
        <f t="shared" si="22"/>
        <v>Quarter!r47c38</v>
      </c>
      <c r="BD47" s="7" t="str">
        <f t="shared" si="22"/>
        <v>Quarter!r47c39</v>
      </c>
      <c r="BE47" s="7" t="str">
        <f t="shared" si="22"/>
        <v>Quarter!r47c40</v>
      </c>
      <c r="BF47" s="7" t="str">
        <f t="shared" si="22"/>
        <v>Quarter!r47c41</v>
      </c>
      <c r="BG47" s="7" t="str">
        <f t="shared" si="15"/>
        <v>Quarter!r47c42</v>
      </c>
      <c r="BH47" s="7" t="str">
        <f t="shared" si="15"/>
        <v>Quarter!r47c43</v>
      </c>
      <c r="BI47" s="7" t="str">
        <f t="shared" si="15"/>
        <v>Quarter!r47c44</v>
      </c>
      <c r="BJ47" s="7" t="str">
        <f t="shared" si="15"/>
        <v>Quarter!r47c45</v>
      </c>
      <c r="BK47" s="7" t="str">
        <f t="shared" si="15"/>
        <v>Quarter!r47c46</v>
      </c>
      <c r="BL47" s="7" t="str">
        <f t="shared" si="15"/>
        <v>Quarter!r47c47</v>
      </c>
      <c r="BM47" s="7" t="str">
        <f t="shared" si="15"/>
        <v>Quarter!r47c48</v>
      </c>
      <c r="BN47" s="7" t="str">
        <f t="shared" si="15"/>
        <v>Quarter!r47c49</v>
      </c>
      <c r="BO47" s="7" t="str">
        <f t="shared" si="15"/>
        <v>Quarter!r47c50</v>
      </c>
      <c r="BP47" s="7" t="str">
        <f t="shared" si="15"/>
        <v>Quarter!r47c51</v>
      </c>
      <c r="BQ47" s="7" t="str">
        <f t="shared" si="15"/>
        <v>Quarter!r47c52</v>
      </c>
      <c r="BR47" s="7" t="str">
        <f t="shared" si="15"/>
        <v>Quarter!r47c53</v>
      </c>
      <c r="BS47" s="7" t="str">
        <f t="shared" si="15"/>
        <v>Quarter!r47c54</v>
      </c>
      <c r="BT47" s="7" t="str">
        <f t="shared" si="15"/>
        <v>Quarter!r47c55</v>
      </c>
    </row>
    <row r="48" spans="2:72" x14ac:dyDescent="0.2">
      <c r="B48" s="16" t="s">
        <v>7</v>
      </c>
      <c r="C48" s="7">
        <v>48</v>
      </c>
      <c r="D48" s="7" t="str">
        <f t="shared" si="16"/>
        <v>Annual!r48c2</v>
      </c>
      <c r="E48" s="7" t="str">
        <f t="shared" si="16"/>
        <v>Annual!r48c3</v>
      </c>
      <c r="F48" s="7" t="str">
        <f t="shared" si="16"/>
        <v>Annual!r48c4</v>
      </c>
      <c r="G48" s="7" t="str">
        <f t="shared" si="16"/>
        <v>Annual!r48c5</v>
      </c>
      <c r="H48" s="7" t="str">
        <f t="shared" si="16"/>
        <v>Annual!r48c6</v>
      </c>
      <c r="I48" s="7" t="str">
        <f t="shared" si="16"/>
        <v>Annual!r48c7</v>
      </c>
      <c r="J48" s="7" t="str">
        <f t="shared" si="16"/>
        <v>Annual!r48c8</v>
      </c>
      <c r="K48" s="7" t="str">
        <f t="shared" si="16"/>
        <v>Annual!r48c9</v>
      </c>
      <c r="L48" s="7" t="str">
        <f t="shared" si="16"/>
        <v>Annual!r48c10</v>
      </c>
      <c r="M48" s="7" t="str">
        <f t="shared" si="16"/>
        <v>Annual!r48c11</v>
      </c>
      <c r="N48" s="7" t="str">
        <f t="shared" si="16"/>
        <v>Annual!r48c12</v>
      </c>
      <c r="O48" s="7" t="str">
        <f t="shared" si="16"/>
        <v>Annual!r48c13</v>
      </c>
      <c r="P48" s="7" t="str">
        <f t="shared" si="16"/>
        <v>Annual!r48c14</v>
      </c>
      <c r="Q48" s="7" t="str">
        <f t="shared" si="16"/>
        <v>Annual!r48c15</v>
      </c>
      <c r="R48" s="7">
        <v>48</v>
      </c>
      <c r="S48" s="7" t="str">
        <f t="shared" ref="S48:AH63" si="24">$T$3&amp;"r"&amp;$R48&amp;"c"&amp;S$4</f>
        <v>Quarter!r48c2</v>
      </c>
      <c r="T48" s="7" t="str">
        <f t="shared" si="24"/>
        <v>Quarter!r48c3</v>
      </c>
      <c r="U48" s="7" t="str">
        <f t="shared" si="24"/>
        <v>Quarter!r48c4</v>
      </c>
      <c r="V48" s="7" t="str">
        <f t="shared" si="24"/>
        <v>Quarter!r48c5</v>
      </c>
      <c r="W48" s="7" t="str">
        <f t="shared" si="24"/>
        <v>Quarter!r48c6</v>
      </c>
      <c r="X48" s="7" t="str">
        <f t="shared" si="24"/>
        <v>Quarter!r48c7</v>
      </c>
      <c r="Y48" s="7" t="str">
        <f t="shared" si="24"/>
        <v>Quarter!r48c8</v>
      </c>
      <c r="Z48" s="7" t="str">
        <f t="shared" si="24"/>
        <v>Quarter!r48c9</v>
      </c>
      <c r="AA48" s="7" t="str">
        <f t="shared" si="24"/>
        <v>Quarter!r48c10</v>
      </c>
      <c r="AB48" s="7" t="str">
        <f t="shared" si="24"/>
        <v>Quarter!r48c11</v>
      </c>
      <c r="AC48" s="7" t="str">
        <f t="shared" si="24"/>
        <v>Quarter!r48c12</v>
      </c>
      <c r="AD48" s="7" t="str">
        <f t="shared" si="24"/>
        <v>Quarter!r48c13</v>
      </c>
      <c r="AE48" s="7" t="str">
        <f t="shared" si="24"/>
        <v>Quarter!r48c14</v>
      </c>
      <c r="AF48" s="7" t="str">
        <f t="shared" si="24"/>
        <v>Quarter!r48c15</v>
      </c>
      <c r="AG48" s="7" t="str">
        <f t="shared" si="24"/>
        <v>Quarter!r48c16</v>
      </c>
      <c r="AH48" s="7" t="str">
        <f t="shared" si="24"/>
        <v>Quarter!r48c17</v>
      </c>
      <c r="AI48" s="7" t="str">
        <f t="shared" ref="AI48:AN54" si="25">$T$3&amp;"r"&amp;$R48&amp;"c"&amp;AI$4</f>
        <v>Quarter!r48c18</v>
      </c>
      <c r="AJ48" s="7" t="str">
        <f t="shared" si="25"/>
        <v>Quarter!r48c19</v>
      </c>
      <c r="AK48" s="7" t="str">
        <f t="shared" si="25"/>
        <v>Quarter!r48c20</v>
      </c>
      <c r="AL48" s="7" t="str">
        <f t="shared" si="25"/>
        <v>Quarter!r48c21</v>
      </c>
      <c r="AM48" s="7" t="str">
        <f t="shared" si="25"/>
        <v>Quarter!r48c22</v>
      </c>
      <c r="AN48" s="7" t="str">
        <f t="shared" si="25"/>
        <v>Quarter!r48c23</v>
      </c>
      <c r="AO48" s="7" t="str">
        <f t="shared" si="21"/>
        <v>Quarter!r48c24</v>
      </c>
      <c r="AP48" s="7" t="str">
        <f t="shared" si="21"/>
        <v>Quarter!r48c25</v>
      </c>
      <c r="AQ48" s="7" t="str">
        <f t="shared" si="21"/>
        <v>Quarter!r48c26</v>
      </c>
      <c r="AR48" s="7" t="str">
        <f t="shared" si="21"/>
        <v>Quarter!r48c27</v>
      </c>
      <c r="AS48" s="7" t="str">
        <f t="shared" si="21"/>
        <v>Quarter!r48c28</v>
      </c>
      <c r="AT48" s="7" t="str">
        <f t="shared" si="21"/>
        <v>Quarter!r48c29</v>
      </c>
      <c r="AU48" s="7" t="str">
        <f t="shared" si="21"/>
        <v>Quarter!r48c30</v>
      </c>
      <c r="AV48" s="7" t="str">
        <f t="shared" si="21"/>
        <v>Quarter!r48c31</v>
      </c>
      <c r="AW48" s="7" t="str">
        <f t="shared" si="21"/>
        <v>Quarter!r48c32</v>
      </c>
      <c r="AX48" s="7" t="str">
        <f t="shared" si="21"/>
        <v>Quarter!r48c33</v>
      </c>
      <c r="AY48" s="7" t="str">
        <f t="shared" si="22"/>
        <v>Quarter!r48c34</v>
      </c>
      <c r="AZ48" s="7" t="str">
        <f t="shared" si="22"/>
        <v>Quarter!r48c35</v>
      </c>
      <c r="BA48" s="7" t="str">
        <f t="shared" si="22"/>
        <v>Quarter!r48c36</v>
      </c>
      <c r="BB48" s="7" t="str">
        <f t="shared" si="22"/>
        <v>Quarter!r48c37</v>
      </c>
      <c r="BC48" s="7" t="str">
        <f t="shared" si="22"/>
        <v>Quarter!r48c38</v>
      </c>
      <c r="BD48" s="7" t="str">
        <f t="shared" si="22"/>
        <v>Quarter!r48c39</v>
      </c>
      <c r="BE48" s="7" t="str">
        <f t="shared" si="22"/>
        <v>Quarter!r48c40</v>
      </c>
      <c r="BF48" s="7" t="str">
        <f t="shared" si="22"/>
        <v>Quarter!r48c41</v>
      </c>
      <c r="BG48" s="7" t="str">
        <f t="shared" ref="BG48:BT64" si="26">$T$3&amp;"r"&amp;$R48&amp;"c"&amp;BG$4</f>
        <v>Quarter!r48c42</v>
      </c>
      <c r="BH48" s="7" t="str">
        <f t="shared" si="26"/>
        <v>Quarter!r48c43</v>
      </c>
      <c r="BI48" s="7" t="str">
        <f t="shared" si="26"/>
        <v>Quarter!r48c44</v>
      </c>
      <c r="BJ48" s="7" t="str">
        <f t="shared" si="26"/>
        <v>Quarter!r48c45</v>
      </c>
      <c r="BK48" s="7" t="str">
        <f t="shared" si="26"/>
        <v>Quarter!r48c46</v>
      </c>
      <c r="BL48" s="7" t="str">
        <f t="shared" si="26"/>
        <v>Quarter!r48c47</v>
      </c>
      <c r="BM48" s="7" t="str">
        <f t="shared" si="26"/>
        <v>Quarter!r48c48</v>
      </c>
      <c r="BN48" s="7" t="str">
        <f t="shared" si="26"/>
        <v>Quarter!r48c49</v>
      </c>
      <c r="BO48" s="7" t="str">
        <f t="shared" si="26"/>
        <v>Quarter!r48c50</v>
      </c>
      <c r="BP48" s="7" t="str">
        <f t="shared" si="26"/>
        <v>Quarter!r48c51</v>
      </c>
      <c r="BQ48" s="7" t="str">
        <f t="shared" si="26"/>
        <v>Quarter!r48c52</v>
      </c>
      <c r="BR48" s="7" t="str">
        <f t="shared" si="26"/>
        <v>Quarter!r48c53</v>
      </c>
      <c r="BS48" s="7" t="str">
        <f t="shared" si="26"/>
        <v>Quarter!r48c54</v>
      </c>
      <c r="BT48" s="7" t="str">
        <f t="shared" si="26"/>
        <v>Quarter!r48c55</v>
      </c>
    </row>
    <row r="49" spans="2:72" x14ac:dyDescent="0.2">
      <c r="B49" s="16" t="s">
        <v>42</v>
      </c>
      <c r="C49" s="7">
        <v>49</v>
      </c>
      <c r="D49" s="7" t="str">
        <f t="shared" si="16"/>
        <v>Annual!r49c2</v>
      </c>
      <c r="E49" s="7" t="str">
        <f t="shared" si="16"/>
        <v>Annual!r49c3</v>
      </c>
      <c r="F49" s="7" t="str">
        <f t="shared" si="16"/>
        <v>Annual!r49c4</v>
      </c>
      <c r="G49" s="7" t="str">
        <f t="shared" si="16"/>
        <v>Annual!r49c5</v>
      </c>
      <c r="H49" s="7" t="str">
        <f t="shared" si="16"/>
        <v>Annual!r49c6</v>
      </c>
      <c r="I49" s="7" t="str">
        <f t="shared" si="16"/>
        <v>Annual!r49c7</v>
      </c>
      <c r="J49" s="7" t="str">
        <f t="shared" si="16"/>
        <v>Annual!r49c8</v>
      </c>
      <c r="K49" s="7" t="str">
        <f t="shared" si="16"/>
        <v>Annual!r49c9</v>
      </c>
      <c r="L49" s="7" t="str">
        <f t="shared" si="16"/>
        <v>Annual!r49c10</v>
      </c>
      <c r="M49" s="7" t="str">
        <f t="shared" si="16"/>
        <v>Annual!r49c11</v>
      </c>
      <c r="N49" s="7" t="str">
        <f t="shared" si="16"/>
        <v>Annual!r49c12</v>
      </c>
      <c r="O49" s="7" t="str">
        <f t="shared" si="16"/>
        <v>Annual!r49c13</v>
      </c>
      <c r="P49" s="7" t="str">
        <f t="shared" si="16"/>
        <v>Annual!r49c14</v>
      </c>
      <c r="Q49" s="7" t="str">
        <f t="shared" si="16"/>
        <v>Annual!r49c15</v>
      </c>
      <c r="R49" s="7">
        <v>49</v>
      </c>
      <c r="S49" s="7" t="str">
        <f t="shared" si="24"/>
        <v>Quarter!r49c2</v>
      </c>
      <c r="T49" s="7" t="str">
        <f t="shared" si="24"/>
        <v>Quarter!r49c3</v>
      </c>
      <c r="U49" s="7" t="str">
        <f t="shared" si="24"/>
        <v>Quarter!r49c4</v>
      </c>
      <c r="V49" s="7" t="str">
        <f t="shared" si="24"/>
        <v>Quarter!r49c5</v>
      </c>
      <c r="W49" s="7" t="str">
        <f t="shared" si="24"/>
        <v>Quarter!r49c6</v>
      </c>
      <c r="X49" s="7" t="str">
        <f t="shared" si="24"/>
        <v>Quarter!r49c7</v>
      </c>
      <c r="Y49" s="7" t="str">
        <f t="shared" si="24"/>
        <v>Quarter!r49c8</v>
      </c>
      <c r="Z49" s="7" t="str">
        <f t="shared" si="24"/>
        <v>Quarter!r49c9</v>
      </c>
      <c r="AA49" s="7" t="str">
        <f t="shared" si="24"/>
        <v>Quarter!r49c10</v>
      </c>
      <c r="AB49" s="7" t="str">
        <f t="shared" si="24"/>
        <v>Quarter!r49c11</v>
      </c>
      <c r="AC49" s="7" t="str">
        <f t="shared" si="24"/>
        <v>Quarter!r49c12</v>
      </c>
      <c r="AD49" s="7" t="str">
        <f t="shared" si="24"/>
        <v>Quarter!r49c13</v>
      </c>
      <c r="AE49" s="7" t="str">
        <f t="shared" si="24"/>
        <v>Quarter!r49c14</v>
      </c>
      <c r="AF49" s="7" t="str">
        <f t="shared" si="24"/>
        <v>Quarter!r49c15</v>
      </c>
      <c r="AG49" s="7" t="str">
        <f t="shared" si="24"/>
        <v>Quarter!r49c16</v>
      </c>
      <c r="AH49" s="7" t="str">
        <f t="shared" si="24"/>
        <v>Quarter!r49c17</v>
      </c>
      <c r="AI49" s="7" t="str">
        <f t="shared" si="25"/>
        <v>Quarter!r49c18</v>
      </c>
      <c r="AJ49" s="7" t="str">
        <f t="shared" si="25"/>
        <v>Quarter!r49c19</v>
      </c>
      <c r="AK49" s="7" t="str">
        <f t="shared" si="25"/>
        <v>Quarter!r49c20</v>
      </c>
      <c r="AL49" s="7" t="str">
        <f t="shared" si="25"/>
        <v>Quarter!r49c21</v>
      </c>
      <c r="AM49" s="7" t="str">
        <f t="shared" si="25"/>
        <v>Quarter!r49c22</v>
      </c>
      <c r="AN49" s="7" t="str">
        <f t="shared" si="25"/>
        <v>Quarter!r49c23</v>
      </c>
      <c r="AO49" s="7" t="str">
        <f t="shared" si="21"/>
        <v>Quarter!r49c24</v>
      </c>
      <c r="AP49" s="7" t="str">
        <f t="shared" si="21"/>
        <v>Quarter!r49c25</v>
      </c>
      <c r="AQ49" s="7" t="str">
        <f t="shared" si="21"/>
        <v>Quarter!r49c26</v>
      </c>
      <c r="AR49" s="7" t="str">
        <f t="shared" si="21"/>
        <v>Quarter!r49c27</v>
      </c>
      <c r="AS49" s="7" t="str">
        <f t="shared" si="21"/>
        <v>Quarter!r49c28</v>
      </c>
      <c r="AT49" s="7" t="str">
        <f t="shared" si="21"/>
        <v>Quarter!r49c29</v>
      </c>
      <c r="AU49" s="7" t="str">
        <f t="shared" si="21"/>
        <v>Quarter!r49c30</v>
      </c>
      <c r="AV49" s="7" t="str">
        <f t="shared" si="21"/>
        <v>Quarter!r49c31</v>
      </c>
      <c r="AW49" s="7" t="str">
        <f t="shared" si="21"/>
        <v>Quarter!r49c32</v>
      </c>
      <c r="AX49" s="7" t="str">
        <f t="shared" si="21"/>
        <v>Quarter!r49c33</v>
      </c>
      <c r="AY49" s="7" t="str">
        <f t="shared" si="22"/>
        <v>Quarter!r49c34</v>
      </c>
      <c r="AZ49" s="7" t="str">
        <f t="shared" si="22"/>
        <v>Quarter!r49c35</v>
      </c>
      <c r="BA49" s="7" t="str">
        <f t="shared" si="22"/>
        <v>Quarter!r49c36</v>
      </c>
      <c r="BB49" s="7" t="str">
        <f t="shared" si="22"/>
        <v>Quarter!r49c37</v>
      </c>
      <c r="BC49" s="7" t="str">
        <f t="shared" si="22"/>
        <v>Quarter!r49c38</v>
      </c>
      <c r="BD49" s="7" t="str">
        <f t="shared" si="22"/>
        <v>Quarter!r49c39</v>
      </c>
      <c r="BE49" s="7" t="str">
        <f t="shared" si="22"/>
        <v>Quarter!r49c40</v>
      </c>
      <c r="BF49" s="7" t="str">
        <f t="shared" si="22"/>
        <v>Quarter!r49c41</v>
      </c>
      <c r="BG49" s="7" t="str">
        <f t="shared" si="26"/>
        <v>Quarter!r49c42</v>
      </c>
      <c r="BH49" s="7" t="str">
        <f t="shared" si="26"/>
        <v>Quarter!r49c43</v>
      </c>
      <c r="BI49" s="7" t="str">
        <f t="shared" si="26"/>
        <v>Quarter!r49c44</v>
      </c>
      <c r="BJ49" s="7" t="str">
        <f t="shared" si="26"/>
        <v>Quarter!r49c45</v>
      </c>
      <c r="BK49" s="7" t="str">
        <f t="shared" si="26"/>
        <v>Quarter!r49c46</v>
      </c>
      <c r="BL49" s="7" t="str">
        <f t="shared" si="26"/>
        <v>Quarter!r49c47</v>
      </c>
      <c r="BM49" s="7" t="str">
        <f t="shared" si="26"/>
        <v>Quarter!r49c48</v>
      </c>
      <c r="BN49" s="7" t="str">
        <f t="shared" si="26"/>
        <v>Quarter!r49c49</v>
      </c>
      <c r="BO49" s="7" t="str">
        <f t="shared" si="26"/>
        <v>Quarter!r49c50</v>
      </c>
      <c r="BP49" s="7" t="str">
        <f t="shared" si="26"/>
        <v>Quarter!r49c51</v>
      </c>
      <c r="BQ49" s="7" t="str">
        <f t="shared" si="26"/>
        <v>Quarter!r49c52</v>
      </c>
      <c r="BR49" s="7" t="str">
        <f t="shared" si="26"/>
        <v>Quarter!r49c53</v>
      </c>
      <c r="BS49" s="7" t="str">
        <f t="shared" si="26"/>
        <v>Quarter!r49c54</v>
      </c>
      <c r="BT49" s="7" t="str">
        <f t="shared" si="26"/>
        <v>Quarter!r49c55</v>
      </c>
    </row>
    <row r="50" spans="2:72" x14ac:dyDescent="0.2">
      <c r="B50" s="4" t="s">
        <v>33</v>
      </c>
      <c r="C50" s="7">
        <v>50</v>
      </c>
      <c r="D50" s="7" t="str">
        <f t="shared" si="16"/>
        <v>Annual!r50c2</v>
      </c>
      <c r="E50" s="7" t="str">
        <f t="shared" si="16"/>
        <v>Annual!r50c3</v>
      </c>
      <c r="F50" s="7" t="str">
        <f t="shared" si="16"/>
        <v>Annual!r50c4</v>
      </c>
      <c r="G50" s="7" t="str">
        <f t="shared" si="16"/>
        <v>Annual!r50c5</v>
      </c>
      <c r="H50" s="7" t="str">
        <f t="shared" si="16"/>
        <v>Annual!r50c6</v>
      </c>
      <c r="I50" s="7" t="str">
        <f t="shared" si="16"/>
        <v>Annual!r50c7</v>
      </c>
      <c r="J50" s="7" t="str">
        <f t="shared" si="16"/>
        <v>Annual!r50c8</v>
      </c>
      <c r="K50" s="7" t="str">
        <f t="shared" si="16"/>
        <v>Annual!r50c9</v>
      </c>
      <c r="L50" s="7" t="str">
        <f t="shared" si="16"/>
        <v>Annual!r50c10</v>
      </c>
      <c r="M50" s="7" t="str">
        <f t="shared" si="16"/>
        <v>Annual!r50c11</v>
      </c>
      <c r="N50" s="7" t="str">
        <f t="shared" si="16"/>
        <v>Annual!r50c12</v>
      </c>
      <c r="O50" s="7" t="str">
        <f t="shared" si="16"/>
        <v>Annual!r50c13</v>
      </c>
      <c r="P50" s="7" t="str">
        <f t="shared" si="16"/>
        <v>Annual!r50c14</v>
      </c>
      <c r="Q50" s="7" t="str">
        <f t="shared" si="16"/>
        <v>Annual!r50c15</v>
      </c>
      <c r="R50" s="7">
        <v>50</v>
      </c>
      <c r="S50" s="7" t="str">
        <f t="shared" si="24"/>
        <v>Quarter!r50c2</v>
      </c>
      <c r="T50" s="7" t="str">
        <f t="shared" si="24"/>
        <v>Quarter!r50c3</v>
      </c>
      <c r="U50" s="7" t="str">
        <f t="shared" si="24"/>
        <v>Quarter!r50c4</v>
      </c>
      <c r="V50" s="7" t="str">
        <f t="shared" si="24"/>
        <v>Quarter!r50c5</v>
      </c>
      <c r="W50" s="7" t="str">
        <f t="shared" si="24"/>
        <v>Quarter!r50c6</v>
      </c>
      <c r="X50" s="7" t="str">
        <f t="shared" si="24"/>
        <v>Quarter!r50c7</v>
      </c>
      <c r="Y50" s="7" t="str">
        <f t="shared" si="24"/>
        <v>Quarter!r50c8</v>
      </c>
      <c r="Z50" s="7" t="str">
        <f t="shared" si="24"/>
        <v>Quarter!r50c9</v>
      </c>
      <c r="AA50" s="7" t="str">
        <f t="shared" si="24"/>
        <v>Quarter!r50c10</v>
      </c>
      <c r="AB50" s="7" t="str">
        <f t="shared" si="24"/>
        <v>Quarter!r50c11</v>
      </c>
      <c r="AC50" s="7" t="str">
        <f t="shared" si="24"/>
        <v>Quarter!r50c12</v>
      </c>
      <c r="AD50" s="7" t="str">
        <f t="shared" si="24"/>
        <v>Quarter!r50c13</v>
      </c>
      <c r="AE50" s="7" t="str">
        <f t="shared" si="24"/>
        <v>Quarter!r50c14</v>
      </c>
      <c r="AF50" s="7" t="str">
        <f t="shared" si="24"/>
        <v>Quarter!r50c15</v>
      </c>
      <c r="AG50" s="7" t="str">
        <f t="shared" si="24"/>
        <v>Quarter!r50c16</v>
      </c>
      <c r="AH50" s="7" t="str">
        <f t="shared" si="24"/>
        <v>Quarter!r50c17</v>
      </c>
      <c r="AI50" s="7" t="str">
        <f t="shared" si="25"/>
        <v>Quarter!r50c18</v>
      </c>
      <c r="AJ50" s="7" t="str">
        <f t="shared" si="25"/>
        <v>Quarter!r50c19</v>
      </c>
      <c r="AK50" s="7" t="str">
        <f t="shared" si="25"/>
        <v>Quarter!r50c20</v>
      </c>
      <c r="AL50" s="7" t="str">
        <f t="shared" si="25"/>
        <v>Quarter!r50c21</v>
      </c>
      <c r="AM50" s="7" t="str">
        <f t="shared" si="25"/>
        <v>Quarter!r50c22</v>
      </c>
      <c r="AN50" s="7" t="str">
        <f t="shared" si="25"/>
        <v>Quarter!r50c23</v>
      </c>
      <c r="AO50" s="7" t="str">
        <f t="shared" si="21"/>
        <v>Quarter!r50c24</v>
      </c>
      <c r="AP50" s="7" t="str">
        <f t="shared" si="21"/>
        <v>Quarter!r50c25</v>
      </c>
      <c r="AQ50" s="7" t="str">
        <f t="shared" si="21"/>
        <v>Quarter!r50c26</v>
      </c>
      <c r="AR50" s="7" t="str">
        <f t="shared" si="21"/>
        <v>Quarter!r50c27</v>
      </c>
      <c r="AS50" s="7" t="str">
        <f t="shared" si="21"/>
        <v>Quarter!r50c28</v>
      </c>
      <c r="AT50" s="7" t="str">
        <f t="shared" si="21"/>
        <v>Quarter!r50c29</v>
      </c>
      <c r="AU50" s="7" t="str">
        <f t="shared" si="21"/>
        <v>Quarter!r50c30</v>
      </c>
      <c r="AV50" s="7" t="str">
        <f t="shared" si="21"/>
        <v>Quarter!r50c31</v>
      </c>
      <c r="AW50" s="7" t="str">
        <f t="shared" si="21"/>
        <v>Quarter!r50c32</v>
      </c>
      <c r="AX50" s="7" t="str">
        <f t="shared" si="21"/>
        <v>Quarter!r50c33</v>
      </c>
      <c r="AY50" s="7" t="str">
        <f t="shared" si="22"/>
        <v>Quarter!r50c34</v>
      </c>
      <c r="AZ50" s="7" t="str">
        <f t="shared" si="22"/>
        <v>Quarter!r50c35</v>
      </c>
      <c r="BA50" s="7" t="str">
        <f t="shared" si="22"/>
        <v>Quarter!r50c36</v>
      </c>
      <c r="BB50" s="7" t="str">
        <f t="shared" si="22"/>
        <v>Quarter!r50c37</v>
      </c>
      <c r="BC50" s="7" t="str">
        <f t="shared" si="22"/>
        <v>Quarter!r50c38</v>
      </c>
      <c r="BD50" s="7" t="str">
        <f t="shared" si="22"/>
        <v>Quarter!r50c39</v>
      </c>
      <c r="BE50" s="7" t="str">
        <f t="shared" si="22"/>
        <v>Quarter!r50c40</v>
      </c>
      <c r="BF50" s="7" t="str">
        <f t="shared" si="22"/>
        <v>Quarter!r50c41</v>
      </c>
      <c r="BG50" s="7" t="str">
        <f t="shared" si="26"/>
        <v>Quarter!r50c42</v>
      </c>
      <c r="BH50" s="7" t="str">
        <f t="shared" si="26"/>
        <v>Quarter!r50c43</v>
      </c>
      <c r="BI50" s="7" t="str">
        <f t="shared" si="26"/>
        <v>Quarter!r50c44</v>
      </c>
      <c r="BJ50" s="7" t="str">
        <f t="shared" si="26"/>
        <v>Quarter!r50c45</v>
      </c>
      <c r="BK50" s="7" t="str">
        <f t="shared" si="26"/>
        <v>Quarter!r50c46</v>
      </c>
      <c r="BL50" s="7" t="str">
        <f t="shared" si="26"/>
        <v>Quarter!r50c47</v>
      </c>
      <c r="BM50" s="7" t="str">
        <f t="shared" si="26"/>
        <v>Quarter!r50c48</v>
      </c>
      <c r="BN50" s="7" t="str">
        <f t="shared" si="26"/>
        <v>Quarter!r50c49</v>
      </c>
      <c r="BO50" s="7" t="str">
        <f t="shared" si="26"/>
        <v>Quarter!r50c50</v>
      </c>
      <c r="BP50" s="7" t="str">
        <f t="shared" si="26"/>
        <v>Quarter!r50c51</v>
      </c>
      <c r="BQ50" s="7" t="str">
        <f t="shared" si="26"/>
        <v>Quarter!r50c52</v>
      </c>
      <c r="BR50" s="7" t="str">
        <f t="shared" si="26"/>
        <v>Quarter!r50c53</v>
      </c>
      <c r="BS50" s="7" t="str">
        <f t="shared" si="26"/>
        <v>Quarter!r50c54</v>
      </c>
      <c r="BT50" s="7" t="str">
        <f t="shared" si="26"/>
        <v>Quarter!r50c55</v>
      </c>
    </row>
    <row r="51" spans="2:72" x14ac:dyDescent="0.2">
      <c r="B51" s="16" t="s">
        <v>251</v>
      </c>
      <c r="C51" s="7">
        <v>51</v>
      </c>
      <c r="D51" s="7" t="str">
        <f t="shared" si="16"/>
        <v>Annual!r51c2</v>
      </c>
      <c r="E51" s="7" t="str">
        <f t="shared" si="16"/>
        <v>Annual!r51c3</v>
      </c>
      <c r="F51" s="7" t="str">
        <f t="shared" si="16"/>
        <v>Annual!r51c4</v>
      </c>
      <c r="G51" s="7" t="str">
        <f t="shared" si="16"/>
        <v>Annual!r51c5</v>
      </c>
      <c r="H51" s="7" t="str">
        <f t="shared" si="16"/>
        <v>Annual!r51c6</v>
      </c>
      <c r="I51" s="7" t="str">
        <f t="shared" si="16"/>
        <v>Annual!r51c7</v>
      </c>
      <c r="J51" s="7" t="str">
        <f t="shared" si="16"/>
        <v>Annual!r51c8</v>
      </c>
      <c r="K51" s="7" t="str">
        <f t="shared" si="16"/>
        <v>Annual!r51c9</v>
      </c>
      <c r="L51" s="7" t="str">
        <f t="shared" si="16"/>
        <v>Annual!r51c10</v>
      </c>
      <c r="M51" s="7" t="str">
        <f t="shared" si="16"/>
        <v>Annual!r51c11</v>
      </c>
      <c r="N51" s="7" t="str">
        <f t="shared" si="16"/>
        <v>Annual!r51c12</v>
      </c>
      <c r="O51" s="7" t="str">
        <f t="shared" si="16"/>
        <v>Annual!r51c13</v>
      </c>
      <c r="P51" s="7" t="str">
        <f t="shared" si="16"/>
        <v>Annual!r51c14</v>
      </c>
      <c r="Q51" s="7" t="str">
        <f t="shared" si="16"/>
        <v>Annual!r51c15</v>
      </c>
      <c r="R51" s="7">
        <v>51</v>
      </c>
      <c r="S51" s="7" t="str">
        <f t="shared" si="24"/>
        <v>Quarter!r51c2</v>
      </c>
      <c r="T51" s="7" t="str">
        <f t="shared" si="24"/>
        <v>Quarter!r51c3</v>
      </c>
      <c r="U51" s="7" t="str">
        <f t="shared" si="24"/>
        <v>Quarter!r51c4</v>
      </c>
      <c r="V51" s="7" t="str">
        <f t="shared" si="24"/>
        <v>Quarter!r51c5</v>
      </c>
      <c r="W51" s="7" t="str">
        <f t="shared" si="24"/>
        <v>Quarter!r51c6</v>
      </c>
      <c r="X51" s="7" t="str">
        <f t="shared" si="24"/>
        <v>Quarter!r51c7</v>
      </c>
      <c r="Y51" s="7" t="str">
        <f t="shared" si="24"/>
        <v>Quarter!r51c8</v>
      </c>
      <c r="Z51" s="7" t="str">
        <f t="shared" si="24"/>
        <v>Quarter!r51c9</v>
      </c>
      <c r="AA51" s="7" t="str">
        <f t="shared" si="24"/>
        <v>Quarter!r51c10</v>
      </c>
      <c r="AB51" s="7" t="str">
        <f t="shared" si="24"/>
        <v>Quarter!r51c11</v>
      </c>
      <c r="AC51" s="7" t="str">
        <f t="shared" si="24"/>
        <v>Quarter!r51c12</v>
      </c>
      <c r="AD51" s="7" t="str">
        <f t="shared" si="24"/>
        <v>Quarter!r51c13</v>
      </c>
      <c r="AE51" s="7" t="str">
        <f t="shared" si="24"/>
        <v>Quarter!r51c14</v>
      </c>
      <c r="AF51" s="7" t="str">
        <f t="shared" si="24"/>
        <v>Quarter!r51c15</v>
      </c>
      <c r="AG51" s="7" t="str">
        <f t="shared" si="24"/>
        <v>Quarter!r51c16</v>
      </c>
      <c r="AH51" s="7" t="str">
        <f t="shared" si="24"/>
        <v>Quarter!r51c17</v>
      </c>
      <c r="AI51" s="7" t="str">
        <f t="shared" si="25"/>
        <v>Quarter!r51c18</v>
      </c>
      <c r="AJ51" s="7" t="str">
        <f t="shared" si="25"/>
        <v>Quarter!r51c19</v>
      </c>
      <c r="AK51" s="7" t="str">
        <f t="shared" si="25"/>
        <v>Quarter!r51c20</v>
      </c>
      <c r="AL51" s="7" t="str">
        <f t="shared" si="25"/>
        <v>Quarter!r51c21</v>
      </c>
      <c r="AM51" s="7" t="str">
        <f t="shared" si="25"/>
        <v>Quarter!r51c22</v>
      </c>
      <c r="AN51" s="7" t="str">
        <f t="shared" si="25"/>
        <v>Quarter!r51c23</v>
      </c>
      <c r="AO51" s="7" t="str">
        <f t="shared" si="21"/>
        <v>Quarter!r51c24</v>
      </c>
      <c r="AP51" s="7" t="str">
        <f t="shared" si="21"/>
        <v>Quarter!r51c25</v>
      </c>
      <c r="AQ51" s="7" t="str">
        <f t="shared" si="21"/>
        <v>Quarter!r51c26</v>
      </c>
      <c r="AR51" s="7" t="str">
        <f t="shared" si="21"/>
        <v>Quarter!r51c27</v>
      </c>
      <c r="AS51" s="7" t="str">
        <f t="shared" si="21"/>
        <v>Quarter!r51c28</v>
      </c>
      <c r="AT51" s="7" t="str">
        <f t="shared" si="21"/>
        <v>Quarter!r51c29</v>
      </c>
      <c r="AU51" s="7" t="str">
        <f t="shared" si="21"/>
        <v>Quarter!r51c30</v>
      </c>
      <c r="AV51" s="7" t="str">
        <f t="shared" si="21"/>
        <v>Quarter!r51c31</v>
      </c>
      <c r="AW51" s="7" t="str">
        <f t="shared" si="21"/>
        <v>Quarter!r51c32</v>
      </c>
      <c r="AX51" s="7" t="str">
        <f t="shared" si="21"/>
        <v>Quarter!r51c33</v>
      </c>
      <c r="AY51" s="7" t="str">
        <f t="shared" si="22"/>
        <v>Quarter!r51c34</v>
      </c>
      <c r="AZ51" s="7" t="str">
        <f t="shared" si="22"/>
        <v>Quarter!r51c35</v>
      </c>
      <c r="BA51" s="7" t="str">
        <f t="shared" si="22"/>
        <v>Quarter!r51c36</v>
      </c>
      <c r="BB51" s="7" t="str">
        <f t="shared" si="22"/>
        <v>Quarter!r51c37</v>
      </c>
      <c r="BC51" s="7" t="str">
        <f t="shared" si="22"/>
        <v>Quarter!r51c38</v>
      </c>
      <c r="BD51" s="7" t="str">
        <f t="shared" si="22"/>
        <v>Quarter!r51c39</v>
      </c>
      <c r="BE51" s="7" t="str">
        <f t="shared" si="22"/>
        <v>Quarter!r51c40</v>
      </c>
      <c r="BF51" s="7" t="str">
        <f t="shared" si="22"/>
        <v>Quarter!r51c41</v>
      </c>
      <c r="BG51" s="7" t="str">
        <f t="shared" si="26"/>
        <v>Quarter!r51c42</v>
      </c>
      <c r="BH51" s="7" t="str">
        <f t="shared" si="26"/>
        <v>Quarter!r51c43</v>
      </c>
      <c r="BI51" s="7" t="str">
        <f t="shared" si="26"/>
        <v>Quarter!r51c44</v>
      </c>
      <c r="BJ51" s="7" t="str">
        <f t="shared" si="26"/>
        <v>Quarter!r51c45</v>
      </c>
      <c r="BK51" s="7" t="str">
        <f t="shared" si="26"/>
        <v>Quarter!r51c46</v>
      </c>
      <c r="BL51" s="7" t="str">
        <f t="shared" si="26"/>
        <v>Quarter!r51c47</v>
      </c>
      <c r="BM51" s="7" t="str">
        <f t="shared" si="26"/>
        <v>Quarter!r51c48</v>
      </c>
      <c r="BN51" s="7" t="str">
        <f t="shared" si="26"/>
        <v>Quarter!r51c49</v>
      </c>
      <c r="BO51" s="7" t="str">
        <f t="shared" si="26"/>
        <v>Quarter!r51c50</v>
      </c>
      <c r="BP51" s="7" t="str">
        <f t="shared" si="26"/>
        <v>Quarter!r51c51</v>
      </c>
      <c r="BQ51" s="7" t="str">
        <f t="shared" si="26"/>
        <v>Quarter!r51c52</v>
      </c>
      <c r="BR51" s="7" t="str">
        <f t="shared" si="26"/>
        <v>Quarter!r51c53</v>
      </c>
      <c r="BS51" s="7" t="str">
        <f t="shared" si="26"/>
        <v>Quarter!r51c54</v>
      </c>
      <c r="BT51" s="7" t="str">
        <f t="shared" si="26"/>
        <v>Quarter!r51c55</v>
      </c>
    </row>
    <row r="52" spans="2:72" x14ac:dyDescent="0.2">
      <c r="B52" s="7" t="s">
        <v>253</v>
      </c>
      <c r="C52" s="7">
        <v>52</v>
      </c>
      <c r="D52" s="7" t="str">
        <f t="shared" si="16"/>
        <v>Annual!r52c2</v>
      </c>
      <c r="E52" s="7" t="str">
        <f t="shared" si="16"/>
        <v>Annual!r52c3</v>
      </c>
      <c r="F52" s="7" t="str">
        <f t="shared" si="16"/>
        <v>Annual!r52c4</v>
      </c>
      <c r="G52" s="7" t="str">
        <f t="shared" si="16"/>
        <v>Annual!r52c5</v>
      </c>
      <c r="H52" s="7" t="str">
        <f t="shared" si="16"/>
        <v>Annual!r52c6</v>
      </c>
      <c r="I52" s="7" t="str">
        <f t="shared" si="16"/>
        <v>Annual!r52c7</v>
      </c>
      <c r="J52" s="7" t="str">
        <f t="shared" si="16"/>
        <v>Annual!r52c8</v>
      </c>
      <c r="K52" s="7" t="str">
        <f t="shared" si="16"/>
        <v>Annual!r52c9</v>
      </c>
      <c r="L52" s="7" t="str">
        <f t="shared" si="16"/>
        <v>Annual!r52c10</v>
      </c>
      <c r="M52" s="7" t="str">
        <f t="shared" si="16"/>
        <v>Annual!r52c11</v>
      </c>
      <c r="N52" s="7" t="str">
        <f t="shared" si="16"/>
        <v>Annual!r52c12</v>
      </c>
      <c r="O52" s="7" t="str">
        <f t="shared" si="16"/>
        <v>Annual!r52c13</v>
      </c>
      <c r="P52" s="7" t="str">
        <f t="shared" si="16"/>
        <v>Annual!r52c14</v>
      </c>
      <c r="Q52" s="7" t="str">
        <f t="shared" si="16"/>
        <v>Annual!r52c15</v>
      </c>
      <c r="R52" s="7">
        <v>52</v>
      </c>
      <c r="S52" s="7" t="str">
        <f t="shared" si="24"/>
        <v>Quarter!r52c2</v>
      </c>
      <c r="T52" s="7" t="str">
        <f t="shared" si="24"/>
        <v>Quarter!r52c3</v>
      </c>
      <c r="U52" s="7" t="str">
        <f t="shared" si="24"/>
        <v>Quarter!r52c4</v>
      </c>
      <c r="V52" s="7" t="str">
        <f t="shared" si="24"/>
        <v>Quarter!r52c5</v>
      </c>
      <c r="W52" s="7" t="str">
        <f t="shared" si="24"/>
        <v>Quarter!r52c6</v>
      </c>
      <c r="X52" s="7" t="str">
        <f t="shared" si="24"/>
        <v>Quarter!r52c7</v>
      </c>
      <c r="Y52" s="7" t="str">
        <f t="shared" si="24"/>
        <v>Quarter!r52c8</v>
      </c>
      <c r="Z52" s="7" t="str">
        <f t="shared" si="24"/>
        <v>Quarter!r52c9</v>
      </c>
      <c r="AA52" s="7" t="str">
        <f t="shared" si="24"/>
        <v>Quarter!r52c10</v>
      </c>
      <c r="AB52" s="7" t="str">
        <f t="shared" si="24"/>
        <v>Quarter!r52c11</v>
      </c>
      <c r="AC52" s="7" t="str">
        <f t="shared" si="24"/>
        <v>Quarter!r52c12</v>
      </c>
      <c r="AD52" s="7" t="str">
        <f t="shared" si="24"/>
        <v>Quarter!r52c13</v>
      </c>
      <c r="AE52" s="7" t="str">
        <f t="shared" si="24"/>
        <v>Quarter!r52c14</v>
      </c>
      <c r="AF52" s="7" t="str">
        <f t="shared" si="24"/>
        <v>Quarter!r52c15</v>
      </c>
      <c r="AG52" s="7" t="str">
        <f t="shared" si="24"/>
        <v>Quarter!r52c16</v>
      </c>
      <c r="AH52" s="7" t="str">
        <f t="shared" si="24"/>
        <v>Quarter!r52c17</v>
      </c>
      <c r="AI52" s="7" t="str">
        <f t="shared" si="25"/>
        <v>Quarter!r52c18</v>
      </c>
      <c r="AJ52" s="7" t="str">
        <f t="shared" si="25"/>
        <v>Quarter!r52c19</v>
      </c>
      <c r="AK52" s="7" t="str">
        <f t="shared" si="25"/>
        <v>Quarter!r52c20</v>
      </c>
      <c r="AL52" s="7" t="str">
        <f t="shared" si="25"/>
        <v>Quarter!r52c21</v>
      </c>
      <c r="AM52" s="7" t="str">
        <f t="shared" si="25"/>
        <v>Quarter!r52c22</v>
      </c>
      <c r="AN52" s="7" t="str">
        <f t="shared" si="25"/>
        <v>Quarter!r52c23</v>
      </c>
      <c r="AO52" s="7" t="str">
        <f t="shared" si="21"/>
        <v>Quarter!r52c24</v>
      </c>
      <c r="AP52" s="7" t="str">
        <f t="shared" si="21"/>
        <v>Quarter!r52c25</v>
      </c>
      <c r="AQ52" s="7" t="str">
        <f t="shared" si="21"/>
        <v>Quarter!r52c26</v>
      </c>
      <c r="AR52" s="7" t="str">
        <f t="shared" si="21"/>
        <v>Quarter!r52c27</v>
      </c>
      <c r="AS52" s="7" t="str">
        <f t="shared" si="21"/>
        <v>Quarter!r52c28</v>
      </c>
      <c r="AT52" s="7" t="str">
        <f t="shared" si="21"/>
        <v>Quarter!r52c29</v>
      </c>
      <c r="AU52" s="7" t="str">
        <f t="shared" si="21"/>
        <v>Quarter!r52c30</v>
      </c>
      <c r="AV52" s="7" t="str">
        <f t="shared" si="21"/>
        <v>Quarter!r52c31</v>
      </c>
      <c r="AW52" s="7" t="str">
        <f t="shared" si="21"/>
        <v>Quarter!r52c32</v>
      </c>
      <c r="AX52" s="7" t="str">
        <f t="shared" si="21"/>
        <v>Quarter!r52c33</v>
      </c>
      <c r="AY52" s="7" t="str">
        <f t="shared" si="22"/>
        <v>Quarter!r52c34</v>
      </c>
      <c r="AZ52" s="7" t="str">
        <f t="shared" si="22"/>
        <v>Quarter!r52c35</v>
      </c>
      <c r="BA52" s="7" t="str">
        <f t="shared" si="22"/>
        <v>Quarter!r52c36</v>
      </c>
      <c r="BB52" s="7" t="str">
        <f t="shared" si="22"/>
        <v>Quarter!r52c37</v>
      </c>
      <c r="BC52" s="7" t="str">
        <f t="shared" si="22"/>
        <v>Quarter!r52c38</v>
      </c>
      <c r="BD52" s="7" t="str">
        <f t="shared" si="22"/>
        <v>Quarter!r52c39</v>
      </c>
      <c r="BE52" s="7" t="str">
        <f t="shared" si="22"/>
        <v>Quarter!r52c40</v>
      </c>
      <c r="BF52" s="7" t="str">
        <f t="shared" si="22"/>
        <v>Quarter!r52c41</v>
      </c>
      <c r="BG52" s="7" t="str">
        <f t="shared" si="26"/>
        <v>Quarter!r52c42</v>
      </c>
      <c r="BH52" s="7" t="str">
        <f t="shared" si="26"/>
        <v>Quarter!r52c43</v>
      </c>
      <c r="BI52" s="7" t="str">
        <f t="shared" si="26"/>
        <v>Quarter!r52c44</v>
      </c>
      <c r="BJ52" s="7" t="str">
        <f t="shared" si="26"/>
        <v>Quarter!r52c45</v>
      </c>
      <c r="BK52" s="7" t="str">
        <f t="shared" si="26"/>
        <v>Quarter!r52c46</v>
      </c>
      <c r="BL52" s="7" t="str">
        <f t="shared" si="26"/>
        <v>Quarter!r52c47</v>
      </c>
      <c r="BM52" s="7" t="str">
        <f t="shared" si="26"/>
        <v>Quarter!r52c48</v>
      </c>
      <c r="BN52" s="7" t="str">
        <f t="shared" si="26"/>
        <v>Quarter!r52c49</v>
      </c>
      <c r="BO52" s="7" t="str">
        <f t="shared" si="26"/>
        <v>Quarter!r52c50</v>
      </c>
      <c r="BP52" s="7" t="str">
        <f t="shared" si="26"/>
        <v>Quarter!r52c51</v>
      </c>
      <c r="BQ52" s="7" t="str">
        <f t="shared" si="26"/>
        <v>Quarter!r52c52</v>
      </c>
      <c r="BR52" s="7" t="str">
        <f t="shared" si="26"/>
        <v>Quarter!r52c53</v>
      </c>
      <c r="BS52" s="7" t="str">
        <f t="shared" si="26"/>
        <v>Quarter!r52c54</v>
      </c>
      <c r="BT52" s="7" t="str">
        <f t="shared" si="26"/>
        <v>Quarter!r52c55</v>
      </c>
    </row>
    <row r="53" spans="2:72" x14ac:dyDescent="0.2">
      <c r="B53" s="4" t="s">
        <v>298</v>
      </c>
      <c r="C53" s="7">
        <v>53</v>
      </c>
      <c r="D53" s="7" t="str">
        <f t="shared" si="16"/>
        <v>Annual!r53c2</v>
      </c>
      <c r="E53" s="7" t="str">
        <f t="shared" si="16"/>
        <v>Annual!r53c3</v>
      </c>
      <c r="F53" s="7" t="str">
        <f t="shared" si="16"/>
        <v>Annual!r53c4</v>
      </c>
      <c r="G53" s="7" t="str">
        <f t="shared" ref="G53:Q53" si="27">$E$3&amp;"r"&amp;$C53&amp;"c"&amp;G$4</f>
        <v>Annual!r53c5</v>
      </c>
      <c r="H53" s="7" t="str">
        <f t="shared" si="27"/>
        <v>Annual!r53c6</v>
      </c>
      <c r="I53" s="7" t="str">
        <f t="shared" si="27"/>
        <v>Annual!r53c7</v>
      </c>
      <c r="J53" s="7" t="str">
        <f t="shared" si="27"/>
        <v>Annual!r53c8</v>
      </c>
      <c r="K53" s="7" t="str">
        <f t="shared" si="27"/>
        <v>Annual!r53c9</v>
      </c>
      <c r="L53" s="7" t="str">
        <f t="shared" si="27"/>
        <v>Annual!r53c10</v>
      </c>
      <c r="M53" s="7" t="str">
        <f t="shared" si="27"/>
        <v>Annual!r53c11</v>
      </c>
      <c r="N53" s="7" t="str">
        <f t="shared" si="27"/>
        <v>Annual!r53c12</v>
      </c>
      <c r="O53" s="7" t="str">
        <f t="shared" si="27"/>
        <v>Annual!r53c13</v>
      </c>
      <c r="P53" s="7" t="str">
        <f t="shared" si="27"/>
        <v>Annual!r53c14</v>
      </c>
      <c r="Q53" s="7" t="str">
        <f t="shared" si="27"/>
        <v>Annual!r53c15</v>
      </c>
      <c r="R53" s="7">
        <v>53</v>
      </c>
      <c r="S53" s="7" t="str">
        <f t="shared" si="24"/>
        <v>Quarter!r53c2</v>
      </c>
      <c r="T53" s="7" t="str">
        <f t="shared" si="24"/>
        <v>Quarter!r53c3</v>
      </c>
      <c r="U53" s="7" t="str">
        <f t="shared" si="24"/>
        <v>Quarter!r53c4</v>
      </c>
      <c r="V53" s="7" t="str">
        <f t="shared" si="24"/>
        <v>Quarter!r53c5</v>
      </c>
      <c r="W53" s="7" t="str">
        <f t="shared" si="24"/>
        <v>Quarter!r53c6</v>
      </c>
      <c r="X53" s="7" t="str">
        <f t="shared" si="24"/>
        <v>Quarter!r53c7</v>
      </c>
      <c r="Y53" s="7" t="str">
        <f t="shared" si="24"/>
        <v>Quarter!r53c8</v>
      </c>
      <c r="Z53" s="7" t="str">
        <f t="shared" si="24"/>
        <v>Quarter!r53c9</v>
      </c>
      <c r="AA53" s="7" t="str">
        <f t="shared" si="24"/>
        <v>Quarter!r53c10</v>
      </c>
      <c r="AB53" s="7" t="str">
        <f t="shared" si="24"/>
        <v>Quarter!r53c11</v>
      </c>
      <c r="AC53" s="7" t="str">
        <f t="shared" si="24"/>
        <v>Quarter!r53c12</v>
      </c>
      <c r="AD53" s="7" t="str">
        <f t="shared" si="24"/>
        <v>Quarter!r53c13</v>
      </c>
      <c r="AE53" s="7" t="str">
        <f t="shared" si="24"/>
        <v>Quarter!r53c14</v>
      </c>
      <c r="AF53" s="7" t="str">
        <f t="shared" si="24"/>
        <v>Quarter!r53c15</v>
      </c>
      <c r="AG53" s="7" t="str">
        <f t="shared" si="24"/>
        <v>Quarter!r53c16</v>
      </c>
      <c r="AH53" s="7" t="str">
        <f t="shared" si="24"/>
        <v>Quarter!r53c17</v>
      </c>
      <c r="AI53" s="7" t="str">
        <f t="shared" si="25"/>
        <v>Quarter!r53c18</v>
      </c>
      <c r="AJ53" s="7" t="str">
        <f t="shared" si="25"/>
        <v>Quarter!r53c19</v>
      </c>
      <c r="AK53" s="7" t="str">
        <f t="shared" si="25"/>
        <v>Quarter!r53c20</v>
      </c>
      <c r="AL53" s="7" t="str">
        <f t="shared" si="25"/>
        <v>Quarter!r53c21</v>
      </c>
      <c r="AM53" s="7" t="str">
        <f t="shared" si="25"/>
        <v>Quarter!r53c22</v>
      </c>
      <c r="AN53" s="7" t="str">
        <f t="shared" si="25"/>
        <v>Quarter!r53c23</v>
      </c>
      <c r="AO53" s="7" t="str">
        <f t="shared" si="21"/>
        <v>Quarter!r53c24</v>
      </c>
      <c r="AP53" s="7" t="str">
        <f t="shared" si="21"/>
        <v>Quarter!r53c25</v>
      </c>
      <c r="AQ53" s="7" t="str">
        <f t="shared" si="21"/>
        <v>Quarter!r53c26</v>
      </c>
      <c r="AR53" s="7" t="str">
        <f t="shared" si="21"/>
        <v>Quarter!r53c27</v>
      </c>
      <c r="AS53" s="7" t="str">
        <f t="shared" si="21"/>
        <v>Quarter!r53c28</v>
      </c>
      <c r="AT53" s="7" t="str">
        <f t="shared" si="21"/>
        <v>Quarter!r53c29</v>
      </c>
      <c r="AU53" s="7" t="str">
        <f t="shared" si="21"/>
        <v>Quarter!r53c30</v>
      </c>
      <c r="AV53" s="7" t="str">
        <f t="shared" si="21"/>
        <v>Quarter!r53c31</v>
      </c>
      <c r="AW53" s="7" t="str">
        <f t="shared" si="21"/>
        <v>Quarter!r53c32</v>
      </c>
      <c r="AX53" s="7" t="str">
        <f t="shared" si="21"/>
        <v>Quarter!r53c33</v>
      </c>
      <c r="AY53" s="7" t="str">
        <f t="shared" si="22"/>
        <v>Quarter!r53c34</v>
      </c>
      <c r="AZ53" s="7" t="str">
        <f t="shared" si="22"/>
        <v>Quarter!r53c35</v>
      </c>
      <c r="BA53" s="7" t="str">
        <f t="shared" si="22"/>
        <v>Quarter!r53c36</v>
      </c>
      <c r="BB53" s="7" t="str">
        <f t="shared" si="22"/>
        <v>Quarter!r53c37</v>
      </c>
      <c r="BC53" s="7" t="str">
        <f t="shared" si="22"/>
        <v>Quarter!r53c38</v>
      </c>
      <c r="BD53" s="7" t="str">
        <f t="shared" si="22"/>
        <v>Quarter!r53c39</v>
      </c>
      <c r="BE53" s="7" t="str">
        <f t="shared" si="22"/>
        <v>Quarter!r53c40</v>
      </c>
      <c r="BF53" s="7" t="str">
        <f t="shared" si="22"/>
        <v>Quarter!r53c41</v>
      </c>
      <c r="BG53" s="7" t="str">
        <f t="shared" si="26"/>
        <v>Quarter!r53c42</v>
      </c>
      <c r="BH53" s="7" t="str">
        <f t="shared" si="26"/>
        <v>Quarter!r53c43</v>
      </c>
      <c r="BI53" s="7" t="str">
        <f t="shared" si="26"/>
        <v>Quarter!r53c44</v>
      </c>
      <c r="BJ53" s="7" t="str">
        <f t="shared" si="26"/>
        <v>Quarter!r53c45</v>
      </c>
      <c r="BK53" s="7" t="str">
        <f t="shared" si="26"/>
        <v>Quarter!r53c46</v>
      </c>
      <c r="BL53" s="7" t="str">
        <f t="shared" si="26"/>
        <v>Quarter!r53c47</v>
      </c>
      <c r="BM53" s="7" t="str">
        <f t="shared" si="26"/>
        <v>Quarter!r53c48</v>
      </c>
      <c r="BN53" s="7" t="str">
        <f t="shared" si="26"/>
        <v>Quarter!r53c49</v>
      </c>
      <c r="BO53" s="7" t="str">
        <f t="shared" si="26"/>
        <v>Quarter!r53c50</v>
      </c>
      <c r="BP53" s="7" t="str">
        <f t="shared" si="26"/>
        <v>Quarter!r53c51</v>
      </c>
      <c r="BQ53" s="7" t="str">
        <f t="shared" si="26"/>
        <v>Quarter!r53c52</v>
      </c>
      <c r="BR53" s="7" t="str">
        <f t="shared" si="26"/>
        <v>Quarter!r53c53</v>
      </c>
      <c r="BS53" s="7" t="str">
        <f t="shared" si="26"/>
        <v>Quarter!r53c54</v>
      </c>
      <c r="BT53" s="7" t="str">
        <f t="shared" si="26"/>
        <v>Quarter!r53c55</v>
      </c>
    </row>
    <row r="54" spans="2:72" x14ac:dyDescent="0.2">
      <c r="B54" s="7" t="s">
        <v>83</v>
      </c>
      <c r="C54" s="7">
        <v>54</v>
      </c>
      <c r="D54" s="7" t="str">
        <f t="shared" ref="D54:Q54" si="28">$E$3&amp;"r"&amp;$C54&amp;"c"&amp;D$4</f>
        <v>Annual!r54c2</v>
      </c>
      <c r="E54" s="7" t="str">
        <f t="shared" si="28"/>
        <v>Annual!r54c3</v>
      </c>
      <c r="F54" s="7" t="str">
        <f t="shared" si="28"/>
        <v>Annual!r54c4</v>
      </c>
      <c r="G54" s="7" t="str">
        <f t="shared" si="28"/>
        <v>Annual!r54c5</v>
      </c>
      <c r="H54" s="7" t="str">
        <f t="shared" si="28"/>
        <v>Annual!r54c6</v>
      </c>
      <c r="I54" s="7" t="str">
        <f t="shared" si="28"/>
        <v>Annual!r54c7</v>
      </c>
      <c r="J54" s="7" t="str">
        <f t="shared" si="28"/>
        <v>Annual!r54c8</v>
      </c>
      <c r="K54" s="7" t="str">
        <f t="shared" si="28"/>
        <v>Annual!r54c9</v>
      </c>
      <c r="L54" s="7" t="str">
        <f t="shared" si="28"/>
        <v>Annual!r54c10</v>
      </c>
      <c r="M54" s="7" t="str">
        <f t="shared" si="28"/>
        <v>Annual!r54c11</v>
      </c>
      <c r="N54" s="7" t="str">
        <f t="shared" si="28"/>
        <v>Annual!r54c12</v>
      </c>
      <c r="O54" s="7" t="str">
        <f t="shared" si="28"/>
        <v>Annual!r54c13</v>
      </c>
      <c r="P54" s="7" t="str">
        <f t="shared" si="28"/>
        <v>Annual!r54c14</v>
      </c>
      <c r="Q54" s="7" t="str">
        <f t="shared" si="28"/>
        <v>Annual!r54c15</v>
      </c>
      <c r="R54" s="7">
        <v>54</v>
      </c>
      <c r="S54" s="7" t="str">
        <f t="shared" si="24"/>
        <v>Quarter!r54c2</v>
      </c>
      <c r="T54" s="7" t="str">
        <f t="shared" si="24"/>
        <v>Quarter!r54c3</v>
      </c>
      <c r="U54" s="7" t="str">
        <f t="shared" si="24"/>
        <v>Quarter!r54c4</v>
      </c>
      <c r="V54" s="7" t="str">
        <f t="shared" si="24"/>
        <v>Quarter!r54c5</v>
      </c>
      <c r="W54" s="7" t="str">
        <f t="shared" si="24"/>
        <v>Quarter!r54c6</v>
      </c>
      <c r="X54" s="7" t="str">
        <f t="shared" si="24"/>
        <v>Quarter!r54c7</v>
      </c>
      <c r="Y54" s="7" t="str">
        <f t="shared" si="24"/>
        <v>Quarter!r54c8</v>
      </c>
      <c r="Z54" s="7" t="str">
        <f t="shared" si="24"/>
        <v>Quarter!r54c9</v>
      </c>
      <c r="AA54" s="7" t="str">
        <f t="shared" si="24"/>
        <v>Quarter!r54c10</v>
      </c>
      <c r="AB54" s="7" t="str">
        <f t="shared" si="24"/>
        <v>Quarter!r54c11</v>
      </c>
      <c r="AC54" s="7" t="str">
        <f t="shared" si="24"/>
        <v>Quarter!r54c12</v>
      </c>
      <c r="AD54" s="7" t="str">
        <f t="shared" si="24"/>
        <v>Quarter!r54c13</v>
      </c>
      <c r="AE54" s="7" t="str">
        <f t="shared" si="24"/>
        <v>Quarter!r54c14</v>
      </c>
      <c r="AF54" s="7" t="str">
        <f t="shared" si="24"/>
        <v>Quarter!r54c15</v>
      </c>
      <c r="AG54" s="7" t="str">
        <f t="shared" si="24"/>
        <v>Quarter!r54c16</v>
      </c>
      <c r="AH54" s="7" t="str">
        <f t="shared" si="24"/>
        <v>Quarter!r54c17</v>
      </c>
      <c r="AI54" s="7" t="str">
        <f t="shared" si="25"/>
        <v>Quarter!r54c18</v>
      </c>
      <c r="AJ54" s="7" t="str">
        <f t="shared" si="25"/>
        <v>Quarter!r54c19</v>
      </c>
      <c r="AK54" s="7" t="str">
        <f t="shared" si="25"/>
        <v>Quarter!r54c20</v>
      </c>
      <c r="AL54" s="7" t="str">
        <f t="shared" si="25"/>
        <v>Quarter!r54c21</v>
      </c>
      <c r="AM54" s="7" t="str">
        <f t="shared" si="25"/>
        <v>Quarter!r54c22</v>
      </c>
      <c r="AN54" s="7" t="str">
        <f t="shared" si="25"/>
        <v>Quarter!r54c23</v>
      </c>
      <c r="AO54" s="7" t="str">
        <f t="shared" si="21"/>
        <v>Quarter!r54c24</v>
      </c>
      <c r="AP54" s="7" t="str">
        <f t="shared" si="21"/>
        <v>Quarter!r54c25</v>
      </c>
      <c r="AQ54" s="7" t="str">
        <f t="shared" si="21"/>
        <v>Quarter!r54c26</v>
      </c>
      <c r="AR54" s="7" t="str">
        <f t="shared" si="21"/>
        <v>Quarter!r54c27</v>
      </c>
      <c r="AS54" s="7" t="str">
        <f t="shared" si="21"/>
        <v>Quarter!r54c28</v>
      </c>
      <c r="AT54" s="7" t="str">
        <f t="shared" si="21"/>
        <v>Quarter!r54c29</v>
      </c>
      <c r="AU54" s="7" t="str">
        <f t="shared" si="21"/>
        <v>Quarter!r54c30</v>
      </c>
      <c r="AV54" s="7" t="str">
        <f t="shared" si="21"/>
        <v>Quarter!r54c31</v>
      </c>
      <c r="AW54" s="7" t="str">
        <f t="shared" si="21"/>
        <v>Quarter!r54c32</v>
      </c>
      <c r="AX54" s="7" t="str">
        <f t="shared" si="21"/>
        <v>Quarter!r54c33</v>
      </c>
      <c r="AY54" s="7" t="str">
        <f t="shared" si="22"/>
        <v>Quarter!r54c34</v>
      </c>
      <c r="AZ54" s="7" t="str">
        <f t="shared" si="22"/>
        <v>Quarter!r54c35</v>
      </c>
      <c r="BA54" s="7" t="str">
        <f t="shared" si="22"/>
        <v>Quarter!r54c36</v>
      </c>
      <c r="BB54" s="7" t="str">
        <f t="shared" si="22"/>
        <v>Quarter!r54c37</v>
      </c>
      <c r="BC54" s="7" t="str">
        <f t="shared" si="22"/>
        <v>Quarter!r54c38</v>
      </c>
      <c r="BD54" s="7" t="str">
        <f t="shared" si="22"/>
        <v>Quarter!r54c39</v>
      </c>
      <c r="BE54" s="7" t="str">
        <f t="shared" si="22"/>
        <v>Quarter!r54c40</v>
      </c>
      <c r="BF54" s="7" t="str">
        <f t="shared" si="22"/>
        <v>Quarter!r54c41</v>
      </c>
      <c r="BG54" s="7" t="str">
        <f t="shared" si="26"/>
        <v>Quarter!r54c42</v>
      </c>
      <c r="BH54" s="7" t="str">
        <f t="shared" si="26"/>
        <v>Quarter!r54c43</v>
      </c>
      <c r="BI54" s="7" t="str">
        <f t="shared" si="26"/>
        <v>Quarter!r54c44</v>
      </c>
      <c r="BJ54" s="7" t="str">
        <f t="shared" si="26"/>
        <v>Quarter!r54c45</v>
      </c>
      <c r="BK54" s="7" t="str">
        <f t="shared" si="26"/>
        <v>Quarter!r54c46</v>
      </c>
      <c r="BL54" s="7" t="str">
        <f t="shared" si="26"/>
        <v>Quarter!r54c47</v>
      </c>
      <c r="BM54" s="7" t="str">
        <f t="shared" si="26"/>
        <v>Quarter!r54c48</v>
      </c>
      <c r="BN54" s="7" t="str">
        <f t="shared" si="26"/>
        <v>Quarter!r54c49</v>
      </c>
      <c r="BO54" s="7" t="str">
        <f t="shared" si="26"/>
        <v>Quarter!r54c50</v>
      </c>
      <c r="BP54" s="7" t="str">
        <f t="shared" si="26"/>
        <v>Quarter!r54c51</v>
      </c>
      <c r="BQ54" s="7" t="str">
        <f t="shared" si="26"/>
        <v>Quarter!r54c52</v>
      </c>
      <c r="BR54" s="7" t="str">
        <f t="shared" si="26"/>
        <v>Quarter!r54c53</v>
      </c>
      <c r="BS54" s="7" t="str">
        <f t="shared" si="26"/>
        <v>Quarter!r54c54</v>
      </c>
      <c r="BT54" s="7" t="str">
        <f t="shared" si="26"/>
        <v>Quarter!r54c55</v>
      </c>
    </row>
    <row r="56" spans="2:72" x14ac:dyDescent="0.2">
      <c r="B56" s="32" t="s">
        <v>74</v>
      </c>
      <c r="C56" s="7">
        <v>52</v>
      </c>
      <c r="D56" s="7" t="str">
        <f t="shared" ref="D56:Q64" si="29">$E$3&amp;"r"&amp;$C56&amp;"c"&amp;D$4</f>
        <v>Annual!r52c2</v>
      </c>
      <c r="E56" s="7" t="str">
        <f t="shared" si="29"/>
        <v>Annual!r52c3</v>
      </c>
      <c r="F56" s="7" t="str">
        <f t="shared" si="29"/>
        <v>Annual!r52c4</v>
      </c>
      <c r="G56" s="7" t="str">
        <f t="shared" si="29"/>
        <v>Annual!r52c5</v>
      </c>
      <c r="H56" s="7" t="str">
        <f t="shared" si="29"/>
        <v>Annual!r52c6</v>
      </c>
      <c r="I56" s="7" t="str">
        <f t="shared" si="29"/>
        <v>Annual!r52c7</v>
      </c>
      <c r="J56" s="7" t="str">
        <f t="shared" si="29"/>
        <v>Annual!r52c8</v>
      </c>
      <c r="K56" s="7" t="str">
        <f t="shared" si="29"/>
        <v>Annual!r52c9</v>
      </c>
      <c r="L56" s="7" t="str">
        <f t="shared" si="29"/>
        <v>Annual!r52c10</v>
      </c>
      <c r="M56" s="7" t="str">
        <f t="shared" si="29"/>
        <v>Annual!r52c11</v>
      </c>
      <c r="N56" s="7" t="str">
        <f t="shared" si="29"/>
        <v>Annual!r52c12</v>
      </c>
      <c r="O56" s="7" t="str">
        <f t="shared" si="29"/>
        <v>Annual!r52c13</v>
      </c>
      <c r="P56" s="7" t="str">
        <f t="shared" si="29"/>
        <v>Annual!r52c14</v>
      </c>
      <c r="Q56" s="7" t="str">
        <f t="shared" si="29"/>
        <v>Annual!r52c15</v>
      </c>
      <c r="R56" s="7">
        <v>52</v>
      </c>
      <c r="S56" s="7" t="str">
        <f t="shared" si="24"/>
        <v>Quarter!r52c2</v>
      </c>
      <c r="T56" s="7" t="str">
        <f t="shared" si="24"/>
        <v>Quarter!r52c3</v>
      </c>
      <c r="U56" s="7" t="str">
        <f t="shared" si="24"/>
        <v>Quarter!r52c4</v>
      </c>
      <c r="V56" s="7" t="str">
        <f t="shared" si="24"/>
        <v>Quarter!r52c5</v>
      </c>
      <c r="W56" s="7" t="str">
        <f t="shared" si="24"/>
        <v>Quarter!r52c6</v>
      </c>
      <c r="X56" s="7" t="str">
        <f t="shared" si="24"/>
        <v>Quarter!r52c7</v>
      </c>
      <c r="Y56" s="7" t="str">
        <f t="shared" si="24"/>
        <v>Quarter!r52c8</v>
      </c>
      <c r="Z56" s="7" t="str">
        <f t="shared" si="24"/>
        <v>Quarter!r52c9</v>
      </c>
      <c r="AA56" s="7" t="str">
        <f t="shared" si="24"/>
        <v>Quarter!r52c10</v>
      </c>
      <c r="AB56" s="7" t="str">
        <f t="shared" si="24"/>
        <v>Quarter!r52c11</v>
      </c>
      <c r="AC56" s="7" t="str">
        <f t="shared" si="24"/>
        <v>Quarter!r52c12</v>
      </c>
      <c r="AD56" s="7" t="str">
        <f t="shared" si="24"/>
        <v>Quarter!r52c13</v>
      </c>
      <c r="AE56" s="7" t="str">
        <f t="shared" si="24"/>
        <v>Quarter!r52c14</v>
      </c>
      <c r="AF56" s="7" t="str">
        <f t="shared" si="24"/>
        <v>Quarter!r52c15</v>
      </c>
      <c r="AG56" s="7" t="str">
        <f t="shared" si="24"/>
        <v>Quarter!r52c16</v>
      </c>
      <c r="AH56" s="7" t="str">
        <f t="shared" si="24"/>
        <v>Quarter!r52c17</v>
      </c>
      <c r="AI56" s="7" t="str">
        <f t="shared" ref="AI56:BF56" si="30">$T$3&amp;"r"&amp;$R56&amp;"c"&amp;AI$4</f>
        <v>Quarter!r52c18</v>
      </c>
      <c r="AJ56" s="7" t="str">
        <f t="shared" si="30"/>
        <v>Quarter!r52c19</v>
      </c>
      <c r="AK56" s="7" t="str">
        <f t="shared" si="30"/>
        <v>Quarter!r52c20</v>
      </c>
      <c r="AL56" s="7" t="str">
        <f t="shared" si="30"/>
        <v>Quarter!r52c21</v>
      </c>
      <c r="AM56" s="7" t="str">
        <f t="shared" si="30"/>
        <v>Quarter!r52c22</v>
      </c>
      <c r="AN56" s="7" t="str">
        <f t="shared" si="30"/>
        <v>Quarter!r52c23</v>
      </c>
      <c r="AO56" s="7" t="str">
        <f t="shared" si="30"/>
        <v>Quarter!r52c24</v>
      </c>
      <c r="AP56" s="7" t="str">
        <f t="shared" si="30"/>
        <v>Quarter!r52c25</v>
      </c>
      <c r="AQ56" s="7" t="str">
        <f t="shared" si="30"/>
        <v>Quarter!r52c26</v>
      </c>
      <c r="AR56" s="7" t="str">
        <f t="shared" si="30"/>
        <v>Quarter!r52c27</v>
      </c>
      <c r="AS56" s="7" t="str">
        <f t="shared" si="30"/>
        <v>Quarter!r52c28</v>
      </c>
      <c r="AT56" s="7" t="str">
        <f t="shared" si="30"/>
        <v>Quarter!r52c29</v>
      </c>
      <c r="AU56" s="7" t="str">
        <f t="shared" si="30"/>
        <v>Quarter!r52c30</v>
      </c>
      <c r="AV56" s="7" t="str">
        <f t="shared" si="30"/>
        <v>Quarter!r52c31</v>
      </c>
      <c r="AW56" s="7" t="str">
        <f t="shared" si="30"/>
        <v>Quarter!r52c32</v>
      </c>
      <c r="AX56" s="7" t="str">
        <f t="shared" si="30"/>
        <v>Quarter!r52c33</v>
      </c>
      <c r="AY56" s="7" t="str">
        <f t="shared" si="30"/>
        <v>Quarter!r52c34</v>
      </c>
      <c r="AZ56" s="7" t="str">
        <f t="shared" si="30"/>
        <v>Quarter!r52c35</v>
      </c>
      <c r="BA56" s="7" t="str">
        <f t="shared" si="30"/>
        <v>Quarter!r52c36</v>
      </c>
      <c r="BB56" s="7" t="str">
        <f t="shared" si="30"/>
        <v>Quarter!r52c37</v>
      </c>
      <c r="BC56" s="7" t="str">
        <f t="shared" si="30"/>
        <v>Quarter!r52c38</v>
      </c>
      <c r="BD56" s="7" t="str">
        <f t="shared" si="30"/>
        <v>Quarter!r52c39</v>
      </c>
      <c r="BE56" s="7" t="str">
        <f t="shared" si="30"/>
        <v>Quarter!r52c40</v>
      </c>
      <c r="BF56" s="7" t="str">
        <f t="shared" si="30"/>
        <v>Quarter!r52c41</v>
      </c>
      <c r="BG56" s="7" t="str">
        <f t="shared" si="26"/>
        <v>Quarter!r52c42</v>
      </c>
      <c r="BH56" s="7" t="str">
        <f t="shared" si="26"/>
        <v>Quarter!r52c43</v>
      </c>
      <c r="BI56" s="7" t="str">
        <f t="shared" si="26"/>
        <v>Quarter!r52c44</v>
      </c>
      <c r="BJ56" s="7" t="str">
        <f t="shared" si="26"/>
        <v>Quarter!r52c45</v>
      </c>
      <c r="BK56" s="7" t="str">
        <f t="shared" si="26"/>
        <v>Quarter!r52c46</v>
      </c>
      <c r="BL56" s="7" t="str">
        <f t="shared" si="26"/>
        <v>Quarter!r52c47</v>
      </c>
      <c r="BM56" s="7" t="str">
        <f t="shared" si="26"/>
        <v>Quarter!r52c48</v>
      </c>
      <c r="BN56" s="7" t="str">
        <f t="shared" si="26"/>
        <v>Quarter!r52c49</v>
      </c>
      <c r="BO56" s="7" t="str">
        <f t="shared" si="26"/>
        <v>Quarter!r52c50</v>
      </c>
      <c r="BP56" s="7" t="str">
        <f t="shared" si="26"/>
        <v>Quarter!r52c51</v>
      </c>
      <c r="BQ56" s="7" t="str">
        <f t="shared" si="26"/>
        <v>Quarter!r52c52</v>
      </c>
      <c r="BR56" s="7" t="str">
        <f t="shared" si="26"/>
        <v>Quarter!r52c53</v>
      </c>
      <c r="BS56" s="7" t="str">
        <f t="shared" si="26"/>
        <v>Quarter!r52c54</v>
      </c>
      <c r="BT56" s="7" t="str">
        <f t="shared" si="26"/>
        <v>Quarter!r52c55</v>
      </c>
    </row>
    <row r="57" spans="2:72" x14ac:dyDescent="0.2">
      <c r="B57" s="33" t="s">
        <v>75</v>
      </c>
      <c r="C57" s="7">
        <v>57</v>
      </c>
      <c r="D57" s="7" t="str">
        <f t="shared" si="29"/>
        <v>Annual!r57c2</v>
      </c>
      <c r="E57" s="7" t="str">
        <f t="shared" si="29"/>
        <v>Annual!r57c3</v>
      </c>
      <c r="F57" s="7" t="str">
        <f t="shared" si="29"/>
        <v>Annual!r57c4</v>
      </c>
      <c r="G57" s="7" t="str">
        <f t="shared" si="29"/>
        <v>Annual!r57c5</v>
      </c>
      <c r="H57" s="7" t="str">
        <f t="shared" si="29"/>
        <v>Annual!r57c6</v>
      </c>
      <c r="I57" s="7" t="str">
        <f t="shared" si="29"/>
        <v>Annual!r57c7</v>
      </c>
      <c r="J57" s="7" t="str">
        <f t="shared" si="29"/>
        <v>Annual!r57c8</v>
      </c>
      <c r="K57" s="7" t="str">
        <f t="shared" si="29"/>
        <v>Annual!r57c9</v>
      </c>
      <c r="L57" s="7" t="str">
        <f t="shared" si="29"/>
        <v>Annual!r57c10</v>
      </c>
      <c r="M57" s="7" t="str">
        <f t="shared" si="29"/>
        <v>Annual!r57c11</v>
      </c>
      <c r="N57" s="7" t="str">
        <f t="shared" si="29"/>
        <v>Annual!r57c12</v>
      </c>
      <c r="O57" s="7" t="str">
        <f t="shared" si="29"/>
        <v>Annual!r57c13</v>
      </c>
      <c r="P57" s="7" t="str">
        <f t="shared" si="29"/>
        <v>Annual!r57c14</v>
      </c>
      <c r="Q57" s="7" t="str">
        <f t="shared" si="29"/>
        <v>Annual!r57c15</v>
      </c>
      <c r="R57" s="7">
        <v>57</v>
      </c>
      <c r="S57" s="7" t="str">
        <f t="shared" si="24"/>
        <v>Quarter!r57c2</v>
      </c>
      <c r="T57" s="7" t="str">
        <f t="shared" si="24"/>
        <v>Quarter!r57c3</v>
      </c>
      <c r="U57" s="7" t="str">
        <f t="shared" si="24"/>
        <v>Quarter!r57c4</v>
      </c>
      <c r="V57" s="7" t="str">
        <f t="shared" si="24"/>
        <v>Quarter!r57c5</v>
      </c>
      <c r="W57" s="7" t="str">
        <f t="shared" si="24"/>
        <v>Quarter!r57c6</v>
      </c>
      <c r="X57" s="7" t="str">
        <f t="shared" si="24"/>
        <v>Quarter!r57c7</v>
      </c>
      <c r="Y57" s="7" t="str">
        <f t="shared" si="24"/>
        <v>Quarter!r57c8</v>
      </c>
      <c r="Z57" s="7" t="str">
        <f t="shared" si="24"/>
        <v>Quarter!r57c9</v>
      </c>
      <c r="AA57" s="7" t="str">
        <f t="shared" si="24"/>
        <v>Quarter!r57c10</v>
      </c>
      <c r="AB57" s="7" t="str">
        <f t="shared" si="24"/>
        <v>Quarter!r57c11</v>
      </c>
      <c r="AC57" s="7" t="str">
        <f t="shared" si="24"/>
        <v>Quarter!r57c12</v>
      </c>
      <c r="AD57" s="7" t="str">
        <f t="shared" si="24"/>
        <v>Quarter!r57c13</v>
      </c>
      <c r="AE57" s="7" t="str">
        <f t="shared" si="24"/>
        <v>Quarter!r57c14</v>
      </c>
      <c r="AF57" s="7" t="str">
        <f t="shared" si="24"/>
        <v>Quarter!r57c15</v>
      </c>
      <c r="AG57" s="7" t="str">
        <f t="shared" si="24"/>
        <v>Quarter!r57c16</v>
      </c>
      <c r="AH57" s="7" t="str">
        <f t="shared" si="24"/>
        <v>Quarter!r57c17</v>
      </c>
      <c r="AI57" s="7" t="str">
        <f t="shared" ref="AI57:AP63" si="31">$T$3&amp;"r"&amp;$R57&amp;"c"&amp;AI$4</f>
        <v>Quarter!r57c18</v>
      </c>
      <c r="AJ57" s="7" t="str">
        <f t="shared" si="31"/>
        <v>Quarter!r57c19</v>
      </c>
      <c r="AK57" s="7" t="str">
        <f t="shared" si="31"/>
        <v>Quarter!r57c20</v>
      </c>
      <c r="AL57" s="7" t="str">
        <f t="shared" si="31"/>
        <v>Quarter!r57c21</v>
      </c>
      <c r="AM57" s="7" t="str">
        <f t="shared" si="31"/>
        <v>Quarter!r57c22</v>
      </c>
      <c r="AN57" s="7" t="str">
        <f t="shared" si="31"/>
        <v>Quarter!r57c23</v>
      </c>
      <c r="AO57" s="7" t="str">
        <f t="shared" si="31"/>
        <v>Quarter!r57c24</v>
      </c>
      <c r="AP57" s="7" t="str">
        <f t="shared" si="31"/>
        <v>Quarter!r57c25</v>
      </c>
      <c r="AQ57" s="7" t="str">
        <f t="shared" ref="AQ57:BF64" si="32">$T$3&amp;"r"&amp;$R57&amp;"c"&amp;AQ$4</f>
        <v>Quarter!r57c26</v>
      </c>
      <c r="AR57" s="7" t="str">
        <f t="shared" si="32"/>
        <v>Quarter!r57c27</v>
      </c>
      <c r="AS57" s="7" t="str">
        <f t="shared" si="32"/>
        <v>Quarter!r57c28</v>
      </c>
      <c r="AT57" s="7" t="str">
        <f t="shared" si="32"/>
        <v>Quarter!r57c29</v>
      </c>
      <c r="AU57" s="7" t="str">
        <f t="shared" si="32"/>
        <v>Quarter!r57c30</v>
      </c>
      <c r="AV57" s="7" t="str">
        <f t="shared" si="32"/>
        <v>Quarter!r57c31</v>
      </c>
      <c r="AW57" s="7" t="str">
        <f t="shared" si="32"/>
        <v>Quarter!r57c32</v>
      </c>
      <c r="AX57" s="7" t="str">
        <f t="shared" si="32"/>
        <v>Quarter!r57c33</v>
      </c>
      <c r="AY57" s="7" t="str">
        <f t="shared" si="32"/>
        <v>Quarter!r57c34</v>
      </c>
      <c r="AZ57" s="7" t="str">
        <f t="shared" si="32"/>
        <v>Quarter!r57c35</v>
      </c>
      <c r="BA57" s="7" t="str">
        <f t="shared" si="32"/>
        <v>Quarter!r57c36</v>
      </c>
      <c r="BB57" s="7" t="str">
        <f t="shared" si="32"/>
        <v>Quarter!r57c37</v>
      </c>
      <c r="BC57" s="7" t="str">
        <f t="shared" si="32"/>
        <v>Quarter!r57c38</v>
      </c>
      <c r="BD57" s="7" t="str">
        <f t="shared" si="32"/>
        <v>Quarter!r57c39</v>
      </c>
      <c r="BE57" s="7" t="str">
        <f t="shared" si="32"/>
        <v>Quarter!r57c40</v>
      </c>
      <c r="BF57" s="7" t="str">
        <f t="shared" si="32"/>
        <v>Quarter!r57c41</v>
      </c>
      <c r="BG57" s="7" t="str">
        <f t="shared" si="26"/>
        <v>Quarter!r57c42</v>
      </c>
      <c r="BH57" s="7" t="str">
        <f t="shared" si="26"/>
        <v>Quarter!r57c43</v>
      </c>
      <c r="BI57" s="7" t="str">
        <f t="shared" si="26"/>
        <v>Quarter!r57c44</v>
      </c>
      <c r="BJ57" s="7" t="str">
        <f t="shared" si="26"/>
        <v>Quarter!r57c45</v>
      </c>
      <c r="BK57" s="7" t="str">
        <f t="shared" si="26"/>
        <v>Quarter!r57c46</v>
      </c>
      <c r="BL57" s="7" t="str">
        <f t="shared" si="26"/>
        <v>Quarter!r57c47</v>
      </c>
      <c r="BM57" s="7" t="str">
        <f t="shared" si="26"/>
        <v>Quarter!r57c48</v>
      </c>
      <c r="BN57" s="7" t="str">
        <f t="shared" si="26"/>
        <v>Quarter!r57c49</v>
      </c>
      <c r="BO57" s="7" t="str">
        <f t="shared" si="26"/>
        <v>Quarter!r57c50</v>
      </c>
      <c r="BP57" s="7" t="str">
        <f t="shared" si="26"/>
        <v>Quarter!r57c51</v>
      </c>
      <c r="BQ57" s="7" t="str">
        <f t="shared" si="26"/>
        <v>Quarter!r57c52</v>
      </c>
      <c r="BR57" s="7" t="str">
        <f t="shared" si="26"/>
        <v>Quarter!r57c53</v>
      </c>
      <c r="BS57" s="7" t="str">
        <f t="shared" si="26"/>
        <v>Quarter!r57c54</v>
      </c>
      <c r="BT57" s="7" t="str">
        <f t="shared" si="26"/>
        <v>Quarter!r57c55</v>
      </c>
    </row>
    <row r="58" spans="2:72" x14ac:dyDescent="0.2">
      <c r="B58" s="28" t="s">
        <v>76</v>
      </c>
      <c r="C58" s="7">
        <v>58</v>
      </c>
      <c r="D58" s="7" t="str">
        <f t="shared" si="29"/>
        <v>Annual!r58c2</v>
      </c>
      <c r="E58" s="7" t="str">
        <f t="shared" si="29"/>
        <v>Annual!r58c3</v>
      </c>
      <c r="F58" s="7" t="str">
        <f t="shared" si="29"/>
        <v>Annual!r58c4</v>
      </c>
      <c r="G58" s="7" t="str">
        <f t="shared" si="29"/>
        <v>Annual!r58c5</v>
      </c>
      <c r="H58" s="7" t="str">
        <f t="shared" si="29"/>
        <v>Annual!r58c6</v>
      </c>
      <c r="I58" s="7" t="str">
        <f t="shared" si="29"/>
        <v>Annual!r58c7</v>
      </c>
      <c r="J58" s="7" t="str">
        <f t="shared" si="29"/>
        <v>Annual!r58c8</v>
      </c>
      <c r="K58" s="7" t="str">
        <f t="shared" si="29"/>
        <v>Annual!r58c9</v>
      </c>
      <c r="L58" s="7" t="str">
        <f t="shared" si="29"/>
        <v>Annual!r58c10</v>
      </c>
      <c r="M58" s="7" t="str">
        <f t="shared" si="29"/>
        <v>Annual!r58c11</v>
      </c>
      <c r="N58" s="7" t="str">
        <f t="shared" si="29"/>
        <v>Annual!r58c12</v>
      </c>
      <c r="O58" s="7" t="str">
        <f t="shared" si="29"/>
        <v>Annual!r58c13</v>
      </c>
      <c r="P58" s="7" t="str">
        <f t="shared" si="29"/>
        <v>Annual!r58c14</v>
      </c>
      <c r="Q58" s="7" t="str">
        <f t="shared" si="29"/>
        <v>Annual!r58c15</v>
      </c>
      <c r="R58" s="7">
        <v>58</v>
      </c>
      <c r="S58" s="7" t="str">
        <f t="shared" si="24"/>
        <v>Quarter!r58c2</v>
      </c>
      <c r="T58" s="7" t="str">
        <f t="shared" si="24"/>
        <v>Quarter!r58c3</v>
      </c>
      <c r="U58" s="7" t="str">
        <f t="shared" si="24"/>
        <v>Quarter!r58c4</v>
      </c>
      <c r="V58" s="7" t="str">
        <f t="shared" si="24"/>
        <v>Quarter!r58c5</v>
      </c>
      <c r="W58" s="7" t="str">
        <f t="shared" si="24"/>
        <v>Quarter!r58c6</v>
      </c>
      <c r="X58" s="7" t="str">
        <f t="shared" si="24"/>
        <v>Quarter!r58c7</v>
      </c>
      <c r="Y58" s="7" t="str">
        <f t="shared" si="24"/>
        <v>Quarter!r58c8</v>
      </c>
      <c r="Z58" s="7" t="str">
        <f t="shared" si="24"/>
        <v>Quarter!r58c9</v>
      </c>
      <c r="AA58" s="7" t="str">
        <f t="shared" si="24"/>
        <v>Quarter!r58c10</v>
      </c>
      <c r="AB58" s="7" t="str">
        <f t="shared" si="24"/>
        <v>Quarter!r58c11</v>
      </c>
      <c r="AC58" s="7" t="str">
        <f t="shared" si="24"/>
        <v>Quarter!r58c12</v>
      </c>
      <c r="AD58" s="7" t="str">
        <f t="shared" si="24"/>
        <v>Quarter!r58c13</v>
      </c>
      <c r="AE58" s="7" t="str">
        <f t="shared" si="24"/>
        <v>Quarter!r58c14</v>
      </c>
      <c r="AF58" s="7" t="str">
        <f t="shared" si="24"/>
        <v>Quarter!r58c15</v>
      </c>
      <c r="AG58" s="7" t="str">
        <f t="shared" si="24"/>
        <v>Quarter!r58c16</v>
      </c>
      <c r="AH58" s="7" t="str">
        <f t="shared" si="24"/>
        <v>Quarter!r58c17</v>
      </c>
      <c r="AI58" s="7" t="str">
        <f t="shared" si="31"/>
        <v>Quarter!r58c18</v>
      </c>
      <c r="AJ58" s="7" t="str">
        <f t="shared" si="31"/>
        <v>Quarter!r58c19</v>
      </c>
      <c r="AK58" s="7" t="str">
        <f t="shared" si="31"/>
        <v>Quarter!r58c20</v>
      </c>
      <c r="AL58" s="7" t="str">
        <f t="shared" si="31"/>
        <v>Quarter!r58c21</v>
      </c>
      <c r="AM58" s="7" t="str">
        <f t="shared" si="31"/>
        <v>Quarter!r58c22</v>
      </c>
      <c r="AN58" s="7" t="str">
        <f t="shared" si="31"/>
        <v>Quarter!r58c23</v>
      </c>
      <c r="AO58" s="7" t="str">
        <f t="shared" si="31"/>
        <v>Quarter!r58c24</v>
      </c>
      <c r="AP58" s="7" t="str">
        <f t="shared" si="31"/>
        <v>Quarter!r58c25</v>
      </c>
      <c r="AQ58" s="7" t="str">
        <f t="shared" ref="AQ58:AS63" si="33">$T$3&amp;"r"&amp;$R58&amp;"c"&amp;AQ$4</f>
        <v>Quarter!r58c26</v>
      </c>
      <c r="AR58" s="7" t="str">
        <f t="shared" si="33"/>
        <v>Quarter!r58c27</v>
      </c>
      <c r="AS58" s="7" t="str">
        <f t="shared" si="33"/>
        <v>Quarter!r58c28</v>
      </c>
      <c r="AT58" s="7" t="str">
        <f t="shared" si="32"/>
        <v>Quarter!r58c29</v>
      </c>
      <c r="AU58" s="7" t="str">
        <f t="shared" si="32"/>
        <v>Quarter!r58c30</v>
      </c>
      <c r="AV58" s="7" t="str">
        <f t="shared" si="32"/>
        <v>Quarter!r58c31</v>
      </c>
      <c r="AW58" s="7" t="str">
        <f t="shared" si="32"/>
        <v>Quarter!r58c32</v>
      </c>
      <c r="AX58" s="7" t="str">
        <f t="shared" si="32"/>
        <v>Quarter!r58c33</v>
      </c>
      <c r="AY58" s="7" t="str">
        <f t="shared" si="32"/>
        <v>Quarter!r58c34</v>
      </c>
      <c r="AZ58" s="7" t="str">
        <f t="shared" si="32"/>
        <v>Quarter!r58c35</v>
      </c>
      <c r="BA58" s="7" t="str">
        <f t="shared" si="32"/>
        <v>Quarter!r58c36</v>
      </c>
      <c r="BB58" s="7" t="str">
        <f t="shared" si="32"/>
        <v>Quarter!r58c37</v>
      </c>
      <c r="BC58" s="7" t="str">
        <f t="shared" si="32"/>
        <v>Quarter!r58c38</v>
      </c>
      <c r="BD58" s="7" t="str">
        <f t="shared" si="32"/>
        <v>Quarter!r58c39</v>
      </c>
      <c r="BE58" s="7" t="str">
        <f t="shared" si="32"/>
        <v>Quarter!r58c40</v>
      </c>
      <c r="BF58" s="7" t="str">
        <f t="shared" si="32"/>
        <v>Quarter!r58c41</v>
      </c>
      <c r="BG58" s="7" t="str">
        <f t="shared" si="26"/>
        <v>Quarter!r58c42</v>
      </c>
      <c r="BH58" s="7" t="str">
        <f t="shared" si="26"/>
        <v>Quarter!r58c43</v>
      </c>
      <c r="BI58" s="7" t="str">
        <f t="shared" si="26"/>
        <v>Quarter!r58c44</v>
      </c>
      <c r="BJ58" s="7" t="str">
        <f t="shared" si="26"/>
        <v>Quarter!r58c45</v>
      </c>
      <c r="BK58" s="7" t="str">
        <f t="shared" si="26"/>
        <v>Quarter!r58c46</v>
      </c>
      <c r="BL58" s="7" t="str">
        <f t="shared" si="26"/>
        <v>Quarter!r58c47</v>
      </c>
      <c r="BM58" s="7" t="str">
        <f t="shared" si="26"/>
        <v>Quarter!r58c48</v>
      </c>
      <c r="BN58" s="7" t="str">
        <f t="shared" si="26"/>
        <v>Quarter!r58c49</v>
      </c>
      <c r="BO58" s="7" t="str">
        <f t="shared" si="26"/>
        <v>Quarter!r58c50</v>
      </c>
      <c r="BP58" s="7" t="str">
        <f t="shared" si="26"/>
        <v>Quarter!r58c51</v>
      </c>
      <c r="BQ58" s="7" t="str">
        <f t="shared" si="26"/>
        <v>Quarter!r58c52</v>
      </c>
      <c r="BR58" s="7" t="str">
        <f t="shared" si="26"/>
        <v>Quarter!r58c53</v>
      </c>
      <c r="BS58" s="7" t="str">
        <f t="shared" si="26"/>
        <v>Quarter!r58c54</v>
      </c>
      <c r="BT58" s="7" t="str">
        <f t="shared" si="26"/>
        <v>Quarter!r58c55</v>
      </c>
    </row>
    <row r="59" spans="2:72" x14ac:dyDescent="0.2">
      <c r="B59" s="28" t="s">
        <v>4</v>
      </c>
      <c r="C59" s="7">
        <v>59</v>
      </c>
      <c r="D59" s="7" t="str">
        <f t="shared" si="29"/>
        <v>Annual!r59c2</v>
      </c>
      <c r="E59" s="7" t="str">
        <f t="shared" si="29"/>
        <v>Annual!r59c3</v>
      </c>
      <c r="F59" s="7" t="str">
        <f t="shared" si="29"/>
        <v>Annual!r59c4</v>
      </c>
      <c r="G59" s="7" t="str">
        <f t="shared" si="29"/>
        <v>Annual!r59c5</v>
      </c>
      <c r="H59" s="7" t="str">
        <f t="shared" si="29"/>
        <v>Annual!r59c6</v>
      </c>
      <c r="I59" s="7" t="str">
        <f t="shared" si="29"/>
        <v>Annual!r59c7</v>
      </c>
      <c r="J59" s="7" t="str">
        <f t="shared" si="29"/>
        <v>Annual!r59c8</v>
      </c>
      <c r="K59" s="7" t="str">
        <f t="shared" si="29"/>
        <v>Annual!r59c9</v>
      </c>
      <c r="L59" s="7" t="str">
        <f t="shared" si="29"/>
        <v>Annual!r59c10</v>
      </c>
      <c r="M59" s="7" t="str">
        <f t="shared" si="29"/>
        <v>Annual!r59c11</v>
      </c>
      <c r="N59" s="7" t="str">
        <f t="shared" si="29"/>
        <v>Annual!r59c12</v>
      </c>
      <c r="O59" s="7" t="str">
        <f t="shared" si="29"/>
        <v>Annual!r59c13</v>
      </c>
      <c r="P59" s="7" t="str">
        <f t="shared" si="29"/>
        <v>Annual!r59c14</v>
      </c>
      <c r="Q59" s="7" t="str">
        <f t="shared" si="29"/>
        <v>Annual!r59c15</v>
      </c>
      <c r="R59" s="7">
        <v>59</v>
      </c>
      <c r="S59" s="7" t="str">
        <f t="shared" si="24"/>
        <v>Quarter!r59c2</v>
      </c>
      <c r="T59" s="7" t="str">
        <f t="shared" si="24"/>
        <v>Quarter!r59c3</v>
      </c>
      <c r="U59" s="7" t="str">
        <f t="shared" si="24"/>
        <v>Quarter!r59c4</v>
      </c>
      <c r="V59" s="7" t="str">
        <f t="shared" si="24"/>
        <v>Quarter!r59c5</v>
      </c>
      <c r="W59" s="7" t="str">
        <f t="shared" si="24"/>
        <v>Quarter!r59c6</v>
      </c>
      <c r="X59" s="7" t="str">
        <f t="shared" si="24"/>
        <v>Quarter!r59c7</v>
      </c>
      <c r="Y59" s="7" t="str">
        <f t="shared" si="24"/>
        <v>Quarter!r59c8</v>
      </c>
      <c r="Z59" s="7" t="str">
        <f t="shared" si="24"/>
        <v>Quarter!r59c9</v>
      </c>
      <c r="AA59" s="7" t="str">
        <f t="shared" si="24"/>
        <v>Quarter!r59c10</v>
      </c>
      <c r="AB59" s="7" t="str">
        <f t="shared" si="24"/>
        <v>Quarter!r59c11</v>
      </c>
      <c r="AC59" s="7" t="str">
        <f t="shared" si="24"/>
        <v>Quarter!r59c12</v>
      </c>
      <c r="AD59" s="7" t="str">
        <f t="shared" si="24"/>
        <v>Quarter!r59c13</v>
      </c>
      <c r="AE59" s="7" t="str">
        <f t="shared" si="24"/>
        <v>Quarter!r59c14</v>
      </c>
      <c r="AF59" s="7" t="str">
        <f t="shared" si="24"/>
        <v>Quarter!r59c15</v>
      </c>
      <c r="AG59" s="7" t="str">
        <f t="shared" si="24"/>
        <v>Quarter!r59c16</v>
      </c>
      <c r="AH59" s="7" t="str">
        <f t="shared" si="24"/>
        <v>Quarter!r59c17</v>
      </c>
      <c r="AI59" s="7" t="str">
        <f t="shared" si="31"/>
        <v>Quarter!r59c18</v>
      </c>
      <c r="AJ59" s="7" t="str">
        <f t="shared" si="31"/>
        <v>Quarter!r59c19</v>
      </c>
      <c r="AK59" s="7" t="str">
        <f t="shared" si="31"/>
        <v>Quarter!r59c20</v>
      </c>
      <c r="AL59" s="7" t="str">
        <f t="shared" si="31"/>
        <v>Quarter!r59c21</v>
      </c>
      <c r="AM59" s="7" t="str">
        <f t="shared" si="31"/>
        <v>Quarter!r59c22</v>
      </c>
      <c r="AN59" s="7" t="str">
        <f t="shared" si="31"/>
        <v>Quarter!r59c23</v>
      </c>
      <c r="AO59" s="7" t="str">
        <f t="shared" si="31"/>
        <v>Quarter!r59c24</v>
      </c>
      <c r="AP59" s="7" t="str">
        <f t="shared" si="31"/>
        <v>Quarter!r59c25</v>
      </c>
      <c r="AQ59" s="7" t="str">
        <f t="shared" si="33"/>
        <v>Quarter!r59c26</v>
      </c>
      <c r="AR59" s="7" t="str">
        <f t="shared" si="33"/>
        <v>Quarter!r59c27</v>
      </c>
      <c r="AS59" s="7" t="str">
        <f t="shared" si="33"/>
        <v>Quarter!r59c28</v>
      </c>
      <c r="AT59" s="7" t="str">
        <f t="shared" si="32"/>
        <v>Quarter!r59c29</v>
      </c>
      <c r="AU59" s="7" t="str">
        <f t="shared" si="32"/>
        <v>Quarter!r59c30</v>
      </c>
      <c r="AV59" s="7" t="str">
        <f t="shared" si="32"/>
        <v>Quarter!r59c31</v>
      </c>
      <c r="AW59" s="7" t="str">
        <f t="shared" si="32"/>
        <v>Quarter!r59c32</v>
      </c>
      <c r="AX59" s="7" t="str">
        <f t="shared" si="32"/>
        <v>Quarter!r59c33</v>
      </c>
      <c r="AY59" s="7" t="str">
        <f t="shared" si="32"/>
        <v>Quarter!r59c34</v>
      </c>
      <c r="AZ59" s="7" t="str">
        <f t="shared" si="32"/>
        <v>Quarter!r59c35</v>
      </c>
      <c r="BA59" s="7" t="str">
        <f t="shared" si="32"/>
        <v>Quarter!r59c36</v>
      </c>
      <c r="BB59" s="7" t="str">
        <f t="shared" si="32"/>
        <v>Quarter!r59c37</v>
      </c>
      <c r="BC59" s="7" t="str">
        <f t="shared" si="32"/>
        <v>Quarter!r59c38</v>
      </c>
      <c r="BD59" s="7" t="str">
        <f t="shared" si="32"/>
        <v>Quarter!r59c39</v>
      </c>
      <c r="BE59" s="7" t="str">
        <f t="shared" si="32"/>
        <v>Quarter!r59c40</v>
      </c>
      <c r="BF59" s="7" t="str">
        <f t="shared" si="32"/>
        <v>Quarter!r59c41</v>
      </c>
      <c r="BG59" s="7" t="str">
        <f t="shared" si="26"/>
        <v>Quarter!r59c42</v>
      </c>
      <c r="BH59" s="7" t="str">
        <f t="shared" si="26"/>
        <v>Quarter!r59c43</v>
      </c>
      <c r="BI59" s="7" t="str">
        <f t="shared" si="26"/>
        <v>Quarter!r59c44</v>
      </c>
      <c r="BJ59" s="7" t="str">
        <f t="shared" si="26"/>
        <v>Quarter!r59c45</v>
      </c>
      <c r="BK59" s="7" t="str">
        <f t="shared" si="26"/>
        <v>Quarter!r59c46</v>
      </c>
      <c r="BL59" s="7" t="str">
        <f t="shared" si="26"/>
        <v>Quarter!r59c47</v>
      </c>
      <c r="BM59" s="7" t="str">
        <f t="shared" si="26"/>
        <v>Quarter!r59c48</v>
      </c>
      <c r="BN59" s="7" t="str">
        <f t="shared" si="26"/>
        <v>Quarter!r59c49</v>
      </c>
      <c r="BO59" s="7" t="str">
        <f t="shared" si="26"/>
        <v>Quarter!r59c50</v>
      </c>
      <c r="BP59" s="7" t="str">
        <f t="shared" si="26"/>
        <v>Quarter!r59c51</v>
      </c>
      <c r="BQ59" s="7" t="str">
        <f t="shared" si="26"/>
        <v>Quarter!r59c52</v>
      </c>
      <c r="BR59" s="7" t="str">
        <f t="shared" si="26"/>
        <v>Quarter!r59c53</v>
      </c>
      <c r="BS59" s="7" t="str">
        <f t="shared" si="26"/>
        <v>Quarter!r59c54</v>
      </c>
      <c r="BT59" s="7" t="str">
        <f t="shared" si="26"/>
        <v>Quarter!r59c55</v>
      </c>
    </row>
    <row r="60" spans="2:72" x14ac:dyDescent="0.2">
      <c r="B60" s="28" t="s">
        <v>5</v>
      </c>
      <c r="C60" s="7">
        <v>60</v>
      </c>
      <c r="D60" s="7" t="str">
        <f t="shared" si="29"/>
        <v>Annual!r60c2</v>
      </c>
      <c r="E60" s="7" t="str">
        <f t="shared" si="29"/>
        <v>Annual!r60c3</v>
      </c>
      <c r="F60" s="7" t="str">
        <f t="shared" si="29"/>
        <v>Annual!r60c4</v>
      </c>
      <c r="G60" s="7" t="str">
        <f t="shared" si="29"/>
        <v>Annual!r60c5</v>
      </c>
      <c r="H60" s="7" t="str">
        <f t="shared" si="29"/>
        <v>Annual!r60c6</v>
      </c>
      <c r="I60" s="7" t="str">
        <f t="shared" si="29"/>
        <v>Annual!r60c7</v>
      </c>
      <c r="J60" s="7" t="str">
        <f t="shared" si="29"/>
        <v>Annual!r60c8</v>
      </c>
      <c r="K60" s="7" t="str">
        <f t="shared" si="29"/>
        <v>Annual!r60c9</v>
      </c>
      <c r="L60" s="7" t="str">
        <f t="shared" si="29"/>
        <v>Annual!r60c10</v>
      </c>
      <c r="M60" s="7" t="str">
        <f t="shared" si="29"/>
        <v>Annual!r60c11</v>
      </c>
      <c r="N60" s="7" t="str">
        <f t="shared" si="29"/>
        <v>Annual!r60c12</v>
      </c>
      <c r="O60" s="7" t="str">
        <f t="shared" si="29"/>
        <v>Annual!r60c13</v>
      </c>
      <c r="P60" s="7" t="str">
        <f t="shared" si="29"/>
        <v>Annual!r60c14</v>
      </c>
      <c r="Q60" s="7" t="str">
        <f t="shared" si="29"/>
        <v>Annual!r60c15</v>
      </c>
      <c r="R60" s="7">
        <v>60</v>
      </c>
      <c r="S60" s="7" t="str">
        <f t="shared" si="24"/>
        <v>Quarter!r60c2</v>
      </c>
      <c r="T60" s="7" t="str">
        <f t="shared" si="24"/>
        <v>Quarter!r60c3</v>
      </c>
      <c r="U60" s="7" t="str">
        <f t="shared" si="24"/>
        <v>Quarter!r60c4</v>
      </c>
      <c r="V60" s="7" t="str">
        <f t="shared" si="24"/>
        <v>Quarter!r60c5</v>
      </c>
      <c r="W60" s="7" t="str">
        <f t="shared" si="24"/>
        <v>Quarter!r60c6</v>
      </c>
      <c r="X60" s="7" t="str">
        <f t="shared" si="24"/>
        <v>Quarter!r60c7</v>
      </c>
      <c r="Y60" s="7" t="str">
        <f t="shared" si="24"/>
        <v>Quarter!r60c8</v>
      </c>
      <c r="Z60" s="7" t="str">
        <f t="shared" si="24"/>
        <v>Quarter!r60c9</v>
      </c>
      <c r="AA60" s="7" t="str">
        <f t="shared" si="24"/>
        <v>Quarter!r60c10</v>
      </c>
      <c r="AB60" s="7" t="str">
        <f t="shared" si="24"/>
        <v>Quarter!r60c11</v>
      </c>
      <c r="AC60" s="7" t="str">
        <f t="shared" si="24"/>
        <v>Quarter!r60c12</v>
      </c>
      <c r="AD60" s="7" t="str">
        <f t="shared" si="24"/>
        <v>Quarter!r60c13</v>
      </c>
      <c r="AE60" s="7" t="str">
        <f t="shared" si="24"/>
        <v>Quarter!r60c14</v>
      </c>
      <c r="AF60" s="7" t="str">
        <f t="shared" si="24"/>
        <v>Quarter!r60c15</v>
      </c>
      <c r="AG60" s="7" t="str">
        <f t="shared" si="24"/>
        <v>Quarter!r60c16</v>
      </c>
      <c r="AH60" s="7" t="str">
        <f t="shared" si="24"/>
        <v>Quarter!r60c17</v>
      </c>
      <c r="AI60" s="7" t="str">
        <f t="shared" si="31"/>
        <v>Quarter!r60c18</v>
      </c>
      <c r="AJ60" s="7" t="str">
        <f t="shared" si="31"/>
        <v>Quarter!r60c19</v>
      </c>
      <c r="AK60" s="7" t="str">
        <f t="shared" si="31"/>
        <v>Quarter!r60c20</v>
      </c>
      <c r="AL60" s="7" t="str">
        <f t="shared" si="31"/>
        <v>Quarter!r60c21</v>
      </c>
      <c r="AM60" s="7" t="str">
        <f t="shared" si="31"/>
        <v>Quarter!r60c22</v>
      </c>
      <c r="AN60" s="7" t="str">
        <f t="shared" si="31"/>
        <v>Quarter!r60c23</v>
      </c>
      <c r="AO60" s="7" t="str">
        <f t="shared" si="31"/>
        <v>Quarter!r60c24</v>
      </c>
      <c r="AP60" s="7" t="str">
        <f t="shared" si="31"/>
        <v>Quarter!r60c25</v>
      </c>
      <c r="AQ60" s="7" t="str">
        <f t="shared" si="33"/>
        <v>Quarter!r60c26</v>
      </c>
      <c r="AR60" s="7" t="str">
        <f t="shared" si="33"/>
        <v>Quarter!r60c27</v>
      </c>
      <c r="AS60" s="7" t="str">
        <f t="shared" si="33"/>
        <v>Quarter!r60c28</v>
      </c>
      <c r="AT60" s="7" t="str">
        <f t="shared" si="32"/>
        <v>Quarter!r60c29</v>
      </c>
      <c r="AU60" s="7" t="str">
        <f t="shared" si="32"/>
        <v>Quarter!r60c30</v>
      </c>
      <c r="AV60" s="7" t="str">
        <f t="shared" si="32"/>
        <v>Quarter!r60c31</v>
      </c>
      <c r="AW60" s="7" t="str">
        <f t="shared" si="32"/>
        <v>Quarter!r60c32</v>
      </c>
      <c r="AX60" s="7" t="str">
        <f t="shared" si="32"/>
        <v>Quarter!r60c33</v>
      </c>
      <c r="AY60" s="7" t="str">
        <f t="shared" si="32"/>
        <v>Quarter!r60c34</v>
      </c>
      <c r="AZ60" s="7" t="str">
        <f t="shared" si="32"/>
        <v>Quarter!r60c35</v>
      </c>
      <c r="BA60" s="7" t="str">
        <f t="shared" si="32"/>
        <v>Quarter!r60c36</v>
      </c>
      <c r="BB60" s="7" t="str">
        <f t="shared" si="32"/>
        <v>Quarter!r60c37</v>
      </c>
      <c r="BC60" s="7" t="str">
        <f t="shared" si="32"/>
        <v>Quarter!r60c38</v>
      </c>
      <c r="BD60" s="7" t="str">
        <f t="shared" si="32"/>
        <v>Quarter!r60c39</v>
      </c>
      <c r="BE60" s="7" t="str">
        <f t="shared" si="32"/>
        <v>Quarter!r60c40</v>
      </c>
      <c r="BF60" s="7" t="str">
        <f t="shared" si="32"/>
        <v>Quarter!r60c41</v>
      </c>
      <c r="BG60" s="7" t="str">
        <f t="shared" si="26"/>
        <v>Quarter!r60c42</v>
      </c>
      <c r="BH60" s="7" t="str">
        <f t="shared" si="26"/>
        <v>Quarter!r60c43</v>
      </c>
      <c r="BI60" s="7" t="str">
        <f t="shared" si="26"/>
        <v>Quarter!r60c44</v>
      </c>
      <c r="BJ60" s="7" t="str">
        <f t="shared" si="26"/>
        <v>Quarter!r60c45</v>
      </c>
      <c r="BK60" s="7" t="str">
        <f t="shared" si="26"/>
        <v>Quarter!r60c46</v>
      </c>
      <c r="BL60" s="7" t="str">
        <f t="shared" si="26"/>
        <v>Quarter!r60c47</v>
      </c>
      <c r="BM60" s="7" t="str">
        <f t="shared" si="26"/>
        <v>Quarter!r60c48</v>
      </c>
      <c r="BN60" s="7" t="str">
        <f t="shared" si="26"/>
        <v>Quarter!r60c49</v>
      </c>
      <c r="BO60" s="7" t="str">
        <f t="shared" si="26"/>
        <v>Quarter!r60c50</v>
      </c>
      <c r="BP60" s="7" t="str">
        <f t="shared" si="26"/>
        <v>Quarter!r60c51</v>
      </c>
      <c r="BQ60" s="7" t="str">
        <f t="shared" si="26"/>
        <v>Quarter!r60c52</v>
      </c>
      <c r="BR60" s="7" t="str">
        <f t="shared" si="26"/>
        <v>Quarter!r60c53</v>
      </c>
      <c r="BS60" s="7" t="str">
        <f t="shared" si="26"/>
        <v>Quarter!r60c54</v>
      </c>
      <c r="BT60" s="7" t="str">
        <f t="shared" si="26"/>
        <v>Quarter!r60c55</v>
      </c>
    </row>
    <row r="61" spans="2:72" x14ac:dyDescent="0.2">
      <c r="B61" s="28" t="s">
        <v>18</v>
      </c>
      <c r="C61" s="7">
        <v>61</v>
      </c>
      <c r="D61" s="7" t="str">
        <f t="shared" si="29"/>
        <v>Annual!r61c2</v>
      </c>
      <c r="E61" s="7" t="str">
        <f t="shared" si="29"/>
        <v>Annual!r61c3</v>
      </c>
      <c r="F61" s="7" t="str">
        <f t="shared" si="29"/>
        <v>Annual!r61c4</v>
      </c>
      <c r="G61" s="7" t="str">
        <f t="shared" si="29"/>
        <v>Annual!r61c5</v>
      </c>
      <c r="H61" s="7" t="str">
        <f t="shared" si="29"/>
        <v>Annual!r61c6</v>
      </c>
      <c r="I61" s="7" t="str">
        <f t="shared" si="29"/>
        <v>Annual!r61c7</v>
      </c>
      <c r="J61" s="7" t="str">
        <f t="shared" si="29"/>
        <v>Annual!r61c8</v>
      </c>
      <c r="K61" s="7" t="str">
        <f t="shared" si="29"/>
        <v>Annual!r61c9</v>
      </c>
      <c r="L61" s="7" t="str">
        <f t="shared" si="29"/>
        <v>Annual!r61c10</v>
      </c>
      <c r="M61" s="7" t="str">
        <f t="shared" si="29"/>
        <v>Annual!r61c11</v>
      </c>
      <c r="N61" s="7" t="str">
        <f t="shared" si="29"/>
        <v>Annual!r61c12</v>
      </c>
      <c r="O61" s="7" t="str">
        <f t="shared" si="29"/>
        <v>Annual!r61c13</v>
      </c>
      <c r="P61" s="7" t="str">
        <f t="shared" si="29"/>
        <v>Annual!r61c14</v>
      </c>
      <c r="Q61" s="7" t="str">
        <f t="shared" si="29"/>
        <v>Annual!r61c15</v>
      </c>
      <c r="R61" s="7">
        <v>61</v>
      </c>
      <c r="S61" s="7" t="str">
        <f t="shared" si="24"/>
        <v>Quarter!r61c2</v>
      </c>
      <c r="T61" s="7" t="str">
        <f t="shared" si="24"/>
        <v>Quarter!r61c3</v>
      </c>
      <c r="U61" s="7" t="str">
        <f t="shared" si="24"/>
        <v>Quarter!r61c4</v>
      </c>
      <c r="V61" s="7" t="str">
        <f t="shared" si="24"/>
        <v>Quarter!r61c5</v>
      </c>
      <c r="W61" s="7" t="str">
        <f t="shared" si="24"/>
        <v>Quarter!r61c6</v>
      </c>
      <c r="X61" s="7" t="str">
        <f t="shared" si="24"/>
        <v>Quarter!r61c7</v>
      </c>
      <c r="Y61" s="7" t="str">
        <f t="shared" si="24"/>
        <v>Quarter!r61c8</v>
      </c>
      <c r="Z61" s="7" t="str">
        <f t="shared" si="24"/>
        <v>Quarter!r61c9</v>
      </c>
      <c r="AA61" s="7" t="str">
        <f t="shared" si="24"/>
        <v>Quarter!r61c10</v>
      </c>
      <c r="AB61" s="7" t="str">
        <f t="shared" si="24"/>
        <v>Quarter!r61c11</v>
      </c>
      <c r="AC61" s="7" t="str">
        <f t="shared" si="24"/>
        <v>Quarter!r61c12</v>
      </c>
      <c r="AD61" s="7" t="str">
        <f t="shared" si="24"/>
        <v>Quarter!r61c13</v>
      </c>
      <c r="AE61" s="7" t="str">
        <f t="shared" si="24"/>
        <v>Quarter!r61c14</v>
      </c>
      <c r="AF61" s="7" t="str">
        <f t="shared" si="24"/>
        <v>Quarter!r61c15</v>
      </c>
      <c r="AG61" s="7" t="str">
        <f t="shared" si="24"/>
        <v>Quarter!r61c16</v>
      </c>
      <c r="AH61" s="7" t="str">
        <f t="shared" si="24"/>
        <v>Quarter!r61c17</v>
      </c>
      <c r="AI61" s="7" t="str">
        <f t="shared" si="31"/>
        <v>Quarter!r61c18</v>
      </c>
      <c r="AJ61" s="7" t="str">
        <f t="shared" si="31"/>
        <v>Quarter!r61c19</v>
      </c>
      <c r="AK61" s="7" t="str">
        <f t="shared" si="31"/>
        <v>Quarter!r61c20</v>
      </c>
      <c r="AL61" s="7" t="str">
        <f t="shared" si="31"/>
        <v>Quarter!r61c21</v>
      </c>
      <c r="AM61" s="7" t="str">
        <f t="shared" si="31"/>
        <v>Quarter!r61c22</v>
      </c>
      <c r="AN61" s="7" t="str">
        <f t="shared" si="31"/>
        <v>Quarter!r61c23</v>
      </c>
      <c r="AO61" s="7" t="str">
        <f t="shared" si="31"/>
        <v>Quarter!r61c24</v>
      </c>
      <c r="AP61" s="7" t="str">
        <f t="shared" si="31"/>
        <v>Quarter!r61c25</v>
      </c>
      <c r="AQ61" s="7" t="str">
        <f t="shared" si="33"/>
        <v>Quarter!r61c26</v>
      </c>
      <c r="AR61" s="7" t="str">
        <f t="shared" si="33"/>
        <v>Quarter!r61c27</v>
      </c>
      <c r="AS61" s="7" t="str">
        <f t="shared" si="33"/>
        <v>Quarter!r61c28</v>
      </c>
      <c r="AT61" s="7" t="str">
        <f t="shared" si="32"/>
        <v>Quarter!r61c29</v>
      </c>
      <c r="AU61" s="7" t="str">
        <f t="shared" si="32"/>
        <v>Quarter!r61c30</v>
      </c>
      <c r="AV61" s="7" t="str">
        <f t="shared" si="32"/>
        <v>Quarter!r61c31</v>
      </c>
      <c r="AW61" s="7" t="str">
        <f t="shared" si="32"/>
        <v>Quarter!r61c32</v>
      </c>
      <c r="AX61" s="7" t="str">
        <f t="shared" si="32"/>
        <v>Quarter!r61c33</v>
      </c>
      <c r="AY61" s="7" t="str">
        <f t="shared" si="32"/>
        <v>Quarter!r61c34</v>
      </c>
      <c r="AZ61" s="7" t="str">
        <f t="shared" si="32"/>
        <v>Quarter!r61c35</v>
      </c>
      <c r="BA61" s="7" t="str">
        <f t="shared" si="32"/>
        <v>Quarter!r61c36</v>
      </c>
      <c r="BB61" s="7" t="str">
        <f t="shared" si="32"/>
        <v>Quarter!r61c37</v>
      </c>
      <c r="BC61" s="7" t="str">
        <f t="shared" si="32"/>
        <v>Quarter!r61c38</v>
      </c>
      <c r="BD61" s="7" t="str">
        <f t="shared" si="32"/>
        <v>Quarter!r61c39</v>
      </c>
      <c r="BE61" s="7" t="str">
        <f t="shared" si="32"/>
        <v>Quarter!r61c40</v>
      </c>
      <c r="BF61" s="7" t="str">
        <f t="shared" si="32"/>
        <v>Quarter!r61c41</v>
      </c>
      <c r="BG61" s="7" t="str">
        <f t="shared" si="26"/>
        <v>Quarter!r61c42</v>
      </c>
      <c r="BH61" s="7" t="str">
        <f t="shared" si="26"/>
        <v>Quarter!r61c43</v>
      </c>
      <c r="BI61" s="7" t="str">
        <f t="shared" si="26"/>
        <v>Quarter!r61c44</v>
      </c>
      <c r="BJ61" s="7" t="str">
        <f t="shared" si="26"/>
        <v>Quarter!r61c45</v>
      </c>
      <c r="BK61" s="7" t="str">
        <f t="shared" si="26"/>
        <v>Quarter!r61c46</v>
      </c>
      <c r="BL61" s="7" t="str">
        <f t="shared" si="26"/>
        <v>Quarter!r61c47</v>
      </c>
      <c r="BM61" s="7" t="str">
        <f t="shared" si="26"/>
        <v>Quarter!r61c48</v>
      </c>
      <c r="BN61" s="7" t="str">
        <f t="shared" si="26"/>
        <v>Quarter!r61c49</v>
      </c>
      <c r="BO61" s="7" t="str">
        <f t="shared" si="26"/>
        <v>Quarter!r61c50</v>
      </c>
      <c r="BP61" s="7" t="str">
        <f t="shared" si="26"/>
        <v>Quarter!r61c51</v>
      </c>
      <c r="BQ61" s="7" t="str">
        <f t="shared" si="26"/>
        <v>Quarter!r61c52</v>
      </c>
      <c r="BR61" s="7" t="str">
        <f t="shared" si="26"/>
        <v>Quarter!r61c53</v>
      </c>
      <c r="BS61" s="7" t="str">
        <f t="shared" si="26"/>
        <v>Quarter!r61c54</v>
      </c>
      <c r="BT61" s="7" t="str">
        <f t="shared" si="26"/>
        <v>Quarter!r61c55</v>
      </c>
    </row>
    <row r="62" spans="2:72" x14ac:dyDescent="0.2">
      <c r="B62" s="28" t="s">
        <v>80</v>
      </c>
      <c r="C62" s="7">
        <v>62</v>
      </c>
      <c r="D62" s="7" t="str">
        <f t="shared" si="29"/>
        <v>Annual!r62c2</v>
      </c>
      <c r="E62" s="7" t="str">
        <f t="shared" si="29"/>
        <v>Annual!r62c3</v>
      </c>
      <c r="F62" s="7" t="str">
        <f t="shared" si="29"/>
        <v>Annual!r62c4</v>
      </c>
      <c r="G62" s="7" t="str">
        <f t="shared" si="29"/>
        <v>Annual!r62c5</v>
      </c>
      <c r="H62" s="7" t="str">
        <f t="shared" si="29"/>
        <v>Annual!r62c6</v>
      </c>
      <c r="I62" s="7" t="str">
        <f t="shared" si="29"/>
        <v>Annual!r62c7</v>
      </c>
      <c r="J62" s="7" t="str">
        <f t="shared" si="29"/>
        <v>Annual!r62c8</v>
      </c>
      <c r="K62" s="7" t="str">
        <f t="shared" si="29"/>
        <v>Annual!r62c9</v>
      </c>
      <c r="L62" s="7" t="str">
        <f t="shared" si="29"/>
        <v>Annual!r62c10</v>
      </c>
      <c r="M62" s="7" t="str">
        <f t="shared" si="29"/>
        <v>Annual!r62c11</v>
      </c>
      <c r="N62" s="7" t="str">
        <f t="shared" si="29"/>
        <v>Annual!r62c12</v>
      </c>
      <c r="O62" s="7" t="str">
        <f t="shared" si="29"/>
        <v>Annual!r62c13</v>
      </c>
      <c r="P62" s="7" t="str">
        <f t="shared" si="29"/>
        <v>Annual!r62c14</v>
      </c>
      <c r="Q62" s="7" t="str">
        <f t="shared" si="29"/>
        <v>Annual!r62c15</v>
      </c>
      <c r="R62" s="7">
        <v>62</v>
      </c>
      <c r="S62" s="7" t="str">
        <f t="shared" si="24"/>
        <v>Quarter!r62c2</v>
      </c>
      <c r="T62" s="7" t="str">
        <f t="shared" si="24"/>
        <v>Quarter!r62c3</v>
      </c>
      <c r="U62" s="7" t="str">
        <f t="shared" si="24"/>
        <v>Quarter!r62c4</v>
      </c>
      <c r="V62" s="7" t="str">
        <f t="shared" si="24"/>
        <v>Quarter!r62c5</v>
      </c>
      <c r="W62" s="7" t="str">
        <f t="shared" si="24"/>
        <v>Quarter!r62c6</v>
      </c>
      <c r="X62" s="7" t="str">
        <f t="shared" si="24"/>
        <v>Quarter!r62c7</v>
      </c>
      <c r="Y62" s="7" t="str">
        <f t="shared" si="24"/>
        <v>Quarter!r62c8</v>
      </c>
      <c r="Z62" s="7" t="str">
        <f t="shared" si="24"/>
        <v>Quarter!r62c9</v>
      </c>
      <c r="AA62" s="7" t="str">
        <f t="shared" si="24"/>
        <v>Quarter!r62c10</v>
      </c>
      <c r="AB62" s="7" t="str">
        <f t="shared" si="24"/>
        <v>Quarter!r62c11</v>
      </c>
      <c r="AC62" s="7" t="str">
        <f t="shared" si="24"/>
        <v>Quarter!r62c12</v>
      </c>
      <c r="AD62" s="7" t="str">
        <f t="shared" si="24"/>
        <v>Quarter!r62c13</v>
      </c>
      <c r="AE62" s="7" t="str">
        <f t="shared" si="24"/>
        <v>Quarter!r62c14</v>
      </c>
      <c r="AF62" s="7" t="str">
        <f t="shared" si="24"/>
        <v>Quarter!r62c15</v>
      </c>
      <c r="AG62" s="7" t="str">
        <f t="shared" si="24"/>
        <v>Quarter!r62c16</v>
      </c>
      <c r="AH62" s="7" t="str">
        <f t="shared" si="24"/>
        <v>Quarter!r62c17</v>
      </c>
      <c r="AI62" s="7" t="str">
        <f t="shared" si="31"/>
        <v>Quarter!r62c18</v>
      </c>
      <c r="AJ62" s="7" t="str">
        <f t="shared" si="31"/>
        <v>Quarter!r62c19</v>
      </c>
      <c r="AK62" s="7" t="str">
        <f t="shared" si="31"/>
        <v>Quarter!r62c20</v>
      </c>
      <c r="AL62" s="7" t="str">
        <f t="shared" si="31"/>
        <v>Quarter!r62c21</v>
      </c>
      <c r="AM62" s="7" t="str">
        <f t="shared" si="31"/>
        <v>Quarter!r62c22</v>
      </c>
      <c r="AN62" s="7" t="str">
        <f t="shared" si="31"/>
        <v>Quarter!r62c23</v>
      </c>
      <c r="AO62" s="7" t="str">
        <f t="shared" si="31"/>
        <v>Quarter!r62c24</v>
      </c>
      <c r="AP62" s="7" t="str">
        <f t="shared" si="31"/>
        <v>Quarter!r62c25</v>
      </c>
      <c r="AQ62" s="7" t="str">
        <f t="shared" si="33"/>
        <v>Quarter!r62c26</v>
      </c>
      <c r="AR62" s="7" t="str">
        <f t="shared" si="33"/>
        <v>Quarter!r62c27</v>
      </c>
      <c r="AS62" s="7" t="str">
        <f t="shared" si="33"/>
        <v>Quarter!r62c28</v>
      </c>
      <c r="AT62" s="7" t="str">
        <f t="shared" si="32"/>
        <v>Quarter!r62c29</v>
      </c>
      <c r="AU62" s="7" t="str">
        <f t="shared" si="32"/>
        <v>Quarter!r62c30</v>
      </c>
      <c r="AV62" s="7" t="str">
        <f t="shared" si="32"/>
        <v>Quarter!r62c31</v>
      </c>
      <c r="AW62" s="7" t="str">
        <f t="shared" si="32"/>
        <v>Quarter!r62c32</v>
      </c>
      <c r="AX62" s="7" t="str">
        <f t="shared" si="32"/>
        <v>Quarter!r62c33</v>
      </c>
      <c r="AY62" s="7" t="str">
        <f t="shared" si="32"/>
        <v>Quarter!r62c34</v>
      </c>
      <c r="AZ62" s="7" t="str">
        <f t="shared" si="32"/>
        <v>Quarter!r62c35</v>
      </c>
      <c r="BA62" s="7" t="str">
        <f t="shared" si="32"/>
        <v>Quarter!r62c36</v>
      </c>
      <c r="BB62" s="7" t="str">
        <f t="shared" si="32"/>
        <v>Quarter!r62c37</v>
      </c>
      <c r="BC62" s="7" t="str">
        <f t="shared" si="32"/>
        <v>Quarter!r62c38</v>
      </c>
      <c r="BD62" s="7" t="str">
        <f t="shared" si="32"/>
        <v>Quarter!r62c39</v>
      </c>
      <c r="BE62" s="7" t="str">
        <f t="shared" si="32"/>
        <v>Quarter!r62c40</v>
      </c>
      <c r="BF62" s="7" t="str">
        <f t="shared" si="32"/>
        <v>Quarter!r62c41</v>
      </c>
      <c r="BG62" s="7" t="str">
        <f t="shared" si="26"/>
        <v>Quarter!r62c42</v>
      </c>
      <c r="BH62" s="7" t="str">
        <f t="shared" si="26"/>
        <v>Quarter!r62c43</v>
      </c>
      <c r="BI62" s="7" t="str">
        <f t="shared" si="26"/>
        <v>Quarter!r62c44</v>
      </c>
      <c r="BJ62" s="7" t="str">
        <f t="shared" si="26"/>
        <v>Quarter!r62c45</v>
      </c>
      <c r="BK62" s="7" t="str">
        <f t="shared" si="26"/>
        <v>Quarter!r62c46</v>
      </c>
      <c r="BL62" s="7" t="str">
        <f t="shared" si="26"/>
        <v>Quarter!r62c47</v>
      </c>
      <c r="BM62" s="7" t="str">
        <f t="shared" si="26"/>
        <v>Quarter!r62c48</v>
      </c>
      <c r="BN62" s="7" t="str">
        <f t="shared" si="26"/>
        <v>Quarter!r62c49</v>
      </c>
      <c r="BO62" s="7" t="str">
        <f t="shared" si="26"/>
        <v>Quarter!r62c50</v>
      </c>
      <c r="BP62" s="7" t="str">
        <f t="shared" si="26"/>
        <v>Quarter!r62c51</v>
      </c>
      <c r="BQ62" s="7" t="str">
        <f t="shared" si="26"/>
        <v>Quarter!r62c52</v>
      </c>
      <c r="BR62" s="7" t="str">
        <f t="shared" si="26"/>
        <v>Quarter!r62c53</v>
      </c>
      <c r="BS62" s="7" t="str">
        <f t="shared" si="26"/>
        <v>Quarter!r62c54</v>
      </c>
      <c r="BT62" s="7" t="str">
        <f t="shared" si="26"/>
        <v>Quarter!r62c55</v>
      </c>
    </row>
    <row r="63" spans="2:72" x14ac:dyDescent="0.2">
      <c r="B63" s="32" t="s">
        <v>77</v>
      </c>
      <c r="C63" s="7">
        <v>63</v>
      </c>
      <c r="D63" s="7" t="str">
        <f t="shared" si="29"/>
        <v>Annual!r63c2</v>
      </c>
      <c r="E63" s="7" t="str">
        <f t="shared" si="29"/>
        <v>Annual!r63c3</v>
      </c>
      <c r="F63" s="7" t="str">
        <f t="shared" si="29"/>
        <v>Annual!r63c4</v>
      </c>
      <c r="G63" s="7" t="str">
        <f t="shared" si="29"/>
        <v>Annual!r63c5</v>
      </c>
      <c r="H63" s="7" t="str">
        <f t="shared" si="29"/>
        <v>Annual!r63c6</v>
      </c>
      <c r="I63" s="7" t="str">
        <f t="shared" si="29"/>
        <v>Annual!r63c7</v>
      </c>
      <c r="J63" s="7" t="str">
        <f t="shared" si="29"/>
        <v>Annual!r63c8</v>
      </c>
      <c r="K63" s="7" t="str">
        <f t="shared" si="29"/>
        <v>Annual!r63c9</v>
      </c>
      <c r="L63" s="7" t="str">
        <f t="shared" si="29"/>
        <v>Annual!r63c10</v>
      </c>
      <c r="M63" s="7" t="str">
        <f t="shared" si="29"/>
        <v>Annual!r63c11</v>
      </c>
      <c r="N63" s="7" t="str">
        <f t="shared" si="29"/>
        <v>Annual!r63c12</v>
      </c>
      <c r="O63" s="7" t="str">
        <f t="shared" si="29"/>
        <v>Annual!r63c13</v>
      </c>
      <c r="P63" s="7" t="str">
        <f t="shared" si="29"/>
        <v>Annual!r63c14</v>
      </c>
      <c r="Q63" s="7" t="str">
        <f t="shared" si="29"/>
        <v>Annual!r63c15</v>
      </c>
      <c r="R63" s="7">
        <v>63</v>
      </c>
      <c r="S63" s="7" t="str">
        <f t="shared" si="24"/>
        <v>Quarter!r63c2</v>
      </c>
      <c r="T63" s="7" t="str">
        <f t="shared" si="24"/>
        <v>Quarter!r63c3</v>
      </c>
      <c r="U63" s="7" t="str">
        <f t="shared" si="24"/>
        <v>Quarter!r63c4</v>
      </c>
      <c r="V63" s="7" t="str">
        <f t="shared" si="24"/>
        <v>Quarter!r63c5</v>
      </c>
      <c r="W63" s="7" t="str">
        <f t="shared" si="24"/>
        <v>Quarter!r63c6</v>
      </c>
      <c r="X63" s="7" t="str">
        <f t="shared" si="24"/>
        <v>Quarter!r63c7</v>
      </c>
      <c r="Y63" s="7" t="str">
        <f t="shared" si="24"/>
        <v>Quarter!r63c8</v>
      </c>
      <c r="Z63" s="7" t="str">
        <f t="shared" si="24"/>
        <v>Quarter!r63c9</v>
      </c>
      <c r="AA63" s="7" t="str">
        <f t="shared" si="24"/>
        <v>Quarter!r63c10</v>
      </c>
      <c r="AB63" s="7" t="str">
        <f t="shared" si="24"/>
        <v>Quarter!r63c11</v>
      </c>
      <c r="AC63" s="7" t="str">
        <f t="shared" si="24"/>
        <v>Quarter!r63c12</v>
      </c>
      <c r="AD63" s="7" t="str">
        <f t="shared" si="24"/>
        <v>Quarter!r63c13</v>
      </c>
      <c r="AE63" s="7" t="str">
        <f t="shared" si="24"/>
        <v>Quarter!r63c14</v>
      </c>
      <c r="AF63" s="7" t="str">
        <f t="shared" si="24"/>
        <v>Quarter!r63c15</v>
      </c>
      <c r="AG63" s="7" t="str">
        <f t="shared" si="24"/>
        <v>Quarter!r63c16</v>
      </c>
      <c r="AH63" s="7" t="str">
        <f t="shared" si="24"/>
        <v>Quarter!r63c17</v>
      </c>
      <c r="AI63" s="7" t="str">
        <f t="shared" si="31"/>
        <v>Quarter!r63c18</v>
      </c>
      <c r="AJ63" s="7" t="str">
        <f t="shared" si="31"/>
        <v>Quarter!r63c19</v>
      </c>
      <c r="AK63" s="7" t="str">
        <f t="shared" si="31"/>
        <v>Quarter!r63c20</v>
      </c>
      <c r="AL63" s="7" t="str">
        <f t="shared" si="31"/>
        <v>Quarter!r63c21</v>
      </c>
      <c r="AM63" s="7" t="str">
        <f t="shared" si="31"/>
        <v>Quarter!r63c22</v>
      </c>
      <c r="AN63" s="7" t="str">
        <f t="shared" si="31"/>
        <v>Quarter!r63c23</v>
      </c>
      <c r="AO63" s="7" t="str">
        <f t="shared" si="31"/>
        <v>Quarter!r63c24</v>
      </c>
      <c r="AP63" s="7" t="str">
        <f t="shared" si="31"/>
        <v>Quarter!r63c25</v>
      </c>
      <c r="AQ63" s="7" t="str">
        <f t="shared" si="33"/>
        <v>Quarter!r63c26</v>
      </c>
      <c r="AR63" s="7" t="str">
        <f t="shared" si="33"/>
        <v>Quarter!r63c27</v>
      </c>
      <c r="AS63" s="7" t="str">
        <f t="shared" si="33"/>
        <v>Quarter!r63c28</v>
      </c>
      <c r="AT63" s="7" t="str">
        <f t="shared" si="32"/>
        <v>Quarter!r63c29</v>
      </c>
      <c r="AU63" s="7" t="str">
        <f t="shared" si="32"/>
        <v>Quarter!r63c30</v>
      </c>
      <c r="AV63" s="7" t="str">
        <f t="shared" si="32"/>
        <v>Quarter!r63c31</v>
      </c>
      <c r="AW63" s="7" t="str">
        <f t="shared" si="32"/>
        <v>Quarter!r63c32</v>
      </c>
      <c r="AX63" s="7" t="str">
        <f t="shared" si="32"/>
        <v>Quarter!r63c33</v>
      </c>
      <c r="AY63" s="7" t="str">
        <f t="shared" si="32"/>
        <v>Quarter!r63c34</v>
      </c>
      <c r="AZ63" s="7" t="str">
        <f t="shared" si="32"/>
        <v>Quarter!r63c35</v>
      </c>
      <c r="BA63" s="7" t="str">
        <f t="shared" si="32"/>
        <v>Quarter!r63c36</v>
      </c>
      <c r="BB63" s="7" t="str">
        <f t="shared" si="32"/>
        <v>Quarter!r63c37</v>
      </c>
      <c r="BC63" s="7" t="str">
        <f t="shared" si="32"/>
        <v>Quarter!r63c38</v>
      </c>
      <c r="BD63" s="7" t="str">
        <f t="shared" si="32"/>
        <v>Quarter!r63c39</v>
      </c>
      <c r="BE63" s="7" t="str">
        <f t="shared" si="32"/>
        <v>Quarter!r63c40</v>
      </c>
      <c r="BF63" s="7" t="str">
        <f t="shared" si="32"/>
        <v>Quarter!r63c41</v>
      </c>
      <c r="BG63" s="7" t="str">
        <f t="shared" si="26"/>
        <v>Quarter!r63c42</v>
      </c>
      <c r="BH63" s="7" t="str">
        <f t="shared" si="26"/>
        <v>Quarter!r63c43</v>
      </c>
      <c r="BI63" s="7" t="str">
        <f t="shared" si="26"/>
        <v>Quarter!r63c44</v>
      </c>
      <c r="BJ63" s="7" t="str">
        <f t="shared" si="26"/>
        <v>Quarter!r63c45</v>
      </c>
      <c r="BK63" s="7" t="str">
        <f t="shared" si="26"/>
        <v>Quarter!r63c46</v>
      </c>
      <c r="BL63" s="7" t="str">
        <f t="shared" si="26"/>
        <v>Quarter!r63c47</v>
      </c>
      <c r="BM63" s="7" t="str">
        <f t="shared" si="26"/>
        <v>Quarter!r63c48</v>
      </c>
      <c r="BN63" s="7" t="str">
        <f t="shared" si="26"/>
        <v>Quarter!r63c49</v>
      </c>
      <c r="BO63" s="7" t="str">
        <f t="shared" si="26"/>
        <v>Quarter!r63c50</v>
      </c>
      <c r="BP63" s="7" t="str">
        <f t="shared" si="26"/>
        <v>Quarter!r63c51</v>
      </c>
      <c r="BQ63" s="7" t="str">
        <f t="shared" si="26"/>
        <v>Quarter!r63c52</v>
      </c>
      <c r="BR63" s="7" t="str">
        <f t="shared" si="26"/>
        <v>Quarter!r63c53</v>
      </c>
      <c r="BS63" s="7" t="str">
        <f t="shared" si="26"/>
        <v>Quarter!r63c54</v>
      </c>
      <c r="BT63" s="7" t="str">
        <f t="shared" si="26"/>
        <v>Quarter!r63c55</v>
      </c>
    </row>
    <row r="64" spans="2:72" ht="14.25" thickBot="1" x14ac:dyDescent="0.25">
      <c r="B64" s="31" t="s">
        <v>79</v>
      </c>
      <c r="C64" s="7">
        <v>64</v>
      </c>
      <c r="D64" s="7" t="str">
        <f t="shared" si="29"/>
        <v>Annual!r64c2</v>
      </c>
      <c r="E64" s="7" t="str">
        <f t="shared" si="29"/>
        <v>Annual!r64c3</v>
      </c>
      <c r="F64" s="7" t="str">
        <f t="shared" si="29"/>
        <v>Annual!r64c4</v>
      </c>
      <c r="G64" s="7" t="str">
        <f t="shared" si="29"/>
        <v>Annual!r64c5</v>
      </c>
      <c r="H64" s="7" t="str">
        <f t="shared" si="29"/>
        <v>Annual!r64c6</v>
      </c>
      <c r="I64" s="7" t="str">
        <f t="shared" si="29"/>
        <v>Annual!r64c7</v>
      </c>
      <c r="J64" s="7" t="str">
        <f t="shared" si="29"/>
        <v>Annual!r64c8</v>
      </c>
      <c r="K64" s="7" t="str">
        <f t="shared" si="29"/>
        <v>Annual!r64c9</v>
      </c>
      <c r="L64" s="7" t="str">
        <f t="shared" si="29"/>
        <v>Annual!r64c10</v>
      </c>
      <c r="M64" s="7" t="str">
        <f t="shared" si="29"/>
        <v>Annual!r64c11</v>
      </c>
      <c r="N64" s="7" t="str">
        <f t="shared" si="29"/>
        <v>Annual!r64c12</v>
      </c>
      <c r="O64" s="7" t="str">
        <f t="shared" si="29"/>
        <v>Annual!r64c13</v>
      </c>
      <c r="P64" s="7" t="str">
        <f t="shared" si="29"/>
        <v>Annual!r64c14</v>
      </c>
      <c r="Q64" s="7" t="str">
        <f t="shared" si="29"/>
        <v>Annual!r64c15</v>
      </c>
      <c r="R64" s="7">
        <v>64</v>
      </c>
      <c r="S64" s="7" t="str">
        <f t="shared" ref="S64:AN64" si="34">$T$3&amp;"r"&amp;$R64&amp;"c"&amp;S$4</f>
        <v>Quarter!r64c2</v>
      </c>
      <c r="T64" s="7" t="str">
        <f t="shared" si="34"/>
        <v>Quarter!r64c3</v>
      </c>
      <c r="U64" s="7" t="str">
        <f t="shared" si="34"/>
        <v>Quarter!r64c4</v>
      </c>
      <c r="V64" s="7" t="str">
        <f t="shared" si="34"/>
        <v>Quarter!r64c5</v>
      </c>
      <c r="W64" s="7" t="str">
        <f t="shared" si="34"/>
        <v>Quarter!r64c6</v>
      </c>
      <c r="X64" s="7" t="str">
        <f t="shared" si="34"/>
        <v>Quarter!r64c7</v>
      </c>
      <c r="Y64" s="7" t="str">
        <f t="shared" si="34"/>
        <v>Quarter!r64c8</v>
      </c>
      <c r="Z64" s="7" t="str">
        <f t="shared" si="34"/>
        <v>Quarter!r64c9</v>
      </c>
      <c r="AA64" s="7" t="str">
        <f t="shared" si="34"/>
        <v>Quarter!r64c10</v>
      </c>
      <c r="AB64" s="7" t="str">
        <f t="shared" si="34"/>
        <v>Quarter!r64c11</v>
      </c>
      <c r="AC64" s="7" t="str">
        <f t="shared" si="34"/>
        <v>Quarter!r64c12</v>
      </c>
      <c r="AD64" s="7" t="str">
        <f t="shared" si="34"/>
        <v>Quarter!r64c13</v>
      </c>
      <c r="AE64" s="7" t="str">
        <f t="shared" si="34"/>
        <v>Quarter!r64c14</v>
      </c>
      <c r="AF64" s="7" t="str">
        <f t="shared" si="34"/>
        <v>Quarter!r64c15</v>
      </c>
      <c r="AG64" s="7" t="str">
        <f t="shared" si="34"/>
        <v>Quarter!r64c16</v>
      </c>
      <c r="AH64" s="7" t="str">
        <f t="shared" si="34"/>
        <v>Quarter!r64c17</v>
      </c>
      <c r="AI64" s="7" t="str">
        <f t="shared" si="34"/>
        <v>Quarter!r64c18</v>
      </c>
      <c r="AJ64" s="7" t="str">
        <f t="shared" si="34"/>
        <v>Quarter!r64c19</v>
      </c>
      <c r="AK64" s="7" t="str">
        <f t="shared" si="34"/>
        <v>Quarter!r64c20</v>
      </c>
      <c r="AL64" s="7" t="str">
        <f t="shared" si="34"/>
        <v>Quarter!r64c21</v>
      </c>
      <c r="AM64" s="7" t="str">
        <f t="shared" si="34"/>
        <v>Quarter!r64c22</v>
      </c>
      <c r="AN64" s="7" t="str">
        <f t="shared" si="34"/>
        <v>Quarter!r64c23</v>
      </c>
      <c r="AO64" s="7" t="str">
        <f>$T$3&amp;"r"&amp;$R64&amp;"c"&amp;AO$4</f>
        <v>Quarter!r64c24</v>
      </c>
      <c r="AP64" s="7" t="str">
        <f>$T$3&amp;"r"&amp;$R64&amp;"c"&amp;AP$4</f>
        <v>Quarter!r64c25</v>
      </c>
      <c r="AQ64" s="7" t="str">
        <f>$T$3&amp;"r"&amp;$R64&amp;"c"&amp;AQ$4</f>
        <v>Quarter!r64c26</v>
      </c>
      <c r="AR64" s="7" t="str">
        <f>$T$3&amp;"r"&amp;$R64&amp;"c"&amp;AR$4</f>
        <v>Quarter!r64c27</v>
      </c>
      <c r="AS64" s="7" t="str">
        <f>$T$3&amp;"r"&amp;$R64&amp;"c"&amp;AS$4</f>
        <v>Quarter!r64c28</v>
      </c>
      <c r="AT64" s="7" t="str">
        <f t="shared" si="32"/>
        <v>Quarter!r64c29</v>
      </c>
      <c r="AU64" s="7" t="str">
        <f t="shared" si="32"/>
        <v>Quarter!r64c30</v>
      </c>
      <c r="AV64" s="7" t="str">
        <f t="shared" si="32"/>
        <v>Quarter!r64c31</v>
      </c>
      <c r="AW64" s="7" t="str">
        <f t="shared" si="32"/>
        <v>Quarter!r64c32</v>
      </c>
      <c r="AX64" s="7" t="str">
        <f t="shared" si="32"/>
        <v>Quarter!r64c33</v>
      </c>
      <c r="AY64" s="7" t="str">
        <f t="shared" si="32"/>
        <v>Quarter!r64c34</v>
      </c>
      <c r="AZ64" s="7" t="str">
        <f t="shared" si="32"/>
        <v>Quarter!r64c35</v>
      </c>
      <c r="BA64" s="7" t="str">
        <f t="shared" si="32"/>
        <v>Quarter!r64c36</v>
      </c>
      <c r="BB64" s="7" t="str">
        <f t="shared" si="32"/>
        <v>Quarter!r64c37</v>
      </c>
      <c r="BC64" s="7" t="str">
        <f t="shared" si="32"/>
        <v>Quarter!r64c38</v>
      </c>
      <c r="BD64" s="7" t="str">
        <f t="shared" si="32"/>
        <v>Quarter!r64c39</v>
      </c>
      <c r="BE64" s="7" t="str">
        <f t="shared" si="32"/>
        <v>Quarter!r64c40</v>
      </c>
      <c r="BF64" s="7" t="str">
        <f t="shared" si="32"/>
        <v>Quarter!r64c41</v>
      </c>
      <c r="BG64" s="7" t="str">
        <f t="shared" si="26"/>
        <v>Quarter!r64c42</v>
      </c>
      <c r="BH64" s="7" t="str">
        <f t="shared" si="26"/>
        <v>Quarter!r64c43</v>
      </c>
      <c r="BI64" s="7" t="str">
        <f t="shared" si="26"/>
        <v>Quarter!r64c44</v>
      </c>
      <c r="BJ64" s="7" t="str">
        <f t="shared" si="26"/>
        <v>Quarter!r64c45</v>
      </c>
      <c r="BK64" s="7" t="str">
        <f t="shared" si="26"/>
        <v>Quarter!r64c46</v>
      </c>
      <c r="BL64" s="7" t="str">
        <f t="shared" si="26"/>
        <v>Quarter!r64c47</v>
      </c>
      <c r="BM64" s="7" t="str">
        <f t="shared" si="26"/>
        <v>Quarter!r64c48</v>
      </c>
      <c r="BN64" s="7" t="str">
        <f t="shared" si="26"/>
        <v>Quarter!r64c49</v>
      </c>
      <c r="BO64" s="7" t="str">
        <f t="shared" si="26"/>
        <v>Quarter!r64c50</v>
      </c>
      <c r="BP64" s="7" t="str">
        <f t="shared" si="26"/>
        <v>Quarter!r64c51</v>
      </c>
      <c r="BQ64" s="7" t="str">
        <f t="shared" si="26"/>
        <v>Quarter!r64c52</v>
      </c>
      <c r="BR64" s="7" t="str">
        <f t="shared" si="26"/>
        <v>Quarter!r64c53</v>
      </c>
      <c r="BS64" s="7" t="str">
        <f t="shared" si="26"/>
        <v>Quarter!r64c54</v>
      </c>
      <c r="BT64" s="7" t="str">
        <f t="shared" si="26"/>
        <v>Quarter!r64c55</v>
      </c>
    </row>
    <row r="65" spans="1:50" ht="13.5" thickTop="1" x14ac:dyDescent="0.2"/>
    <row r="67" spans="1:50" x14ac:dyDescent="0.2">
      <c r="B67" s="185"/>
    </row>
    <row r="69" spans="1:50" x14ac:dyDescent="0.2">
      <c r="B69" s="7">
        <v>2003</v>
      </c>
      <c r="C69" s="7">
        <v>2004</v>
      </c>
      <c r="D69" s="7">
        <v>2005</v>
      </c>
      <c r="E69" s="7">
        <v>2006</v>
      </c>
      <c r="F69" s="7">
        <v>2007</v>
      </c>
      <c r="G69" s="7">
        <v>2008</v>
      </c>
      <c r="H69" s="7">
        <v>2009</v>
      </c>
      <c r="I69" s="7">
        <v>2010</v>
      </c>
      <c r="J69" s="7">
        <v>2011</v>
      </c>
      <c r="K69" s="7">
        <v>2012</v>
      </c>
      <c r="L69" s="7">
        <v>2013</v>
      </c>
      <c r="M69" s="7">
        <v>2014</v>
      </c>
      <c r="N69" s="7">
        <v>2015</v>
      </c>
      <c r="O69" s="7">
        <v>2016</v>
      </c>
      <c r="P69" s="7">
        <v>2017</v>
      </c>
      <c r="Q69" s="7">
        <v>2018</v>
      </c>
      <c r="R69" s="7">
        <v>2019</v>
      </c>
      <c r="S69" s="7">
        <v>2020</v>
      </c>
      <c r="T69" s="7">
        <v>2021</v>
      </c>
      <c r="U69" s="7">
        <v>2022</v>
      </c>
      <c r="V69" s="7">
        <v>2023</v>
      </c>
    </row>
    <row r="70" spans="1:50" x14ac:dyDescent="0.2">
      <c r="A70" s="7" t="s">
        <v>51</v>
      </c>
      <c r="B70" s="7">
        <v>365</v>
      </c>
      <c r="C70" s="7">
        <v>366</v>
      </c>
      <c r="D70" s="7">
        <v>365</v>
      </c>
      <c r="E70" s="7">
        <v>365</v>
      </c>
      <c r="F70" s="7">
        <v>365</v>
      </c>
      <c r="G70" s="7">
        <v>366</v>
      </c>
      <c r="H70" s="7">
        <v>365</v>
      </c>
      <c r="I70" s="7">
        <v>365</v>
      </c>
      <c r="J70" s="7">
        <v>365</v>
      </c>
      <c r="K70" s="7">
        <v>366</v>
      </c>
      <c r="L70" s="7">
        <v>365</v>
      </c>
      <c r="M70" s="7">
        <v>365</v>
      </c>
      <c r="N70" s="7">
        <v>365</v>
      </c>
      <c r="O70" s="7">
        <v>366</v>
      </c>
      <c r="P70" s="7">
        <v>365</v>
      </c>
      <c r="Q70" s="7">
        <v>365</v>
      </c>
      <c r="R70" s="7">
        <v>365</v>
      </c>
      <c r="S70" s="7">
        <v>366</v>
      </c>
      <c r="T70" s="7">
        <v>365</v>
      </c>
      <c r="U70" s="7">
        <v>365</v>
      </c>
      <c r="V70" s="7">
        <v>365</v>
      </c>
    </row>
    <row r="73" spans="1:50" ht="38.25" x14ac:dyDescent="0.2">
      <c r="B73" s="123" t="s">
        <v>108</v>
      </c>
      <c r="C73" s="123" t="s">
        <v>109</v>
      </c>
      <c r="D73" s="123" t="s">
        <v>110</v>
      </c>
      <c r="E73" s="123" t="s">
        <v>111</v>
      </c>
      <c r="F73" s="123" t="s">
        <v>112</v>
      </c>
      <c r="G73" s="123" t="s">
        <v>113</v>
      </c>
      <c r="H73" s="123" t="s">
        <v>114</v>
      </c>
      <c r="I73" s="123" t="s">
        <v>115</v>
      </c>
      <c r="J73" s="123" t="s">
        <v>116</v>
      </c>
      <c r="K73" s="123" t="s">
        <v>117</v>
      </c>
      <c r="L73" s="123" t="s">
        <v>118</v>
      </c>
      <c r="M73" s="123" t="s">
        <v>119</v>
      </c>
      <c r="N73" s="123" t="s">
        <v>120</v>
      </c>
      <c r="O73" s="123" t="s">
        <v>121</v>
      </c>
      <c r="P73" s="123" t="s">
        <v>122</v>
      </c>
      <c r="Q73" s="123"/>
      <c r="R73" s="123" t="s">
        <v>123</v>
      </c>
      <c r="S73" s="123" t="s">
        <v>124</v>
      </c>
      <c r="T73" s="123" t="s">
        <v>125</v>
      </c>
      <c r="U73" s="123" t="s">
        <v>126</v>
      </c>
      <c r="V73" s="123" t="s">
        <v>127</v>
      </c>
      <c r="W73" s="123" t="s">
        <v>128</v>
      </c>
      <c r="X73" s="123" t="s">
        <v>129</v>
      </c>
      <c r="Y73" s="123" t="s">
        <v>130</v>
      </c>
      <c r="Z73" s="123" t="s">
        <v>131</v>
      </c>
      <c r="AA73" s="123" t="s">
        <v>132</v>
      </c>
      <c r="AB73" s="123" t="s">
        <v>133</v>
      </c>
      <c r="AC73" s="123" t="s">
        <v>134</v>
      </c>
      <c r="AD73" s="123" t="s">
        <v>135</v>
      </c>
      <c r="AE73" s="123" t="s">
        <v>136</v>
      </c>
      <c r="AF73" s="123" t="s">
        <v>137</v>
      </c>
      <c r="AG73" s="123" t="s">
        <v>138</v>
      </c>
      <c r="AH73" s="123" t="s">
        <v>139</v>
      </c>
      <c r="AI73" s="123" t="s">
        <v>140</v>
      </c>
      <c r="AJ73" s="123" t="s">
        <v>141</v>
      </c>
      <c r="AK73" s="123" t="s">
        <v>142</v>
      </c>
      <c r="AL73" s="123" t="s">
        <v>143</v>
      </c>
      <c r="AM73" s="123" t="s">
        <v>144</v>
      </c>
      <c r="AN73" s="123" t="s">
        <v>145</v>
      </c>
      <c r="AO73" s="123" t="s">
        <v>146</v>
      </c>
      <c r="AP73" s="123" t="s">
        <v>147</v>
      </c>
      <c r="AQ73" s="123" t="s">
        <v>148</v>
      </c>
      <c r="AR73" s="123" t="s">
        <v>149</v>
      </c>
      <c r="AS73" s="123" t="s">
        <v>150</v>
      </c>
      <c r="AT73" s="123" t="s">
        <v>227</v>
      </c>
      <c r="AU73" s="123" t="s">
        <v>232</v>
      </c>
      <c r="AV73" s="123" t="s">
        <v>234</v>
      </c>
    </row>
    <row r="74" spans="1:50" x14ac:dyDescent="0.2">
      <c r="A74" s="7" t="s">
        <v>23</v>
      </c>
      <c r="B74" s="7">
        <v>92</v>
      </c>
      <c r="C74" s="7">
        <v>90</v>
      </c>
      <c r="D74" s="7">
        <v>91</v>
      </c>
      <c r="E74" s="7">
        <v>92</v>
      </c>
      <c r="F74" s="7">
        <v>92</v>
      </c>
      <c r="G74" s="7">
        <v>91</v>
      </c>
      <c r="H74" s="7">
        <v>91</v>
      </c>
      <c r="I74" s="7">
        <v>92</v>
      </c>
      <c r="J74" s="7">
        <v>92</v>
      </c>
      <c r="K74" s="7">
        <v>90</v>
      </c>
      <c r="L74" s="7">
        <v>91</v>
      </c>
      <c r="M74" s="7">
        <v>92</v>
      </c>
      <c r="N74" s="7">
        <v>92</v>
      </c>
      <c r="O74" s="7">
        <v>90</v>
      </c>
      <c r="P74" s="7">
        <v>91</v>
      </c>
      <c r="R74" s="7">
        <v>92</v>
      </c>
      <c r="S74" s="7">
        <v>92</v>
      </c>
      <c r="T74" s="7">
        <v>90</v>
      </c>
      <c r="U74" s="7">
        <v>91</v>
      </c>
      <c r="V74" s="7">
        <v>92</v>
      </c>
      <c r="W74" s="7">
        <v>92</v>
      </c>
      <c r="X74" s="7">
        <v>91</v>
      </c>
      <c r="Y74" s="7">
        <v>91</v>
      </c>
      <c r="Z74" s="7">
        <v>92</v>
      </c>
      <c r="AA74" s="7">
        <v>92</v>
      </c>
      <c r="AB74" s="7">
        <v>90</v>
      </c>
      <c r="AC74" s="7">
        <v>91</v>
      </c>
      <c r="AD74" s="7">
        <v>92</v>
      </c>
      <c r="AE74" s="7">
        <v>92</v>
      </c>
      <c r="AF74" s="7">
        <v>90</v>
      </c>
      <c r="AG74" s="7">
        <v>91</v>
      </c>
      <c r="AH74" s="7">
        <v>92</v>
      </c>
      <c r="AI74" s="7">
        <v>92</v>
      </c>
      <c r="AJ74" s="7">
        <v>90</v>
      </c>
      <c r="AK74" s="7">
        <v>91</v>
      </c>
      <c r="AL74" s="7">
        <v>92</v>
      </c>
      <c r="AM74" s="7">
        <v>92</v>
      </c>
      <c r="AN74" s="7">
        <v>91</v>
      </c>
      <c r="AO74" s="7">
        <v>91</v>
      </c>
      <c r="AP74" s="7">
        <v>92</v>
      </c>
      <c r="AQ74" s="7">
        <v>92</v>
      </c>
      <c r="AR74" s="7">
        <v>90</v>
      </c>
      <c r="AS74" s="7">
        <v>91</v>
      </c>
      <c r="AT74" s="7">
        <v>92</v>
      </c>
      <c r="AU74" s="7">
        <v>92</v>
      </c>
      <c r="AV74" s="7">
        <v>90</v>
      </c>
      <c r="AW74" s="7">
        <v>91</v>
      </c>
      <c r="AX74" s="7">
        <v>92</v>
      </c>
    </row>
  </sheetData>
  <phoneticPr fontId="47" type="noConversion"/>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2019-08-13T08:31:10+00:00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CIRRUSPreviousRetentionPolicy xmlns="204e2052-c317-4615-9996-a40f4c067602" xsi:nil="true"/>
    <LegacyCaseReferenceNumber xmlns="204e2052-c317-4615-9996-a40f4c067602" xsi:nil="true"/>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 xsi:nil="true"/>
    <LegacyCopyright xmlns="b67a7830-db79-4a49-bf27-2aff92a2201a"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LegacyNumericClass xmlns="b67a7830-db79-4a49-bf27-2aff92a2201a" xsi:nil="true"/>
    <LegacyCurrentLocation xmlns="b67a7830-db79-4a49-bf27-2aff92a2201a"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A147B0B978B3D248B5FF1EC4BCDED4AA" ma:contentTypeVersion="16474" ma:contentTypeDescription="Create a new document." ma:contentTypeScope="" ma:versionID="bb2ccca99258cd98422be9cba6288491">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xmlns:ns8="204e2052-c317-4615-9996-a40f4c067602" targetNamespace="http://schemas.microsoft.com/office/2006/metadata/properties" ma:root="true" ma:fieldsID="ed63036e556052c5ad123278f8f1b884" ns2:_="" ns3:_="" ns4:_="" ns5:_="" ns6:_="" ns7:_="" ns8: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import namespace="204e2052-c317-4615-9996-a40f4c067602"/>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8:MediaServiceMetadata" minOccurs="0"/>
                <xsd:element ref="ns8:MediaServiceFastMetadata" minOccurs="0"/>
                <xsd:element ref="ns8:MediaServiceDateTaken" minOccurs="0"/>
                <xsd:element ref="ns4:SharedWithUsers" minOccurs="0"/>
                <xsd:element ref="ns4:SharedWithDetails" minOccurs="0"/>
                <xsd:element ref="ns8:CIRRUSPreviousRetentionPolicy" minOccurs="0"/>
                <xsd:element ref="ns8:LegacyCaseReferenceNumber" minOccurs="0"/>
                <xsd:element ref="ns8:MediaServiceEventHashCode" minOccurs="0"/>
                <xsd:element ref="ns8:MediaServiceGenerationTime" minOccurs="0"/>
                <xsd:element ref="ns8:MediaServiceAutoTags" minOccurs="0"/>
                <xsd:element ref="ns8:MediaServiceLocation" minOccurs="0"/>
                <xsd:element ref="ns8: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element name="SharedWithUsers" ma:index="6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04e2052-c317-4615-9996-a40f4c067602" elementFormDefault="qualified">
    <xsd:import namespace="http://schemas.microsoft.com/office/2006/documentManagement/types"/>
    <xsd:import namespace="http://schemas.microsoft.com/office/infopath/2007/PartnerControls"/>
    <xsd:element name="MediaServiceMetadata" ma:index="65" nillable="true" ma:displayName="MediaServiceMetadata" ma:hidden="true" ma:internalName="MediaServiceMetadata" ma:readOnly="true">
      <xsd:simpleType>
        <xsd:restriction base="dms:Note"/>
      </xsd:simpleType>
    </xsd:element>
    <xsd:element name="MediaServiceFastMetadata" ma:index="66" nillable="true" ma:displayName="MediaServiceFastMetadata" ma:hidden="true" ma:internalName="MediaServiceFastMetadata" ma:readOnly="true">
      <xsd:simpleType>
        <xsd:restriction base="dms:Note"/>
      </xsd:simpleType>
    </xsd:element>
    <xsd:element name="MediaServiceDateTaken" ma:index="67" nillable="true" ma:displayName="MediaServiceDateTaken" ma:hidden="true" ma:internalName="MediaServiceDateTaken" ma:readOnly="true">
      <xsd:simpleType>
        <xsd:restriction base="dms:Text"/>
      </xsd:simpleType>
    </xsd:element>
    <xsd:element name="CIRRUSPreviousRetentionPolicy" ma:index="70" nillable="true" ma:displayName="Previous Retention Policy" ma:internalName="CIRRUSPreviousRetentionPolicy">
      <xsd:simpleType>
        <xsd:restriction base="dms:Note">
          <xsd:maxLength value="255"/>
        </xsd:restriction>
      </xsd:simpleType>
    </xsd:element>
    <xsd:element name="LegacyCaseReferenceNumber" ma:index="71" nillable="true" ma:displayName="Legacy Case Reference Number" ma:internalName="LegacyCaseReferenceNumber">
      <xsd:simpleType>
        <xsd:restriction base="dms:Note">
          <xsd:maxLength value="255"/>
        </xsd:restriction>
      </xsd:simpleType>
    </xsd:element>
    <xsd:element name="MediaServiceEventHashCode" ma:index="72" nillable="true" ma:displayName="MediaServiceEventHashCode" ma:hidden="true" ma:internalName="MediaServiceEventHashCode" ma:readOnly="true">
      <xsd:simpleType>
        <xsd:restriction base="dms:Text"/>
      </xsd:simpleType>
    </xsd:element>
    <xsd:element name="MediaServiceGenerationTime" ma:index="73" nillable="true" ma:displayName="MediaServiceGenerationTime" ma:hidden="true" ma:internalName="MediaServiceGenerationTime" ma:readOnly="true">
      <xsd:simpleType>
        <xsd:restriction base="dms:Text"/>
      </xsd:simpleType>
    </xsd:element>
    <xsd:element name="MediaServiceAutoTags" ma:index="74" nillable="true" ma:displayName="Tags" ma:internalName="MediaServiceAutoTags" ma:readOnly="true">
      <xsd:simpleType>
        <xsd:restriction base="dms:Text"/>
      </xsd:simpleType>
    </xsd:element>
    <xsd:element name="MediaServiceLocation" ma:index="75" nillable="true" ma:displayName="Location" ma:internalName="MediaServiceLocation" ma:readOnly="true">
      <xsd:simpleType>
        <xsd:restriction base="dms:Text"/>
      </xsd:simpleType>
    </xsd:element>
    <xsd:element name="MediaServiceOCR" ma:index="7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44F02F19-184F-4953-B5C6-92133A97FE89}">
  <ds:schemaRefs>
    <ds:schemaRef ds:uri="http://schemas.microsoft.com/sharepoint/v3/contenttype/forms"/>
  </ds:schemaRefs>
</ds:datastoreItem>
</file>

<file path=customXml/itemProps2.xml><?xml version="1.0" encoding="utf-8"?>
<ds:datastoreItem xmlns:ds="http://schemas.openxmlformats.org/officeDocument/2006/customXml" ds:itemID="{F2DD526F-DD9A-47F4-A5BF-F5D2DA4470FD}">
  <ds:schemaRefs>
    <ds:schemaRef ds:uri="http://schemas.microsoft.com/office/2006/metadata/longProperties"/>
  </ds:schemaRefs>
</ds:datastoreItem>
</file>

<file path=customXml/itemProps3.xml><?xml version="1.0" encoding="utf-8"?>
<ds:datastoreItem xmlns:ds="http://schemas.openxmlformats.org/officeDocument/2006/customXml" ds:itemID="{AECED22D-F619-4C7F-AA7C-8D1EE86182EA}">
  <ds:schemaRefs>
    <ds:schemaRef ds:uri="http://schemas.microsoft.com/office/infopath/2007/PartnerControls"/>
    <ds:schemaRef ds:uri="c963a4c1-1bb4-49f2-a011-9c776a7eed2a"/>
    <ds:schemaRef ds:uri="http://schemas.openxmlformats.org/package/2006/metadata/core-properties"/>
    <ds:schemaRef ds:uri="http://purl.org/dc/terms/"/>
    <ds:schemaRef ds:uri="204e2052-c317-4615-9996-a40f4c067602"/>
    <ds:schemaRef ds:uri="a172083e-e40c-4314-b43a-827352a1ed2c"/>
    <ds:schemaRef ds:uri="http://schemas.microsoft.com/office/2006/documentManagement/types"/>
    <ds:schemaRef ds:uri="a8f60570-4bd3-4f2b-950b-a996de8ab151"/>
    <ds:schemaRef ds:uri="b67a7830-db79-4a49-bf27-2aff92a2201a"/>
    <ds:schemaRef ds:uri="0063f72e-ace3-48fb-9c1f-5b513408b31f"/>
    <ds:schemaRef ds:uri="http://purl.org/dc/elements/1.1/"/>
    <ds:schemaRef ds:uri="http://schemas.microsoft.com/office/2006/metadata/properties"/>
    <ds:schemaRef ds:uri="b413c3fd-5a3b-4239-b985-69032e371c04"/>
    <ds:schemaRef ds:uri="http://www.w3.org/XML/1998/namespace"/>
    <ds:schemaRef ds:uri="http://purl.org/dc/dcmitype/"/>
  </ds:schemaRefs>
</ds:datastoreItem>
</file>

<file path=customXml/itemProps4.xml><?xml version="1.0" encoding="utf-8"?>
<ds:datastoreItem xmlns:ds="http://schemas.openxmlformats.org/officeDocument/2006/customXml" ds:itemID="{0239198A-2E19-4395-91F5-E77035D7A8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204e2052-c317-4615-9996-a40f4c0676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64D2B62B-A65F-4FF1-A1B7-BA5BEA541F6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Cover sheet</vt:lpstr>
      <vt:lpstr>Commentary</vt:lpstr>
      <vt:lpstr>Main Table</vt:lpstr>
      <vt:lpstr>Notes</vt:lpstr>
      <vt:lpstr>Annual</vt:lpstr>
      <vt:lpstr>Quarter</vt:lpstr>
      <vt:lpstr>Scotland- Annual</vt:lpstr>
      <vt:lpstr>Scotland - Qtr</vt:lpstr>
      <vt:lpstr>Calculation_HIDE</vt:lpstr>
      <vt:lpstr>checks_HIDE</vt:lpstr>
      <vt:lpstr>'Main Table'!Print_Area</vt:lpstr>
      <vt:lpstr>'Scotland- Annual'!Print_Area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Renewable electricity capacity and generation</dc:title>
  <dc:creator>energy.stats@beis.gov.uk</dc:creator>
  <cp:keywords>Renewables, electricity, capacity, generation</cp:keywords>
  <cp:lastModifiedBy>Energy Stats</cp:lastModifiedBy>
  <cp:lastPrinted>2023-09-07T08:22:03Z</cp:lastPrinted>
  <dcterms:created xsi:type="dcterms:W3CDTF">2001-08-09T16:44:41Z</dcterms:created>
  <dcterms:modified xsi:type="dcterms:W3CDTF">2023-09-25T21:51:51Z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Unit">
    <vt:lpwstr/>
  </property>
  <property fmtid="{D5CDD505-2E9C-101B-9397-08002B2CF9AE}" pid="3" name="MSIP_Label_ba62f585-b40f-4ab9-bafe-39150f03d124_Enabled">
    <vt:lpwstr>true</vt:lpwstr>
  </property>
  <property fmtid="{D5CDD505-2E9C-101B-9397-08002B2CF9AE}" pid="4" name="MSIP_Label_ba62f585-b40f-4ab9-bafe-39150f03d124_SetDate">
    <vt:lpwstr>2019-09-17T09:34:54Z</vt:lpwstr>
  </property>
  <property fmtid="{D5CDD505-2E9C-101B-9397-08002B2CF9AE}" pid="5" name="MSIP_Label_ba62f585-b40f-4ab9-bafe-39150f03d124_Method">
    <vt:lpwstr>Standard</vt:lpwstr>
  </property>
  <property fmtid="{D5CDD505-2E9C-101B-9397-08002B2CF9AE}" pid="6" name="MSIP_Label_ba62f585-b40f-4ab9-bafe-39150f03d124_Name">
    <vt:lpwstr>OFFICIAL</vt:lpwstr>
  </property>
  <property fmtid="{D5CDD505-2E9C-101B-9397-08002B2CF9AE}" pid="7" name="MSIP_Label_ba62f585-b40f-4ab9-bafe-39150f03d124_SiteId">
    <vt:lpwstr>cbac7005-02c1-43eb-b497-e6492d1b2dd8</vt:lpwstr>
  </property>
  <property fmtid="{D5CDD505-2E9C-101B-9397-08002B2CF9AE}" pid="8" name="MSIP_Label_ba62f585-b40f-4ab9-bafe-39150f03d124_ActionId">
    <vt:lpwstr>0396c423-d520-4bb5-8002-00009aec0576</vt:lpwstr>
  </property>
  <property fmtid="{D5CDD505-2E9C-101B-9397-08002B2CF9AE}" pid="9" name="MSIP_Label_ba62f585-b40f-4ab9-bafe-39150f03d124_ContentBits">
    <vt:lpwstr>0</vt:lpwstr>
  </property>
</Properties>
</file>