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ter\Documents\JHU MSIS\Spring 2021\Simulation for Business Applications\Simulation_for_Business_Applications\HW2\"/>
    </mc:Choice>
  </mc:AlternateContent>
  <xr:revisionPtr revIDLastSave="0" documentId="13_ncr:1_{003C3DB3-0572-4AE3-BFF5-8BF88BD66EDB}" xr6:coauthVersionLast="46" xr6:coauthVersionMax="46" xr10:uidLastSave="{00000000-0000-0000-0000-000000000000}"/>
  <bookViews>
    <workbookView xWindow="25830" yWindow="1680" windowWidth="23085" windowHeight="15975" activeTab="2" xr2:uid="{60687475-6E51-4540-B2CF-4D8A7C7E6E9B}"/>
  </bookViews>
  <sheets>
    <sheet name="With @Risk Modeling" sheetId="3" r:id="rId1"/>
    <sheet name="RiskSerializationData8" sheetId="9" state="hidden" r:id="rId2"/>
    <sheet name="Result" sheetId="6" r:id="rId3"/>
    <sheet name="ro_HiddenInfo" sheetId="5" state="hidden" r:id="rId4"/>
  </sheets>
  <definedNames>
    <definedName name="_AtRisk_ReportsSetting_ReportGraphOptions" hidden="1">"REP:VER:8.1.1GRA:OUT:00INS:00SUM:T00DET:T00SCE:02SC1:33DAT:2|TRUE,.75,1|TRUE,0,.25|TRUE,.9,1SE1:38DAT:3,10,2,.95,5,16,FALSE,0,TRUE,TRUE,TRUESE2:38DAT:3,10,2,.95,5,16,FALSE,0,TRUE,TRUE,TRUETSI:002"</definedName>
    <definedName name="_AtRisk_ReportsSetting_ReportMulitSelections" hidden="1">"REP:VER:8.1.1MUL:OUT:T10INS:T11SUM:T10DET:T10SEN:T11SCE:T11TEM:F"</definedName>
    <definedName name="_AtRisk_ReportsSetting_ReportOptions" hidden="1">"REP:VER:8.1.1OPT:RAP:02RWE:00RLS:04ROT:00RST:00RRT:01AGR:FAFN:111DAT:D:\duter\Documents\JHU MSIS\Spring 2021\Simulation for Business Applications\Report-Zara Newsvendor Problem.pdfOGR:T"</definedName>
    <definedName name="_AtRisk_ReportsSetting_ReportSelectedSimulationsDET" hidden="1">"AQA="</definedName>
    <definedName name="_AtRisk_ReportsSetting_ReportSelectedSimulationsINS" hidden="1">"AQA="</definedName>
    <definedName name="_AtRisk_ReportsSetting_ReportSelectedSimulationsOUT" hidden="1">"AQA="</definedName>
    <definedName name="_AtRisk_ReportsSetting_ReportSelectedSimulationsSCE" hidden="1">"AQA="</definedName>
    <definedName name="_AtRisk_ReportsSetting_ReportSelectedSimulationsSEN" hidden="1">"AQA="</definedName>
    <definedName name="_AtRisk_ReportsSetting_ReportSelectedSimulationsSUM" hidden="1">"AQA="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anualCount" hidden="1">0</definedName>
    <definedName name="_AtRisk_SimSetting_MultipleCPUMode" hidden="1">1</definedName>
    <definedName name="_AtRisk_SimSetting_MultipleCPUModeV8" hidden="1">1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8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8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1</definedName>
    <definedName name="_AtRisk_SimSetting_StdRecalcWithoutRiskStaticPercentile" hidden="1">0.5</definedName>
    <definedName name="_PalDV_1035610634" hidden="1">'With @Risk Modeling'!$D$13:$G$13</definedName>
    <definedName name="BrowseRecords" localSheetId="1">RiskSerializationData8!$6:$7</definedName>
    <definedName name="OptimizationAdjustableCellAddresses" hidden="1">ro_HiddenInfo!$H$16</definedName>
    <definedName name="Pal_Workbook_GUID" hidden="1">"4PVHUWDGNNKIXLN9C36Q8M14"</definedName>
    <definedName name="PalisadeReportWorkbookCreatedBy">"AtRisk"</definedName>
    <definedName name="RiskAfterRecalcMacro" hidden="1">""</definedName>
    <definedName name="RiskAfterSimMacro" hidden="1">""</definedName>
    <definedName name="riskATSSboxGraph" hidden="1">FALSE</definedName>
    <definedName name="riskATSSincludeSimtables" hidden="1">TRUE</definedName>
    <definedName name="riskATSSinputsGraphs" hidden="1">FALSE</definedName>
    <definedName name="riskATSSoutputStatistic" hidden="1">3</definedName>
    <definedName name="riskATSSpercentChangeGraph" hidden="1">TRUE</definedName>
    <definedName name="riskATSSpercentileGraph" hidden="1">TRUE</definedName>
    <definedName name="riskATSSpercentileValue" hidden="1">0.5</definedName>
    <definedName name="riskATSSprintReport" hidden="1">FALSE</definedName>
    <definedName name="riskATSSreportsInActiveBook" hidden="1">FALSE</definedName>
    <definedName name="riskATSSreportsSelected" hidden="1">TRUE</definedName>
    <definedName name="riskATSSsummaryReport" hidden="1">TRUE</definedName>
    <definedName name="riskATSStornadoGraph" hidden="1">TRUE</definedName>
    <definedName name="RiskAutoStopPercChange">1.5</definedName>
    <definedName name="RiskBeforeRecalcMacro" hidden="1">""</definedName>
    <definedName name="RiskBeforeSimMacro" hidden="1">""</definedName>
    <definedName name="RiskCollectDistributionSamples" hidden="1">2</definedName>
    <definedName name="RiskExcelReportsGoInNewWorkbook">FALSE</definedName>
    <definedName name="RiskExcelReportsToGenerate">32</definedName>
    <definedName name="RiskFixedSeed" hidden="1">1</definedName>
    <definedName name="RiskGenerateExcelReportsAtEndOfSimulation">FALSE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20000</definedName>
    <definedName name="RiskNumSimulations" hidden="1">16</definedName>
    <definedName name="RiskPauseOnError" hidden="1">FALSE</definedName>
    <definedName name="RiskRealTimeResults">FALSE</definedName>
    <definedName name="RiskReportGraphFormat">0</definedName>
    <definedName name="RiskResultsUpdateFreq">100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electedCell" hidden="1">"$F$13"</definedName>
    <definedName name="RiskSelectedNameCell1" hidden="1">"$F$12"</definedName>
    <definedName name="RiskShowRiskWindowAtEndOfSimulation">TRUE</definedName>
    <definedName name="RiskSimulationResultsStorageLocation" hidden="1">"2"</definedName>
    <definedName name="RiskStandardRecalc" hidden="1">2</definedName>
    <definedName name="RiskStatFunctionsUpdateFreq">1</definedName>
    <definedName name="RiskTemplateSheetName">"myTemplate"</definedName>
    <definedName name="RiskUpdateDisplay" hidden="1">FALSE</definedName>
    <definedName name="RiskUpdateStatFunctions">TRUE</definedName>
    <definedName name="RiskUseDifferentSeedForEachSim" hidden="1">FALSE</definedName>
    <definedName name="RiskUseFixedSeed" hidden="1">FALSE</definedName>
    <definedName name="RiskUseMultipleCPUs" hidden="1">TRUE</definedName>
    <definedName name="SerializationHeader" localSheetId="1">RiskSerializationData8!$A$1:$B$3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7" i="9" l="1"/>
  <c r="L7" i="9"/>
  <c r="A7" i="9"/>
  <c r="L6" i="9"/>
  <c r="A6" i="9"/>
  <c r="C13" i="3" a="1"/>
  <c r="C13" i="3" s="1"/>
  <c r="H16" i="5"/>
  <c r="D13" i="3" l="1"/>
  <c r="E13" i="3"/>
  <c r="F13" i="3" s="1"/>
  <c r="G13" i="3" a="1"/>
  <c r="G13" i="3" l="1"/>
  <c r="B1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<sst xmlns="http://schemas.openxmlformats.org/spreadsheetml/2006/main" count="169" uniqueCount="163">
  <si>
    <t>Cost</t>
  </si>
  <si>
    <t>Full Price</t>
  </si>
  <si>
    <t>Mark-down</t>
  </si>
  <si>
    <t>Min. Demand</t>
  </si>
  <si>
    <t>Max. Demand</t>
  </si>
  <si>
    <t>Inventory</t>
  </si>
  <si>
    <t>Zara Ruffled Cropped Top (Size Small)</t>
  </si>
  <si>
    <t>Sample Demand</t>
  </si>
  <si>
    <t>Revenue (Full price) $</t>
  </si>
  <si>
    <t>Revenue (Salvage Price) $</t>
  </si>
  <si>
    <t>Left-over  Inventory</t>
  </si>
  <si>
    <t>Profit $</t>
  </si>
  <si>
    <t>Written By Version</t>
  </si>
  <si>
    <t>8.1.1</t>
  </si>
  <si>
    <t>Serialization Major Version</t>
  </si>
  <si>
    <t>Serialization Minor Version</t>
  </si>
  <si>
    <t>Browse Record</t>
  </si>
  <si>
    <t>Display Mode</t>
  </si>
  <si>
    <t>Sens Graph Type</t>
  </si>
  <si>
    <t>Cond Sens Settings</t>
  </si>
  <si>
    <t>Scenario Settings</t>
  </si>
  <si>
    <t>Selected Scenario</t>
  </si>
  <si>
    <t>Distribution Options</t>
  </si>
  <si>
    <t>Distribution GS</t>
  </si>
  <si>
    <t>Distribution Curves</t>
  </si>
  <si>
    <t>Sens Tornado Options</t>
  </si>
  <si>
    <t>Sens Tornado GS</t>
  </si>
  <si>
    <t>Sens Tornado Curves</t>
  </si>
  <si>
    <t>Scen Tornado Options</t>
  </si>
  <si>
    <t>Scen Tornado GS</t>
  </si>
  <si>
    <t>Scen Tornado Curves</t>
  </si>
  <si>
    <t>Sens Spider Option</t>
  </si>
  <si>
    <t>Sens Spider GS</t>
  </si>
  <si>
    <t>Sens Spider Curves</t>
  </si>
  <si>
    <t>GF1_rK0qDwEAEwCbAQwjACcAPAB8AJAAkQCfAK0AdQGXAZEBKwD//wAAAAAAAAEEAAAAAAdHZW5lcmFsAAAAAQ1TYW1wbGUgRGVtYW5kAS1Db21wYXJpc29uIHdpdGggUmlza0ludFVuaWZvcm0oNjUsMTE1KQ0KU2ltIDEBARAAAgABClN0YXRpc3RpY3MDAQEA/wEBAQEBAAEBAQAEAAAAAQEBAQEAAQEBAAQAAAAIxgAC5AAACQECGwECLQECPwECUQECYwECGgANU2FtcGxlIERlbWFuZAAAAP8AAP8BAAACAAIAIwAWUmlza0ludFVuaWZvcm0oNjUsMTE1KQABAP8AAAABAAACAA4ABVNpbSAzAAJPAQAAAgACAA4ABVNpbSA0AAOMAQAAAgACAA4ABVNpbSA1AARMAQAAAgACAA4ABVNpbSA2AAU5AQAAAgACAA4ABVNpbSA3AAZOAQAAAgACAA4ABVNpbSA4AAcjAQAAAgACAH0BhwEBAQMBmpmZmZmZqT8AAGZmZmZmZu4/AAAFAAEBAQABAQEA</t>
  </si>
  <si>
    <t>UNUSED</t>
  </si>
  <si>
    <t>Method + #Operators(Legacy)</t>
  </si>
  <si>
    <t>Mutation Rate (Legacy)</t>
  </si>
  <si>
    <t>Crossover Rate (Legacy)</t>
  </si>
  <si>
    <t>Description</t>
  </si>
  <si>
    <t># Time Blocks/All Groups Must Be Present</t>
  </si>
  <si>
    <t>Constraint Range</t>
  </si>
  <si>
    <t>#Ranges</t>
  </si>
  <si>
    <t>Adj. Range</t>
  </si>
  <si>
    <t>Min Val or Range</t>
  </si>
  <si>
    <t>Max Val Or Range</t>
  </si>
  <si>
    <t>Flags</t>
  </si>
  <si>
    <t>Type (Hard/Soft)</t>
  </si>
  <si>
    <t>Entry Mode</t>
  </si>
  <si>
    <t>Formula</t>
  </si>
  <si>
    <t>Left Val Or Range</t>
  </si>
  <si>
    <t>Left Operator</t>
  </si>
  <si>
    <t>Constrained Cells</t>
  </si>
  <si>
    <t>Right Operator</t>
  </si>
  <si>
    <t>Right Val Or Range</t>
  </si>
  <si>
    <t>Penalty Function</t>
  </si>
  <si>
    <t>RO Eval Time (Iter/Sim)</t>
  </si>
  <si>
    <t>RO Statistic to Constrain</t>
  </si>
  <si>
    <t>RO Statistic Parameter</t>
  </si>
  <si>
    <t>Precision (added 6.0)</t>
  </si>
  <si>
    <t>RO Auto Eval Time (added 6.0)</t>
  </si>
  <si>
    <t>Is Disabled</t>
  </si>
  <si>
    <t>Use for EF</t>
  </si>
  <si>
    <t>EF Settings Have Been Defined</t>
  </si>
  <si>
    <t>EF Location of Constraining Values</t>
  </si>
  <si>
    <t>EF Min Constraining Value</t>
  </si>
  <si>
    <t>EF Max Constraining Value</t>
  </si>
  <si>
    <t>EF # of Constraining Values Between Min and Max</t>
  </si>
  <si>
    <t>EF Range with Constraining Values</t>
  </si>
  <si>
    <t>EF # of Constraining Values Listed</t>
  </si>
  <si>
    <t>Formula Conversion Cell (not used in v5)</t>
  </si>
  <si>
    <t>Number Formatting Cell (introduced in v5)</t>
  </si>
  <si>
    <t>Out Stats</t>
  </si>
  <si>
    <t>Mean</t>
  </si>
  <si>
    <t>Std. Dev.</t>
  </si>
  <si>
    <t>Min</t>
  </si>
  <si>
    <t>Max</t>
  </si>
  <si>
    <t>RISKOpt Tag</t>
  </si>
  <si>
    <t># Chromosomes</t>
  </si>
  <si>
    <t># Constraints</t>
  </si>
  <si>
    <t>Compatibility with Old Versions (4 trips pre-v5 versions)</t>
  </si>
  <si>
    <t>Creation Version</t>
  </si>
  <si>
    <t>Required Version</t>
  </si>
  <si>
    <t>Recommended Version</t>
  </si>
  <si>
    <t>Last Modified by Version</t>
  </si>
  <si>
    <t>Genetic Algorithm - Discrete Variable Warning Shown</t>
  </si>
  <si>
    <t>ColorOptimizationCells Called</t>
  </si>
  <si>
    <t>Constraint Solver, number of Latin Hypercube stratifications, for reproducing results with Actual Convergence</t>
  </si>
  <si>
    <t>Constraint Solver, total of adjustable cell values, to only pass number of stratifications if model hasn't changed</t>
  </si>
  <si>
    <t>Goal (Cell, Statistic, Parameter), E1: RO Formula to Optimize</t>
  </si>
  <si>
    <t>Goal (Type, Target Value)</t>
  </si>
  <si>
    <t>VERSION 6.0 SETTINGS</t>
  </si>
  <si>
    <t>Optimization Engine</t>
  </si>
  <si>
    <t>Mutation Rate (becoming a single settings for all adjustable cell groups)</t>
  </si>
  <si>
    <t>Crossover Rate (becoming a single settings for all adjustable cell groups)</t>
  </si>
  <si>
    <t>Genetic Operators (becoming a single settings for all adjustable cell groups)</t>
  </si>
  <si>
    <t>Stopping on Projected Convergence (added in version 6; other simulation runtime settings got moved to @RISK)</t>
  </si>
  <si>
    <t>Population Size</t>
  </si>
  <si>
    <t>Seed (Is Auto, Value)</t>
  </si>
  <si>
    <t>Same Seed Each Simulation (this was used in RISKOptimizer version 5 and earlier)</t>
  </si>
  <si>
    <t>Sampling Type (this was used in RISKOptimizer version 5 and earlier)</t>
  </si>
  <si>
    <t>Stop on Errors (before v5: Pause on Errors)</t>
  </si>
  <si>
    <t>Trial Count Stopping (enabled, trial count)</t>
  </si>
  <si>
    <t>Formula Stopping (enabled, formula)</t>
  </si>
  <si>
    <t>Timespan Stopping (enabled, trial count)</t>
  </si>
  <si>
    <t>Progress Stopping (enabled, trial count, max % change, change is percent)</t>
  </si>
  <si>
    <t>Version 8 Settings</t>
  </si>
  <si>
    <t>Optimization Multi-CPU Mode</t>
  </si>
  <si>
    <t>CPU Count</t>
  </si>
  <si>
    <t>EF Stopping Conditions</t>
  </si>
  <si>
    <t>EF Stop on Trials</t>
  </si>
  <si>
    <t>EF Trial Count</t>
  </si>
  <si>
    <t>EF Stop on Time</t>
  </si>
  <si>
    <t>EF Time Duration</t>
  </si>
  <si>
    <t>EF Time Unit</t>
  </si>
  <si>
    <t>EF Stop on Progress</t>
  </si>
  <si>
    <t>EF Trials (Progress)</t>
  </si>
  <si>
    <t>EF Max. Change (Progress)</t>
  </si>
  <si>
    <t>EF Max. Change is Percent (Progress)</t>
  </si>
  <si>
    <t>Sim. Stopping Mode, Tolerance (legacy settings used in v5 and earlier)</t>
  </si>
  <si>
    <t>#Iterations - Sim Stopping (legacy setting used in v5 and earlier))</t>
  </si>
  <si>
    <t>Keep Trial-by-Trial Log (if cell has anything other than False consider True, since Evolver 4 didn't have this setting); this setting no longer used staring with version 6</t>
  </si>
  <si>
    <t>Minimize Excel on Startup</t>
  </si>
  <si>
    <t>Show Excel Recalcs (replaces "Update Display" used before v5)</t>
  </si>
  <si>
    <t>Ev4/RO1: Graph Progress</t>
  </si>
  <si>
    <t>Ev4/RO1: Update Display (replaced by Show Excel Recalcs in v5)</t>
  </si>
  <si>
    <t>MACROS</t>
  </si>
  <si>
    <t>Start (enabled, macro)</t>
  </si>
  <si>
    <t>Before Recalc (enabled, macro), starting with v6 RISKOptimizer uses corresponding @RISK macro</t>
  </si>
  <si>
    <t>After Recalc (enabled, macro), starting with v6 RISKOptimizer uses corresponding @RISK macro</t>
  </si>
  <si>
    <t>After Storage (enabled, macro)</t>
  </si>
  <si>
    <t>Finish (enabled, macro)</t>
  </si>
  <si>
    <t>Macro Before Simulation (enabled, macro), starting with v6, this is legacy setting</t>
  </si>
  <si>
    <t>Macro After Simulation (enabled, macro), starting with v6, this is legacy setting</t>
  </si>
  <si>
    <t>EFFICIENT FRONTIER</t>
  </si>
  <si>
    <t>Analysis Type (Standard vs. Efficient Frontier)</t>
  </si>
  <si>
    <t>EF Item to Constrain</t>
  </si>
  <si>
    <t>EF Constraint Minimum</t>
  </si>
  <si>
    <t>EF Constraint Maximum</t>
  </si>
  <si>
    <t>EF Formula for Dtools</t>
  </si>
  <si>
    <t>1,1,1,1,1,1,1,1,1,1,1</t>
  </si>
  <si>
    <t>8.0.0</t>
  </si>
  <si>
    <t>1.0.0</t>
  </si>
  <si>
    <t>DEFAULT PARENT SELECTION</t>
  </si>
  <si>
    <t>DEFAULT MUTATION</t>
  </si>
  <si>
    <t>DEFAULT CROSSOVER</t>
  </si>
  <si>
    <t>DEFAULT BACKTRACK</t>
  </si>
  <si>
    <t>ARITHMETIC CROSSOVER</t>
  </si>
  <si>
    <t>HEURISTIC CROSSOVER</t>
  </si>
  <si>
    <t>CAUCHY MUTATION</t>
  </si>
  <si>
    <t>BOUNDARY MUTATION</t>
  </si>
  <si>
    <t>NON-UNIFORM MUTATION</t>
  </si>
  <si>
    <t>LINEAR</t>
  </si>
  <si>
    <t>LOCAL SEARCH</t>
  </si>
  <si>
    <t>RECIPE_x0001_11</t>
  </si>
  <si>
    <t/>
  </si>
  <si>
    <t>True,False,False</t>
  </si>
  <si>
    <t>Avg. Profit</t>
  </si>
  <si>
    <t>0,10,2,.95,5,16,FALSE,0,TRUE,TRUE,TRUE</t>
  </si>
  <si>
    <t>GF1_4VKXXwEAEwBZAQwjACcANwBrAHsAfACKAJgAAAAAAFEBKAD//wAAAQEEAAAAAAUwLjAwMAAAAAEGUHJvZml0AShSZWdyZXNzaW9uIENvZWZmaWNpZW50cw0KQWxsIFNpbXVsYXRpb25zAQEMAAEAAQZMZWdlbmQDAAEA/wEBAQEBAAEBAQAEAAAAAQEBAQEAAQEBAAQAAAAKtwAIywAI2wAI6wAI+wAICwEIGwEIKwEIOwEIRgEIEgAFU2ltIDEAAAD/3BQ8AQAAAgAOAAVTaW0gMgABJQEAAAIADgAFU2ltIDMAAk8BAAACAA4ABVNpbSA0AAOMAQAAAgAOAAVTaW0gNQAETAEAAAIADgAFU2ltIDYABTkBAAACAA4ABVNpbSA3AAZOAQAAAgAOAAVTaW0gOAAHIwEAAAIACQAAAAgpAQAAAgAJAAAACWABAAACAAUAAQEBAAAA</t>
  </si>
  <si>
    <t>3,10,2,.95,5,16,FALSE,0,TRUE,TRUE,TRUE</t>
  </si>
  <si>
    <t>GF1_jYW3AgEAEwBsAQwjAAAAZACpALkAugDYAOYAAAAAAAAAJwD//wAAAQQAAAAAASUyXygkKiAjLCMjMC4wMF8pO18oJCogKCMsIyMwLjAwKTtfKCQqICItIj8/Xyk7XyhAXykAAAEGUHJvZml0ATlDaGFuZ2UgaW4gT3V0cHV0IE1lYW4gQWNyb3NzIFJhbmdlIG9mIElucHV0IFZhbHVlcw0KU2ltIDEBAQwAAQABBkxlZ2VuZAMAAQD/AQEBAQEQSW5wdXQgUGVyY2VudGlsZQEBAQAEAAAAAQEBAQEAAQEBAAQAAAAKBQEHGwEHJAEHLQEHNgEHPwEHSAEHUQEHWgEHYwEHFgANU2FtcGxlIERlbWFuZAAALwEAAAkAAAABJQEAAAkAAAACTwEAAAkAAAADjAEAAAkAAAAETAEAAAkAAAAFOQEAAAkAAAAGTgEAAAkAAAAHIwEAAAkAAAAIKQEAAAkAAAAJYAEAAA==</t>
  </si>
  <si>
    <t>GF1_rK0qDwEAEwCmAQwjACcAZwB4AIwAjQCbAKkAggGiAZwBKwD//wAAAAAAAAEEAAAAADJfKCQqICMsIyMwLjAwXyk7XygkKiAoIywjIzAuMDApO18oJCogIi0iPz9fKTtfKEBfKQAAAAEGUHJvZml0AQVTaW0gMQEBEAACAAEKU3RhdGlzdGljcwMBAQD/AQEBAQEAAQEBAAQAAAABAQEBAQABAQEABAAAAArIAALfAALxAAIDAQIVAQInAQI5AQJLAQJdAQJvAQITAAZQcm9maXQAAAD/3BQ8AQAAAgACAA4ABVNpbSAyAAElAQAAAgACAA4ABVNpbSAzAAJPAQAAAgACAA4ABVNpbSA0AAOMAQAAAgACAA4ABVNpbSA1AARMAQAAAgACAA4ABVNpbSA2AAU5AQAAAgACAA4ABVNpbSA3AAZOAQAAAgACAA4ABVNpbSA4AAcjAQAAAgACAA4ABVNpbSA5AAgpAQAAAgACAA8ABlNpbSAxMAAJYAEAAAIAAgCKAZMBAQEDAQAAAAAAqJZAAQAAAAAAQJ9AAQUAAQEBAAEBAQ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</si>
</sst>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22"/>
      <color indexed="9"/>
      <name val="Calibri"/>
      <family val="2"/>
      <scheme val="minor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1" tint="0.14996795556505021"/>
      </right>
      <top style="thick">
        <color theme="0"/>
      </top>
      <bottom/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auto="1"/>
      </right>
      <top style="thick">
        <color theme="0"/>
      </top>
      <bottom style="thick">
        <color theme="0"/>
      </bottom>
      <diagonal/>
    </border>
    <border>
      <left/>
      <right style="thick">
        <color theme="1" tint="0.14996795556505021"/>
      </right>
      <top/>
      <bottom/>
      <diagonal/>
    </border>
    <border>
      <left style="thin">
        <color theme="1"/>
      </left>
      <right style="medium">
        <color auto="1"/>
      </right>
      <top style="thick">
        <color theme="0"/>
      </top>
      <bottom style="thin">
        <color theme="1"/>
      </bottom>
      <diagonal/>
    </border>
    <border>
      <left style="thin">
        <color theme="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auto="1"/>
      </right>
      <top style="thin">
        <color theme="1"/>
      </top>
      <bottom style="medium">
        <color auto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 tint="0.1499679555650502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auto="1"/>
      </bottom>
      <diagonal/>
    </border>
    <border>
      <left style="thin">
        <color theme="1"/>
      </left>
      <right style="thick">
        <color theme="1" tint="0.14996795556505021"/>
      </right>
      <top style="thin">
        <color theme="1"/>
      </top>
      <bottom style="thick">
        <color auto="1"/>
      </bottom>
      <diagonal/>
    </border>
    <border>
      <left style="thick">
        <color auto="1"/>
      </left>
      <right/>
      <top style="thick">
        <color theme="0"/>
      </top>
      <bottom style="thick">
        <color theme="0"/>
      </bottom>
      <diagonal/>
    </border>
    <border>
      <left style="thick">
        <color auto="1"/>
      </left>
      <right style="thin">
        <color theme="1"/>
      </right>
      <top style="thick">
        <color theme="0"/>
      </top>
      <bottom style="thin">
        <color theme="1"/>
      </bottom>
      <diagonal/>
    </border>
    <border>
      <left style="thick">
        <color auto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auto="1"/>
      </left>
      <right style="thin">
        <color theme="1"/>
      </right>
      <top style="thin">
        <color theme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n">
        <color theme="1"/>
      </right>
      <top style="thick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theme="1"/>
      </left>
      <right/>
      <top style="thin">
        <color theme="1"/>
      </top>
      <bottom style="thick">
        <color auto="1"/>
      </bottom>
      <diagonal/>
    </border>
    <border>
      <left/>
      <right/>
      <top style="thick">
        <color indexed="64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</cellStyleXfs>
  <cellXfs count="39">
    <xf numFmtId="0" fontId="0" fillId="0" borderId="0" xfId="0"/>
    <xf numFmtId="0" fontId="3" fillId="2" borderId="0" xfId="2" applyFont="1" applyFill="1"/>
    <xf numFmtId="0" fontId="3" fillId="2" borderId="1" xfId="2" applyFont="1" applyFill="1" applyBorder="1"/>
    <xf numFmtId="0" fontId="3" fillId="2" borderId="2" xfId="2" applyFont="1" applyFill="1" applyBorder="1"/>
    <xf numFmtId="0" fontId="3" fillId="2" borderId="3" xfId="2" applyFont="1" applyFill="1" applyBorder="1"/>
    <xf numFmtId="0" fontId="3" fillId="2" borderId="0" xfId="2" applyFont="1" applyFill="1" applyBorder="1"/>
    <xf numFmtId="0" fontId="3" fillId="2" borderId="6" xfId="2" applyFont="1" applyFill="1" applyBorder="1"/>
    <xf numFmtId="0" fontId="5" fillId="2" borderId="0" xfId="2" applyFont="1" applyFill="1" applyBorder="1"/>
    <xf numFmtId="0" fontId="5" fillId="2" borderId="6" xfId="2" applyFont="1" applyFill="1" applyBorder="1" applyAlignment="1">
      <alignment horizontal="center" vertical="center"/>
    </xf>
    <xf numFmtId="0" fontId="3" fillId="4" borderId="8" xfId="2" applyFont="1" applyFill="1" applyBorder="1"/>
    <xf numFmtId="0" fontId="3" fillId="4" borderId="9" xfId="2" applyFont="1" applyFill="1" applyBorder="1"/>
    <xf numFmtId="44" fontId="3" fillId="4" borderId="7" xfId="1" applyFont="1" applyFill="1" applyBorder="1"/>
    <xf numFmtId="44" fontId="3" fillId="4" borderId="8" xfId="1" applyFont="1" applyFill="1" applyBorder="1"/>
    <xf numFmtId="0" fontId="5" fillId="4" borderId="15" xfId="2" applyFont="1" applyFill="1" applyBorder="1" applyAlignment="1">
      <alignment horizontal="left" vertical="center"/>
    </xf>
    <xf numFmtId="0" fontId="5" fillId="4" borderId="16" xfId="2" applyFont="1" applyFill="1" applyBorder="1" applyAlignment="1">
      <alignment horizontal="left" vertical="center"/>
    </xf>
    <xf numFmtId="0" fontId="5" fillId="4" borderId="17" xfId="2" applyFont="1" applyFill="1" applyBorder="1" applyAlignment="1">
      <alignment horizontal="left" vertical="center"/>
    </xf>
    <xf numFmtId="0" fontId="5" fillId="2" borderId="18" xfId="2" applyFont="1" applyFill="1" applyBorder="1" applyAlignment="1">
      <alignment horizontal="center" vertical="center"/>
    </xf>
    <xf numFmtId="0" fontId="5" fillId="2" borderId="12" xfId="2" applyFont="1" applyFill="1" applyBorder="1" applyAlignment="1">
      <alignment horizontal="center" vertical="center"/>
    </xf>
    <xf numFmtId="44" fontId="5" fillId="2" borderId="13" xfId="2" applyNumberFormat="1" applyFont="1" applyFill="1" applyBorder="1" applyAlignment="1">
      <alignment horizontal="center" vertical="center"/>
    </xf>
    <xf numFmtId="0" fontId="3" fillId="2" borderId="20" xfId="2" applyFont="1" applyFill="1" applyBorder="1" applyAlignment="1">
      <alignment horizontal="center" vertical="center"/>
    </xf>
    <xf numFmtId="0" fontId="3" fillId="2" borderId="21" xfId="2" applyFont="1" applyFill="1" applyBorder="1" applyAlignment="1">
      <alignment horizontal="center" vertical="center"/>
    </xf>
    <xf numFmtId="0" fontId="5" fillId="2" borderId="22" xfId="2" applyFont="1" applyFill="1" applyBorder="1" applyAlignment="1">
      <alignment horizontal="center" vertical="center"/>
    </xf>
    <xf numFmtId="0" fontId="5" fillId="2" borderId="19" xfId="2" applyFont="1" applyFill="1" applyBorder="1" applyAlignment="1">
      <alignment horizontal="center" vertical="center"/>
    </xf>
    <xf numFmtId="0" fontId="5" fillId="2" borderId="10" xfId="2" applyFont="1" applyFill="1" applyBorder="1" applyAlignment="1">
      <alignment horizontal="center" vertical="center" wrapText="1"/>
    </xf>
    <xf numFmtId="0" fontId="5" fillId="2" borderId="11" xfId="2" applyFont="1" applyFill="1" applyBorder="1" applyAlignment="1">
      <alignment horizontal="center" vertical="center" wrapText="1"/>
    </xf>
    <xf numFmtId="44" fontId="5" fillId="2" borderId="12" xfId="2" applyNumberFormat="1" applyFont="1" applyFill="1" applyBorder="1" applyAlignment="1">
      <alignment horizontal="center" vertical="center"/>
    </xf>
    <xf numFmtId="44" fontId="5" fillId="2" borderId="23" xfId="2" applyNumberFormat="1" applyFont="1" applyFill="1" applyBorder="1" applyAlignment="1">
      <alignment horizontal="center" vertical="center"/>
    </xf>
    <xf numFmtId="0" fontId="4" fillId="3" borderId="14" xfId="2" applyFont="1" applyFill="1" applyBorder="1" applyAlignment="1">
      <alignment horizontal="center" vertical="top"/>
    </xf>
    <xf numFmtId="0" fontId="4" fillId="3" borderId="4" xfId="2" applyFont="1" applyFill="1" applyBorder="1" applyAlignment="1">
      <alignment horizontal="center" vertical="top"/>
    </xf>
    <xf numFmtId="0" fontId="4" fillId="3" borderId="5" xfId="2" applyFont="1" applyFill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24" xfId="0" applyBorder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5" borderId="0" xfId="0" quotePrefix="1" applyFill="1" applyAlignment="1">
      <alignment horizontal="left"/>
    </xf>
    <xf numFmtId="44" fontId="0" fillId="6" borderId="0" xfId="0" applyNumberFormat="1" applyFill="1" applyAlignment="1">
      <alignment horizontal="left"/>
    </xf>
    <xf numFmtId="0" fontId="0" fillId="0" borderId="0" xfId="0" quotePrefix="1" applyAlignment="1">
      <alignment horizontal="left"/>
    </xf>
    <xf numFmtId="0" fontId="0" fillId="5" borderId="0" xfId="0" applyNumberFormat="1" applyFill="1" applyAlignment="1">
      <alignment horizontal="left"/>
    </xf>
  </cellXfs>
  <cellStyles count="4">
    <cellStyle name="Currency" xfId="1" builtinId="4"/>
    <cellStyle name="Currency 2" xfId="3" xr:uid="{3D1A301C-E7B2-48BF-9DAF-9678679606A9}"/>
    <cellStyle name="Normal" xfId="0" builtinId="0"/>
    <cellStyle name="Normal 2" xfId="2" xr:uid="{2D6A2084-521F-46C2-96E0-3788A7863FD0}"/>
  </cellStyles>
  <dxfs count="0"/>
  <tableStyles count="1" defaultTableStyle="TableStyleMedium2" defaultPivotStyle="PivotStyleLight16">
    <tableStyle name="Invisible" pivot="0" table="0" count="0" xr9:uid="{E395664E-83C2-416D-9AF6-D64606AE073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Result!$B$1</c:f>
              <c:strCache>
                <c:ptCount val="1"/>
                <c:pt idx="0">
                  <c:v>Avg. Profit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Result!$A$2:$A$12</c:f>
              <c:numCache>
                <c:formatCode>General</c:formatCode>
                <c:ptCount val="1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</c:numCache>
            </c:numRef>
          </c:xVal>
          <c:yVal>
            <c:numRef>
              <c:f>Result!$B$2:$B$12</c:f>
              <c:numCache>
                <c:formatCode>General</c:formatCode>
                <c:ptCount val="11"/>
                <c:pt idx="0">
                  <c:v>1889.18</c:v>
                </c:pt>
                <c:pt idx="1">
                  <c:v>1891.53</c:v>
                </c:pt>
                <c:pt idx="2">
                  <c:v>1893.33</c:v>
                </c:pt>
                <c:pt idx="3">
                  <c:v>1894.57</c:v>
                </c:pt>
                <c:pt idx="4">
                  <c:v>1895.25</c:v>
                </c:pt>
                <c:pt idx="5">
                  <c:v>1895.37</c:v>
                </c:pt>
                <c:pt idx="6">
                  <c:v>1894.94</c:v>
                </c:pt>
                <c:pt idx="7">
                  <c:v>1893.95</c:v>
                </c:pt>
                <c:pt idx="8">
                  <c:v>1892.41</c:v>
                </c:pt>
                <c:pt idx="9">
                  <c:v>1890.31</c:v>
                </c:pt>
                <c:pt idx="10">
                  <c:v>1887.65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D4-4C8E-A7C3-F1CE91B943F2}"/>
            </c:ext>
          </c:extLst>
        </c:ser>
        <c:dLbls>
          <c:dLblPos val="b"/>
          <c:showLegendKey val="0"/>
          <c:showVal val="0"/>
          <c:showCatName val="0"/>
          <c:showSerName val="0"/>
          <c:showPercent val="0"/>
          <c:showBubbleSize val="0"/>
        </c:dLbls>
        <c:axId val="73307903"/>
        <c:axId val="73306239"/>
      </c:scatterChart>
      <c:valAx>
        <c:axId val="73307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Inventory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06239"/>
        <c:crosses val="autoZero"/>
        <c:crossBetween val="midCat"/>
      </c:valAx>
      <c:valAx>
        <c:axId val="7330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Profit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07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233362</xdr:colOff>
      <xdr:row>0</xdr:row>
      <xdr:rowOff>104775</xdr:rowOff>
    </xdr:from>
    <xdr:to>
      <xdr:col>9</xdr:col>
      <xdr:colOff>538162</xdr:colOff>
      <xdr:row>14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FFA5DC-503B-47A0-A262-7EF9BD447B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A9BF0-424B-4038-BFE0-542377E9E1C9}">
  <sheetPr>
    <tabColor theme="1" tint="0.249977111117893"/>
  </sheetPr>
  <dimension ref="A1:H14"/>
  <sheetViews>
    <sheetView showGridLines="0" zoomScaleNormal="100" workbookViewId="0">
      <selection activeCell="G13" sqref="G13"/>
    </sheetView>
  </sheetViews>
  <sheetFormatPr defaultColWidth="0" defaultRowHeight="15.75" zeroHeight="1" x14ac:dyDescent="0.25"/>
  <cols>
    <col min="1" max="1" width="0.85546875" style="1" customWidth="1"/>
    <col min="2" max="3" width="18.42578125" style="1" bestFit="1" customWidth="1"/>
    <col min="4" max="4" width="32.7109375" style="1" customWidth="1"/>
    <col min="5" max="5" width="28.28515625" style="1" customWidth="1"/>
    <col min="6" max="6" width="27.85546875" style="1" customWidth="1"/>
    <col min="7" max="7" width="32.42578125" style="1" customWidth="1"/>
    <col min="8" max="8" width="0.7109375" style="1" customWidth="1"/>
    <col min="9" max="16384" width="9.140625" style="1" hidden="1"/>
  </cols>
  <sheetData>
    <row r="1" spans="2:7" ht="16.5" thickBot="1" x14ac:dyDescent="0.3"/>
    <row r="2" spans="2:7" ht="0.75" customHeight="1" thickTop="1" thickBot="1" x14ac:dyDescent="0.3">
      <c r="B2" s="2"/>
      <c r="C2" s="3"/>
      <c r="D2" s="3"/>
      <c r="E2" s="3"/>
      <c r="F2" s="3"/>
      <c r="G2" s="4"/>
    </row>
    <row r="3" spans="2:7" ht="34.5" customHeight="1" thickTop="1" thickBot="1" x14ac:dyDescent="0.3">
      <c r="B3" s="27" t="s">
        <v>6</v>
      </c>
      <c r="C3" s="28"/>
      <c r="D3" s="28"/>
      <c r="E3" s="28"/>
      <c r="F3" s="28"/>
      <c r="G3" s="29"/>
    </row>
    <row r="4" spans="2:7" ht="23.25" customHeight="1" thickTop="1" x14ac:dyDescent="0.25">
      <c r="B4" s="13" t="s">
        <v>0</v>
      </c>
      <c r="C4" s="11">
        <v>17.5</v>
      </c>
      <c r="D4" s="5"/>
      <c r="E4" s="5"/>
      <c r="F4" s="5"/>
      <c r="G4" s="6"/>
    </row>
    <row r="5" spans="2:7" ht="23.25" customHeight="1" x14ac:dyDescent="0.25">
      <c r="B5" s="14" t="s">
        <v>1</v>
      </c>
      <c r="C5" s="12">
        <v>39.9</v>
      </c>
      <c r="D5" s="5"/>
      <c r="E5" s="5"/>
      <c r="F5" s="5"/>
      <c r="G5" s="6"/>
    </row>
    <row r="6" spans="2:7" ht="23.25" customHeight="1" x14ac:dyDescent="0.25">
      <c r="B6" s="14" t="s">
        <v>2</v>
      </c>
      <c r="C6" s="12">
        <v>11.5</v>
      </c>
      <c r="D6" s="5"/>
      <c r="E6" s="5"/>
      <c r="F6" s="5"/>
      <c r="G6" s="6"/>
    </row>
    <row r="7" spans="2:7" ht="23.25" customHeight="1" x14ac:dyDescent="0.25">
      <c r="B7" s="14" t="s">
        <v>3</v>
      </c>
      <c r="C7" s="9">
        <v>65</v>
      </c>
      <c r="D7" s="5"/>
      <c r="E7" s="5"/>
      <c r="F7" s="5"/>
      <c r="G7" s="6"/>
    </row>
    <row r="8" spans="2:7" ht="23.25" customHeight="1" x14ac:dyDescent="0.25">
      <c r="B8" s="14" t="s">
        <v>4</v>
      </c>
      <c r="C8" s="9">
        <v>115</v>
      </c>
      <c r="D8" s="5"/>
      <c r="E8" s="5"/>
      <c r="F8" s="5"/>
      <c r="G8" s="6"/>
    </row>
    <row r="9" spans="2:7" ht="23.25" customHeight="1" thickBot="1" x14ac:dyDescent="0.3">
      <c r="B9" s="15" t="s">
        <v>5</v>
      </c>
      <c r="C9" s="10">
        <v>110</v>
      </c>
      <c r="D9" s="5"/>
      <c r="E9" s="5"/>
      <c r="F9" s="5"/>
      <c r="G9" s="6"/>
    </row>
    <row r="10" spans="2:7" ht="20.25" customHeight="1" x14ac:dyDescent="0.25">
      <c r="B10" s="16"/>
      <c r="C10" s="5"/>
      <c r="D10" s="7"/>
      <c r="E10" s="5"/>
      <c r="F10" s="5"/>
      <c r="G10" s="6"/>
    </row>
    <row r="11" spans="2:7" ht="21" customHeight="1" thickBot="1" x14ac:dyDescent="0.3">
      <c r="B11" s="16"/>
      <c r="C11" s="5"/>
      <c r="D11" s="7"/>
      <c r="E11" s="5"/>
      <c r="F11" s="5"/>
      <c r="G11" s="8"/>
    </row>
    <row r="12" spans="2:7" ht="41.25" customHeight="1" thickTop="1" x14ac:dyDescent="0.25">
      <c r="B12" s="21"/>
      <c r="C12" s="19" t="s">
        <v>7</v>
      </c>
      <c r="D12" s="23" t="s">
        <v>8</v>
      </c>
      <c r="E12" s="23" t="s">
        <v>10</v>
      </c>
      <c r="F12" s="23" t="s">
        <v>9</v>
      </c>
      <c r="G12" s="24" t="s">
        <v>11</v>
      </c>
    </row>
    <row r="13" spans="2:7" ht="21" customHeight="1" thickBot="1" x14ac:dyDescent="0.3">
      <c r="B13" s="22"/>
      <c r="C13" s="20" cm="1">
        <f t="array" aca="1" ref="C13" ca="1">_xll.RiskIntUniform(C7,C8)</f>
        <v>75</v>
      </c>
      <c r="D13" s="25">
        <f ca="1">MIN(C9,C13)*C5</f>
        <v>2992.5</v>
      </c>
      <c r="E13" s="17">
        <f ca="1">MAX(0,C9-C13)</f>
        <v>35</v>
      </c>
      <c r="F13" s="26">
        <f ca="1">E13*C6</f>
        <v>402.5</v>
      </c>
      <c r="G13" s="18" cm="1">
        <f t="array" aca="1" ref="G13" ca="1">_xll.RiskOutput("Profit")+D13+F13-(C9*C4)</f>
        <v>1470</v>
      </c>
    </row>
    <row r="14" spans="2:7" ht="3" customHeight="1" thickTop="1" x14ac:dyDescent="0.25"/>
  </sheetData>
  <mergeCells count="1">
    <mergeCell ref="B3:G3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2596F-4C97-46D6-ADEF-C9984E3AA873}">
  <dimension ref="A1:X7"/>
  <sheetViews>
    <sheetView workbookViewId="0"/>
  </sheetViews>
  <sheetFormatPr defaultColWidth="25.7109375" defaultRowHeight="15" x14ac:dyDescent="0.25"/>
  <sheetData>
    <row r="1" spans="1:24" x14ac:dyDescent="0.25">
      <c r="A1" t="s">
        <v>12</v>
      </c>
      <c r="B1" t="s">
        <v>13</v>
      </c>
    </row>
    <row r="2" spans="1:24" x14ac:dyDescent="0.25">
      <c r="A2" t="s">
        <v>14</v>
      </c>
      <c r="B2">
        <v>4</v>
      </c>
    </row>
    <row r="3" spans="1:24" x14ac:dyDescent="0.25">
      <c r="A3" t="s">
        <v>15</v>
      </c>
      <c r="B3">
        <v>0</v>
      </c>
    </row>
    <row r="5" spans="1:24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J5" t="s">
        <v>22</v>
      </c>
      <c r="K5" t="s">
        <v>23</v>
      </c>
      <c r="L5" t="s">
        <v>24</v>
      </c>
      <c r="N5" t="s">
        <v>25</v>
      </c>
      <c r="O5" t="s">
        <v>26</v>
      </c>
      <c r="P5" t="s">
        <v>27</v>
      </c>
      <c r="R5" t="s">
        <v>28</v>
      </c>
      <c r="S5" t="s">
        <v>29</v>
      </c>
      <c r="T5" t="s">
        <v>30</v>
      </c>
      <c r="V5" t="s">
        <v>31</v>
      </c>
      <c r="W5" t="s">
        <v>32</v>
      </c>
      <c r="X5" t="s">
        <v>33</v>
      </c>
    </row>
    <row r="6" spans="1:24" x14ac:dyDescent="0.25">
      <c r="A6" t="e">
        <f ca="1">ModelRef('With @Risk Modeling'!$C$13,2,0,0)</f>
        <v>#NAME?</v>
      </c>
      <c r="B6">
        <v>0</v>
      </c>
      <c r="C6">
        <v>3</v>
      </c>
      <c r="F6">
        <v>0</v>
      </c>
      <c r="J6" t="b">
        <v>1</v>
      </c>
      <c r="K6" t="s">
        <v>34</v>
      </c>
      <c r="L6" t="e">
        <f ca="1">ModelRef('With @Risk Modeling'!$C$13,2,0,0)+ModelRef('With @Risk Modeling'!$C$13,3,0,-1)</f>
        <v>#NAME?</v>
      </c>
    </row>
    <row r="7" spans="1:24" x14ac:dyDescent="0.25">
      <c r="A7" t="e">
        <f ca="1">ModelRef('With @Risk Modeling'!$G$13,1,0,0)</f>
        <v>#NAME?</v>
      </c>
      <c r="B7">
        <v>0</v>
      </c>
      <c r="C7">
        <v>0</v>
      </c>
      <c r="D7" t="s">
        <v>158</v>
      </c>
      <c r="F7">
        <v>0</v>
      </c>
      <c r="J7" t="b">
        <v>1</v>
      </c>
      <c r="K7" t="s">
        <v>162</v>
      </c>
      <c r="L7" t="e">
        <f ca="1">ModelRef('With @Risk Modeling'!$G$13,1,0,0)</f>
        <v>#NAME?</v>
      </c>
      <c r="N7" t="s">
        <v>158</v>
      </c>
      <c r="O7" t="s">
        <v>159</v>
      </c>
      <c r="P7" t="e">
        <f ca="1">ModelRef('With @Risk Modeling'!$G$13,1,0,-1)</f>
        <v>#NAME?</v>
      </c>
      <c r="V7" t="s">
        <v>160</v>
      </c>
      <c r="W7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712B2-D568-4C30-BDD1-B8A3B8A3FDBC}">
  <dimension ref="A1:B12"/>
  <sheetViews>
    <sheetView tabSelected="1" workbookViewId="0">
      <selection activeCell="N22" sqref="N22"/>
    </sheetView>
  </sheetViews>
  <sheetFormatPr defaultRowHeight="15" x14ac:dyDescent="0.25"/>
  <sheetData>
    <row r="1" spans="1:2" x14ac:dyDescent="0.25">
      <c r="A1" t="s">
        <v>5</v>
      </c>
      <c r="B1" t="s">
        <v>157</v>
      </c>
    </row>
    <row r="2" spans="1:2" x14ac:dyDescent="0.25">
      <c r="A2">
        <v>100</v>
      </c>
      <c r="B2">
        <v>1889.18</v>
      </c>
    </row>
    <row r="3" spans="1:2" x14ac:dyDescent="0.25">
      <c r="A3">
        <v>101</v>
      </c>
      <c r="B3">
        <v>1891.53</v>
      </c>
    </row>
    <row r="4" spans="1:2" x14ac:dyDescent="0.25">
      <c r="A4">
        <v>102</v>
      </c>
      <c r="B4">
        <v>1893.33</v>
      </c>
    </row>
    <row r="5" spans="1:2" x14ac:dyDescent="0.25">
      <c r="A5">
        <v>103</v>
      </c>
      <c r="B5">
        <v>1894.57</v>
      </c>
    </row>
    <row r="6" spans="1:2" x14ac:dyDescent="0.25">
      <c r="A6">
        <v>104</v>
      </c>
      <c r="B6">
        <v>1895.25</v>
      </c>
    </row>
    <row r="7" spans="1:2" x14ac:dyDescent="0.25">
      <c r="A7">
        <v>105</v>
      </c>
      <c r="B7">
        <v>1895.37</v>
      </c>
    </row>
    <row r="8" spans="1:2" x14ac:dyDescent="0.25">
      <c r="A8">
        <v>106</v>
      </c>
      <c r="B8">
        <v>1894.94</v>
      </c>
    </row>
    <row r="9" spans="1:2" x14ac:dyDescent="0.25">
      <c r="A9">
        <v>107</v>
      </c>
      <c r="B9">
        <v>1893.95</v>
      </c>
    </row>
    <row r="10" spans="1:2" x14ac:dyDescent="0.25">
      <c r="A10">
        <v>108</v>
      </c>
      <c r="B10">
        <v>1892.41</v>
      </c>
    </row>
    <row r="11" spans="1:2" x14ac:dyDescent="0.25">
      <c r="A11">
        <v>109</v>
      </c>
      <c r="B11">
        <v>1890.31</v>
      </c>
    </row>
    <row r="12" spans="1:2" x14ac:dyDescent="0.25">
      <c r="A12">
        <v>110</v>
      </c>
      <c r="B12">
        <v>1887.65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EAD92-7392-4E51-A3B3-FDB23C3749EE}">
  <sheetPr>
    <tabColor theme="1" tint="0.249977111117893"/>
  </sheetPr>
  <dimension ref="A1:BU27"/>
  <sheetViews>
    <sheetView workbookViewId="0"/>
  </sheetViews>
  <sheetFormatPr defaultColWidth="15.7109375" defaultRowHeight="15" x14ac:dyDescent="0.25"/>
  <cols>
    <col min="1" max="16384" width="15.7109375" style="30"/>
  </cols>
  <sheetData>
    <row r="1" spans="1:73" x14ac:dyDescent="0.25">
      <c r="A1" s="30" t="s">
        <v>89</v>
      </c>
      <c r="B1" s="36">
        <f ca="1">'With @Risk Modeling'!$G$13</f>
        <v>1470</v>
      </c>
      <c r="C1" s="34">
        <v>1</v>
      </c>
      <c r="D1" s="34">
        <v>0.5</v>
      </c>
      <c r="E1" s="32"/>
      <c r="F1" s="30" t="s">
        <v>126</v>
      </c>
      <c r="I1" s="30" t="s">
        <v>80</v>
      </c>
      <c r="J1" s="32">
        <v>3</v>
      </c>
      <c r="L1" s="30" t="s">
        <v>77</v>
      </c>
      <c r="M1" s="32" t="b">
        <v>1</v>
      </c>
      <c r="O1" s="30" t="s">
        <v>72</v>
      </c>
      <c r="Y1" s="30" t="s">
        <v>91</v>
      </c>
      <c r="AA1" s="30" t="s">
        <v>134</v>
      </c>
      <c r="AD1" s="30" t="s">
        <v>109</v>
      </c>
      <c r="AG1" s="30" t="s">
        <v>106</v>
      </c>
    </row>
    <row r="2" spans="1:73" x14ac:dyDescent="0.25">
      <c r="A2" s="30" t="s">
        <v>90</v>
      </c>
      <c r="B2" s="33">
        <v>2</v>
      </c>
      <c r="C2" s="33">
        <v>0</v>
      </c>
      <c r="F2" s="30" t="s">
        <v>127</v>
      </c>
      <c r="G2" s="33" t="b">
        <v>0</v>
      </c>
      <c r="H2" s="33"/>
      <c r="I2" s="30" t="s">
        <v>70</v>
      </c>
      <c r="J2" s="32"/>
      <c r="L2" s="30" t="s">
        <v>120</v>
      </c>
      <c r="M2" s="34">
        <v>1000</v>
      </c>
      <c r="O2" s="30" t="s">
        <v>73</v>
      </c>
      <c r="P2" s="32"/>
      <c r="R2" s="30" t="s">
        <v>81</v>
      </c>
      <c r="S2" s="35" t="s">
        <v>141</v>
      </c>
      <c r="U2" s="30" t="s">
        <v>87</v>
      </c>
      <c r="V2" s="32"/>
      <c r="X2" s="30" t="s">
        <v>92</v>
      </c>
      <c r="Y2" s="33">
        <v>0</v>
      </c>
      <c r="AA2" s="30" t="s">
        <v>135</v>
      </c>
      <c r="AB2" s="33">
        <v>0</v>
      </c>
      <c r="AD2" s="30" t="s">
        <v>110</v>
      </c>
      <c r="AE2" s="33" t="b">
        <v>1</v>
      </c>
      <c r="AG2" s="30" t="s">
        <v>107</v>
      </c>
      <c r="AH2" s="34">
        <v>1</v>
      </c>
    </row>
    <row r="3" spans="1:73" x14ac:dyDescent="0.25">
      <c r="A3" s="30" t="s">
        <v>102</v>
      </c>
      <c r="B3" s="33" t="b">
        <v>1</v>
      </c>
      <c r="C3" s="33">
        <v>16</v>
      </c>
      <c r="F3" s="30" t="s">
        <v>128</v>
      </c>
      <c r="G3" s="33" t="b">
        <v>0</v>
      </c>
      <c r="H3" s="33"/>
      <c r="I3" s="30" t="s">
        <v>71</v>
      </c>
      <c r="J3" s="38">
        <v>110</v>
      </c>
      <c r="L3" s="30" t="s">
        <v>119</v>
      </c>
      <c r="M3" s="34">
        <v>1</v>
      </c>
      <c r="N3" s="34">
        <v>0</v>
      </c>
      <c r="O3" s="30" t="s">
        <v>74</v>
      </c>
      <c r="P3" s="32"/>
      <c r="R3" s="30" t="s">
        <v>82</v>
      </c>
      <c r="S3" s="35" t="s">
        <v>142</v>
      </c>
      <c r="U3" s="30" t="s">
        <v>88</v>
      </c>
      <c r="V3" s="32"/>
      <c r="X3" s="30" t="s">
        <v>93</v>
      </c>
      <c r="Y3" s="33">
        <v>0.1</v>
      </c>
      <c r="AA3" s="30" t="s">
        <v>136</v>
      </c>
      <c r="AB3" s="32"/>
      <c r="AD3" s="30" t="s">
        <v>111</v>
      </c>
      <c r="AE3" s="33">
        <v>250</v>
      </c>
      <c r="AG3" s="30" t="s">
        <v>108</v>
      </c>
      <c r="AH3" s="34">
        <v>-1</v>
      </c>
    </row>
    <row r="4" spans="1:73" x14ac:dyDescent="0.25">
      <c r="A4" s="30" t="s">
        <v>104</v>
      </c>
      <c r="B4" s="33" t="b">
        <v>0</v>
      </c>
      <c r="C4" s="33">
        <v>5</v>
      </c>
      <c r="D4" s="33">
        <v>2</v>
      </c>
      <c r="F4" s="30" t="s">
        <v>129</v>
      </c>
      <c r="G4" s="33" t="b">
        <v>0</v>
      </c>
      <c r="H4" s="33"/>
      <c r="L4" s="30" t="s">
        <v>99</v>
      </c>
      <c r="M4" s="34" t="b">
        <v>1</v>
      </c>
      <c r="O4" s="30" t="s">
        <v>75</v>
      </c>
      <c r="P4" s="32"/>
      <c r="R4" s="30" t="s">
        <v>83</v>
      </c>
      <c r="S4" s="35" t="s">
        <v>142</v>
      </c>
      <c r="X4" s="30" t="s">
        <v>94</v>
      </c>
      <c r="Y4" s="33">
        <v>0.5</v>
      </c>
      <c r="AA4" s="30" t="s">
        <v>137</v>
      </c>
      <c r="AB4" s="32"/>
      <c r="AD4" s="30" t="s">
        <v>112</v>
      </c>
      <c r="AE4" s="33" t="b">
        <v>0</v>
      </c>
    </row>
    <row r="5" spans="1:73" x14ac:dyDescent="0.25">
      <c r="A5" s="30" t="s">
        <v>105</v>
      </c>
      <c r="B5" s="33" t="b">
        <v>0</v>
      </c>
      <c r="C5" s="33">
        <v>100</v>
      </c>
      <c r="D5" s="33">
        <v>0.01</v>
      </c>
      <c r="E5" s="33" t="b">
        <v>1</v>
      </c>
      <c r="F5" s="30" t="s">
        <v>130</v>
      </c>
      <c r="G5" s="33" t="b">
        <v>0</v>
      </c>
      <c r="H5" s="33"/>
      <c r="L5" s="30" t="s">
        <v>100</v>
      </c>
      <c r="M5" s="34">
        <v>3</v>
      </c>
      <c r="O5" s="30" t="s">
        <v>76</v>
      </c>
      <c r="P5" s="32"/>
      <c r="R5" s="30" t="s">
        <v>84</v>
      </c>
      <c r="S5" s="35" t="s">
        <v>141</v>
      </c>
      <c r="X5" s="30" t="s">
        <v>95</v>
      </c>
      <c r="Y5" s="33" t="s">
        <v>140</v>
      </c>
      <c r="AA5" s="30" t="s">
        <v>138</v>
      </c>
      <c r="AB5" s="32"/>
      <c r="AD5" s="30" t="s">
        <v>113</v>
      </c>
      <c r="AE5" s="33">
        <v>15</v>
      </c>
    </row>
    <row r="6" spans="1:73" x14ac:dyDescent="0.25">
      <c r="A6" s="30" t="s">
        <v>103</v>
      </c>
      <c r="B6" s="33" t="b">
        <v>0</v>
      </c>
      <c r="C6" s="33"/>
      <c r="F6" s="30" t="s">
        <v>131</v>
      </c>
      <c r="G6" s="33" t="b">
        <v>0</v>
      </c>
      <c r="H6" s="33"/>
      <c r="L6" s="30" t="s">
        <v>132</v>
      </c>
      <c r="M6" s="34" t="b">
        <v>0</v>
      </c>
      <c r="N6" s="34"/>
      <c r="R6" s="30" t="s">
        <v>85</v>
      </c>
      <c r="S6" s="32"/>
      <c r="X6" s="30" t="s">
        <v>96</v>
      </c>
      <c r="Y6" s="34" t="b">
        <v>1</v>
      </c>
      <c r="AA6" s="30" t="s">
        <v>139</v>
      </c>
      <c r="AB6" s="32"/>
      <c r="AD6" s="30" t="s">
        <v>114</v>
      </c>
      <c r="AE6" s="33">
        <v>2</v>
      </c>
    </row>
    <row r="7" spans="1:73" x14ac:dyDescent="0.25">
      <c r="A7" s="30" t="s">
        <v>97</v>
      </c>
      <c r="B7" s="33">
        <v>50</v>
      </c>
      <c r="L7" s="30" t="s">
        <v>133</v>
      </c>
      <c r="M7" s="34" t="b">
        <v>0</v>
      </c>
      <c r="N7" s="34"/>
      <c r="R7" s="30" t="s">
        <v>86</v>
      </c>
      <c r="S7" s="32" t="b">
        <v>1</v>
      </c>
      <c r="AD7" s="30" t="s">
        <v>115</v>
      </c>
      <c r="AE7" s="33" t="b">
        <v>0</v>
      </c>
    </row>
    <row r="8" spans="1:73" x14ac:dyDescent="0.25">
      <c r="A8" s="30" t="s">
        <v>35</v>
      </c>
      <c r="B8" s="30" t="s">
        <v>35</v>
      </c>
      <c r="F8" s="30" t="s">
        <v>98</v>
      </c>
      <c r="G8" s="33" t="b">
        <v>1</v>
      </c>
      <c r="H8" s="33">
        <v>1</v>
      </c>
      <c r="AD8" s="30" t="s">
        <v>116</v>
      </c>
      <c r="AE8" s="33">
        <v>100</v>
      </c>
    </row>
    <row r="9" spans="1:73" x14ac:dyDescent="0.25">
      <c r="A9" s="30" t="s">
        <v>125</v>
      </c>
      <c r="B9" s="33">
        <v>3</v>
      </c>
      <c r="F9" s="30" t="s">
        <v>122</v>
      </c>
      <c r="G9" s="33" t="b">
        <v>0</v>
      </c>
      <c r="AD9" s="30" t="s">
        <v>117</v>
      </c>
      <c r="AE9" s="33">
        <v>0.01</v>
      </c>
    </row>
    <row r="10" spans="1:73" x14ac:dyDescent="0.25">
      <c r="A10" s="30" t="s">
        <v>101</v>
      </c>
      <c r="B10" s="33" t="b">
        <v>0</v>
      </c>
      <c r="AD10" s="30" t="s">
        <v>118</v>
      </c>
      <c r="AE10" s="33" t="b">
        <v>1</v>
      </c>
    </row>
    <row r="11" spans="1:73" x14ac:dyDescent="0.25">
      <c r="A11" s="30" t="s">
        <v>121</v>
      </c>
      <c r="B11" s="33" t="b">
        <v>1</v>
      </c>
    </row>
    <row r="12" spans="1:73" x14ac:dyDescent="0.25">
      <c r="A12" s="30" t="s">
        <v>124</v>
      </c>
      <c r="B12" s="33" t="b">
        <v>0</v>
      </c>
      <c r="F12" s="30" t="s">
        <v>123</v>
      </c>
      <c r="G12" s="33">
        <v>2</v>
      </c>
    </row>
    <row r="14" spans="1:73" ht="15.75" thickBot="1" x14ac:dyDescent="0.3">
      <c r="A14" s="30" t="s">
        <v>78</v>
      </c>
      <c r="B14" s="32">
        <v>1</v>
      </c>
      <c r="AX14" s="30" t="s">
        <v>79</v>
      </c>
      <c r="AY14" s="32">
        <v>0</v>
      </c>
    </row>
    <row r="15" spans="1:73" s="31" customFormat="1" ht="15.75" thickTop="1" x14ac:dyDescent="0.25">
      <c r="A15" s="31" t="s">
        <v>36</v>
      </c>
      <c r="B15" s="31" t="s">
        <v>37</v>
      </c>
      <c r="C15" s="31" t="s">
        <v>38</v>
      </c>
      <c r="D15" s="31" t="s">
        <v>39</v>
      </c>
      <c r="E15" s="31" t="s">
        <v>40</v>
      </c>
      <c r="F15" s="31" t="s">
        <v>41</v>
      </c>
      <c r="G15" s="31" t="s">
        <v>42</v>
      </c>
      <c r="H15" s="31" t="s">
        <v>43</v>
      </c>
      <c r="I15" s="31" t="s">
        <v>44</v>
      </c>
      <c r="J15" s="31" t="s">
        <v>45</v>
      </c>
      <c r="K15" s="31" t="s">
        <v>46</v>
      </c>
      <c r="AX15" s="31" t="s">
        <v>47</v>
      </c>
      <c r="AY15" s="31" t="s">
        <v>48</v>
      </c>
      <c r="AZ15" s="31" t="s">
        <v>49</v>
      </c>
      <c r="BA15" s="31" t="s">
        <v>39</v>
      </c>
      <c r="BB15" s="31" t="s">
        <v>50</v>
      </c>
      <c r="BC15" s="31" t="s">
        <v>51</v>
      </c>
      <c r="BD15" s="31" t="s">
        <v>52</v>
      </c>
      <c r="BE15" s="31" t="s">
        <v>53</v>
      </c>
      <c r="BF15" s="31" t="s">
        <v>54</v>
      </c>
      <c r="BG15" s="31" t="s">
        <v>55</v>
      </c>
      <c r="BH15" s="31" t="s">
        <v>56</v>
      </c>
      <c r="BI15" s="31" t="s">
        <v>57</v>
      </c>
      <c r="BJ15" s="31" t="s">
        <v>58</v>
      </c>
      <c r="BK15" s="31" t="s">
        <v>59</v>
      </c>
      <c r="BL15" s="31" t="s">
        <v>60</v>
      </c>
      <c r="BM15" s="31" t="s">
        <v>61</v>
      </c>
      <c r="BN15" s="31" t="s">
        <v>62</v>
      </c>
      <c r="BO15" s="31" t="s">
        <v>63</v>
      </c>
      <c r="BP15" s="31" t="s">
        <v>64</v>
      </c>
      <c r="BQ15" s="31" t="s">
        <v>65</v>
      </c>
      <c r="BR15" s="31" t="s">
        <v>66</v>
      </c>
      <c r="BS15" s="31" t="s">
        <v>67</v>
      </c>
      <c r="BT15" s="31" t="s">
        <v>68</v>
      </c>
      <c r="BU15" s="31" t="s">
        <v>69</v>
      </c>
    </row>
    <row r="16" spans="1:73" x14ac:dyDescent="0.25">
      <c r="A16" s="30" t="s">
        <v>154</v>
      </c>
      <c r="B16" s="30">
        <v>0.1</v>
      </c>
      <c r="C16" s="30">
        <v>0.5</v>
      </c>
      <c r="D16" s="37" t="s">
        <v>155</v>
      </c>
      <c r="G16" s="30">
        <v>1</v>
      </c>
      <c r="H16" s="30">
        <f>'With @Risk Modeling'!$C$9</f>
        <v>110</v>
      </c>
      <c r="I16" s="30">
        <v>100</v>
      </c>
      <c r="J16" s="30">
        <v>110</v>
      </c>
      <c r="K16" s="30" t="s">
        <v>156</v>
      </c>
      <c r="L16" s="30">
        <v>0</v>
      </c>
      <c r="M16" s="30" t="b">
        <v>0</v>
      </c>
    </row>
    <row r="17" spans="1:1" x14ac:dyDescent="0.25">
      <c r="A17" s="30" t="s">
        <v>143</v>
      </c>
    </row>
    <row r="18" spans="1:1" x14ac:dyDescent="0.25">
      <c r="A18" s="30" t="s">
        <v>144</v>
      </c>
    </row>
    <row r="19" spans="1:1" x14ac:dyDescent="0.25">
      <c r="A19" s="30" t="s">
        <v>145</v>
      </c>
    </row>
    <row r="20" spans="1:1" x14ac:dyDescent="0.25">
      <c r="A20" s="30" t="s">
        <v>146</v>
      </c>
    </row>
    <row r="21" spans="1:1" x14ac:dyDescent="0.25">
      <c r="A21" s="30" t="s">
        <v>147</v>
      </c>
    </row>
    <row r="22" spans="1:1" x14ac:dyDescent="0.25">
      <c r="A22" s="30" t="s">
        <v>148</v>
      </c>
    </row>
    <row r="23" spans="1:1" x14ac:dyDescent="0.25">
      <c r="A23" s="30" t="s">
        <v>149</v>
      </c>
    </row>
    <row r="24" spans="1:1" x14ac:dyDescent="0.25">
      <c r="A24" s="30" t="s">
        <v>150</v>
      </c>
    </row>
    <row r="25" spans="1:1" x14ac:dyDescent="0.25">
      <c r="A25" s="30" t="s">
        <v>151</v>
      </c>
    </row>
    <row r="26" spans="1:1" x14ac:dyDescent="0.25">
      <c r="A26" s="30" t="s">
        <v>152</v>
      </c>
    </row>
    <row r="27" spans="1:1" x14ac:dyDescent="0.25">
      <c r="A27" s="30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With @Risk Modeling</vt:lpstr>
      <vt:lpstr>RiskSerializationData8</vt:lpstr>
      <vt:lpstr>Result</vt:lpstr>
      <vt:lpstr>ro_HiddenInfo</vt:lpstr>
      <vt:lpstr>RiskSerializationData8!BrowseRecords</vt:lpstr>
      <vt:lpstr>RiskSerializationData8!SerializationHeader</vt:lpstr>
    </vt:vector>
  </TitlesOfParts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Naser Nikandish</dc:creator>
  <cp:lastModifiedBy>Minghao Du</cp:lastModifiedBy>
  <dcterms:created xsi:type="dcterms:W3CDTF">2020-03-19T04:06:03Z</dcterms:created>
  <dcterms:modified xsi:type="dcterms:W3CDTF">2021-04-12T21:28:39Z</dcterms:modified>
</cp:coreProperties>
</file>