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GDM assignments\3rd Trimester\Financial Modelling\"/>
    </mc:Choice>
  </mc:AlternateContent>
  <xr:revisionPtr revIDLastSave="0" documentId="13_ncr:1_{358D5CAE-E6CE-4400-8344-87FAF9281C47}" xr6:coauthVersionLast="47" xr6:coauthVersionMax="47" xr10:uidLastSave="{00000000-0000-0000-0000-000000000000}"/>
  <bookViews>
    <workbookView xWindow="60" yWindow="0" windowWidth="11940" windowHeight="11712" xr2:uid="{3F7E59A6-11FB-4539-9BDC-AACDF7289F25}"/>
  </bookViews>
  <sheets>
    <sheet name="Introduction" sheetId="8" r:id="rId1"/>
    <sheet name="data analysis" sheetId="1" r:id="rId2"/>
    <sheet name="covariance" sheetId="7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 a="1"/>
  <c r="Q18" i="1"/>
  <c r="B11" i="7"/>
  <c r="D11" i="7"/>
  <c r="E11" i="7"/>
  <c r="F11" i="7"/>
  <c r="B12" i="7"/>
  <c r="C12" i="7"/>
  <c r="E12" i="7"/>
  <c r="F12" i="7"/>
  <c r="B13" i="7"/>
  <c r="C13" i="7"/>
  <c r="D13" i="7"/>
  <c r="F13" i="7"/>
  <c r="B14" i="7"/>
  <c r="C14" i="7"/>
  <c r="D14" i="7"/>
  <c r="E14" i="7"/>
  <c r="C10" i="7"/>
  <c r="D10" i="7"/>
  <c r="E10" i="7"/>
  <c r="F10" i="7"/>
  <c r="V1" i="1" l="1"/>
  <c r="U1" i="1"/>
  <c r="T1" i="1"/>
  <c r="S1" i="1"/>
  <c r="R1" i="1"/>
  <c r="I8" i="1"/>
  <c r="J1" i="1"/>
  <c r="K1" i="1"/>
  <c r="L1" i="1"/>
  <c r="M1" i="1"/>
  <c r="N1" i="1"/>
  <c r="I1" i="1"/>
  <c r="I4" i="1"/>
  <c r="J4" i="1"/>
  <c r="R3" i="1" s="1"/>
  <c r="K4" i="1"/>
  <c r="L4" i="1"/>
  <c r="T3" i="1" s="1"/>
  <c r="M4" i="1"/>
  <c r="T2" i="1" s="1"/>
  <c r="N4" i="1"/>
  <c r="I5" i="1"/>
  <c r="J5" i="1"/>
  <c r="K5" i="1"/>
  <c r="L5" i="1"/>
  <c r="M5" i="1"/>
  <c r="N5" i="1"/>
  <c r="I6" i="1"/>
  <c r="J6" i="1"/>
  <c r="K6" i="1"/>
  <c r="L6" i="1"/>
  <c r="M6" i="1"/>
  <c r="U3" i="1" s="1"/>
  <c r="N6" i="1"/>
  <c r="I7" i="1"/>
  <c r="J7" i="1"/>
  <c r="K7" i="1"/>
  <c r="L7" i="1"/>
  <c r="M7" i="1"/>
  <c r="N7" i="1"/>
  <c r="J8" i="1"/>
  <c r="K8" i="1"/>
  <c r="L8" i="1"/>
  <c r="M8" i="1"/>
  <c r="N8" i="1"/>
  <c r="V3" i="1" s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J36" i="1"/>
  <c r="K36" i="1"/>
  <c r="L36" i="1"/>
  <c r="M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I40" i="1"/>
  <c r="J40" i="1"/>
  <c r="K40" i="1"/>
  <c r="L40" i="1"/>
  <c r="M40" i="1"/>
  <c r="N40" i="1"/>
  <c r="I41" i="1"/>
  <c r="J41" i="1"/>
  <c r="K41" i="1"/>
  <c r="L41" i="1"/>
  <c r="M41" i="1"/>
  <c r="N41" i="1"/>
  <c r="I42" i="1"/>
  <c r="J42" i="1"/>
  <c r="K42" i="1"/>
  <c r="L42" i="1"/>
  <c r="M42" i="1"/>
  <c r="N42" i="1"/>
  <c r="I43" i="1"/>
  <c r="J43" i="1"/>
  <c r="K43" i="1"/>
  <c r="L43" i="1"/>
  <c r="M43" i="1"/>
  <c r="N43" i="1"/>
  <c r="I44" i="1"/>
  <c r="J44" i="1"/>
  <c r="K44" i="1"/>
  <c r="L44" i="1"/>
  <c r="M44" i="1"/>
  <c r="N44" i="1"/>
  <c r="I45" i="1"/>
  <c r="J45" i="1"/>
  <c r="K45" i="1"/>
  <c r="L45" i="1"/>
  <c r="M45" i="1"/>
  <c r="N45" i="1"/>
  <c r="I46" i="1"/>
  <c r="J46" i="1"/>
  <c r="K46" i="1"/>
  <c r="L46" i="1"/>
  <c r="M46" i="1"/>
  <c r="N46" i="1"/>
  <c r="I47" i="1"/>
  <c r="J47" i="1"/>
  <c r="K47" i="1"/>
  <c r="L47" i="1"/>
  <c r="M47" i="1"/>
  <c r="N47" i="1"/>
  <c r="I48" i="1"/>
  <c r="J48" i="1"/>
  <c r="K48" i="1"/>
  <c r="L48" i="1"/>
  <c r="M48" i="1"/>
  <c r="N48" i="1"/>
  <c r="I49" i="1"/>
  <c r="J49" i="1"/>
  <c r="K49" i="1"/>
  <c r="L49" i="1"/>
  <c r="M49" i="1"/>
  <c r="N49" i="1"/>
  <c r="I50" i="1"/>
  <c r="J50" i="1"/>
  <c r="K50" i="1"/>
  <c r="L50" i="1"/>
  <c r="M50" i="1"/>
  <c r="N50" i="1"/>
  <c r="I51" i="1"/>
  <c r="J51" i="1"/>
  <c r="K51" i="1"/>
  <c r="L51" i="1"/>
  <c r="M51" i="1"/>
  <c r="N51" i="1"/>
  <c r="I52" i="1"/>
  <c r="J52" i="1"/>
  <c r="K52" i="1"/>
  <c r="L52" i="1"/>
  <c r="M52" i="1"/>
  <c r="N52" i="1"/>
  <c r="I53" i="1"/>
  <c r="J53" i="1"/>
  <c r="K53" i="1"/>
  <c r="L53" i="1"/>
  <c r="M53" i="1"/>
  <c r="N53" i="1"/>
  <c r="I54" i="1"/>
  <c r="J54" i="1"/>
  <c r="K54" i="1"/>
  <c r="L54" i="1"/>
  <c r="M54" i="1"/>
  <c r="N54" i="1"/>
  <c r="I55" i="1"/>
  <c r="J55" i="1"/>
  <c r="K55" i="1"/>
  <c r="L55" i="1"/>
  <c r="M55" i="1"/>
  <c r="N55" i="1"/>
  <c r="I56" i="1"/>
  <c r="J56" i="1"/>
  <c r="K56" i="1"/>
  <c r="L56" i="1"/>
  <c r="M56" i="1"/>
  <c r="N56" i="1"/>
  <c r="I57" i="1"/>
  <c r="J57" i="1"/>
  <c r="K57" i="1"/>
  <c r="L57" i="1"/>
  <c r="M57" i="1"/>
  <c r="N57" i="1"/>
  <c r="I58" i="1"/>
  <c r="J58" i="1"/>
  <c r="K58" i="1"/>
  <c r="L58" i="1"/>
  <c r="M58" i="1"/>
  <c r="N58" i="1"/>
  <c r="I59" i="1"/>
  <c r="J59" i="1"/>
  <c r="K59" i="1"/>
  <c r="L59" i="1"/>
  <c r="M59" i="1"/>
  <c r="N59" i="1"/>
  <c r="I60" i="1"/>
  <c r="J60" i="1"/>
  <c r="K60" i="1"/>
  <c r="L60" i="1"/>
  <c r="M60" i="1"/>
  <c r="N60" i="1"/>
  <c r="I61" i="1"/>
  <c r="J61" i="1"/>
  <c r="K61" i="1"/>
  <c r="L61" i="1"/>
  <c r="M61" i="1"/>
  <c r="N61" i="1"/>
  <c r="I62" i="1"/>
  <c r="J62" i="1"/>
  <c r="K62" i="1"/>
  <c r="L62" i="1"/>
  <c r="M62" i="1"/>
  <c r="N62" i="1"/>
  <c r="J3" i="1"/>
  <c r="K3" i="1"/>
  <c r="L3" i="1"/>
  <c r="M3" i="1"/>
  <c r="N3" i="1"/>
  <c r="U2" i="1" s="1"/>
  <c r="I3" i="1"/>
  <c r="V2" i="1" l="1"/>
  <c r="Q2" i="1"/>
  <c r="B2" i="7"/>
  <c r="B10" i="7" s="1"/>
  <c r="F6" i="7"/>
  <c r="F14" i="7" s="1"/>
  <c r="Q3" i="1"/>
  <c r="E5" i="7"/>
  <c r="E13" i="7" s="1"/>
  <c r="S2" i="1"/>
  <c r="D4" i="7"/>
  <c r="D12" i="7" s="1"/>
  <c r="R2" i="1"/>
  <c r="C3" i="7"/>
  <c r="C11" i="7" s="1"/>
  <c r="S3" i="1"/>
  <c r="R6" i="1"/>
  <c r="S6" i="1"/>
  <c r="T6" i="1"/>
  <c r="U6" i="1"/>
  <c r="Q6" i="1"/>
  <c r="Q17" i="1" l="1"/>
  <c r="Q20" i="1" s="1"/>
  <c r="P7" i="1" a="1"/>
  <c r="P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<sst xmlns="http://schemas.openxmlformats.org/spreadsheetml/2006/main" count="83" uniqueCount="40">
  <si>
    <t>JK Paper</t>
  </si>
  <si>
    <t>Date</t>
  </si>
  <si>
    <t>Adj Close</t>
  </si>
  <si>
    <t>Gabriel India</t>
  </si>
  <si>
    <t>Neuland Industries</t>
  </si>
  <si>
    <t>KNR Constructions</t>
  </si>
  <si>
    <t xml:space="preserve">Symphony </t>
  </si>
  <si>
    <t>NIFTY 50</t>
  </si>
  <si>
    <t>Annual Average Return</t>
  </si>
  <si>
    <t>Annualised standard deviation</t>
  </si>
  <si>
    <t>Covariance matrix</t>
  </si>
  <si>
    <t>P/E &lt; Industry P/E</t>
  </si>
  <si>
    <t>Pitroski score =9</t>
  </si>
  <si>
    <t>Market cap&gt; 5000</t>
  </si>
  <si>
    <t>Market cap&lt;10000</t>
  </si>
  <si>
    <t>Return</t>
  </si>
  <si>
    <t>J K paper</t>
  </si>
  <si>
    <t xml:space="preserve">Converting to annual </t>
  </si>
  <si>
    <t>Risk Free Rate</t>
  </si>
  <si>
    <t>Weights</t>
  </si>
  <si>
    <t>Portfolio Return</t>
  </si>
  <si>
    <t>Portfolio Risk (SD)</t>
  </si>
  <si>
    <t>Sharpe ratio</t>
  </si>
  <si>
    <t>Interpretation</t>
  </si>
  <si>
    <t>For every 1 unit of risk taken, the excess return generated is 0.77 units relative to risk free rate</t>
  </si>
  <si>
    <t>PORTFOLIO MODELLING</t>
  </si>
  <si>
    <t>5 stocks were identified which are expected to be undervalued from the inputs given below on www.screener.in:</t>
  </si>
  <si>
    <t>The 5 stocks chosen from the obtained list are:</t>
  </si>
  <si>
    <t>STEP 1</t>
  </si>
  <si>
    <t>STEP 2</t>
  </si>
  <si>
    <t>Adj close value of the stocks from Yahoo Finance website were downloaded.</t>
  </si>
  <si>
    <t>STEP 3</t>
  </si>
  <si>
    <t xml:space="preserve">Return from each was calculated </t>
  </si>
  <si>
    <t>STEP 4</t>
  </si>
  <si>
    <t>The following was calculated:</t>
  </si>
  <si>
    <t>Conclusion</t>
  </si>
  <si>
    <t>Portfolio return is not appreciable</t>
  </si>
  <si>
    <t>Investment is not recommended</t>
  </si>
  <si>
    <t>Way forward</t>
  </si>
  <si>
    <t>Solver analysis will suggest weightage of the individual stocks for greater profits.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</si>
</sst>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/>
    <xf numFmtId="9" fontId="0" fillId="0" borderId="0" xfId="0" applyNumberFormat="1"/>
    <xf numFmtId="2" fontId="0" fillId="0" borderId="0" xfId="1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D8E6-4D3E-4F4E-9584-454C53FD6FF7}">
  <dimension ref="A1:K28"/>
  <sheetViews>
    <sheetView tabSelected="1" workbookViewId="0">
      <selection activeCell="B28" sqref="B28"/>
    </sheetView>
  </sheetViews>
  <sheetFormatPr defaultRowHeight="14.4" x14ac:dyDescent="0.3"/>
  <cols>
    <col min="2" max="2" width="39.6640625" bestFit="1" customWidth="1"/>
  </cols>
  <sheetData>
    <row r="1" spans="1:11" x14ac:dyDescent="0.3">
      <c r="A1" s="15" t="s">
        <v>25</v>
      </c>
      <c r="B1" s="15"/>
      <c r="C1" s="15"/>
      <c r="D1" s="15"/>
      <c r="E1" s="15"/>
      <c r="F1" s="15"/>
    </row>
    <row r="3" spans="1:11" x14ac:dyDescent="0.3">
      <c r="A3" t="s">
        <v>28</v>
      </c>
      <c r="B3" s="14" t="s">
        <v>26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">
      <c r="B4" t="s">
        <v>11</v>
      </c>
    </row>
    <row r="5" spans="1:11" x14ac:dyDescent="0.3">
      <c r="B5" t="s">
        <v>12</v>
      </c>
    </row>
    <row r="6" spans="1:11" x14ac:dyDescent="0.3">
      <c r="B6" t="s">
        <v>13</v>
      </c>
    </row>
    <row r="7" spans="1:11" x14ac:dyDescent="0.3">
      <c r="B7" t="s">
        <v>14</v>
      </c>
    </row>
    <row r="9" spans="1:11" x14ac:dyDescent="0.3">
      <c r="B9" t="s">
        <v>27</v>
      </c>
    </row>
    <row r="10" spans="1:11" x14ac:dyDescent="0.3">
      <c r="B10" t="s">
        <v>0</v>
      </c>
    </row>
    <row r="11" spans="1:11" x14ac:dyDescent="0.3">
      <c r="B11" t="s">
        <v>3</v>
      </c>
    </row>
    <row r="12" spans="1:11" x14ac:dyDescent="0.3">
      <c r="B12" t="s">
        <v>4</v>
      </c>
    </row>
    <row r="13" spans="1:11" x14ac:dyDescent="0.3">
      <c r="B13" t="s">
        <v>5</v>
      </c>
    </row>
    <row r="14" spans="1:11" x14ac:dyDescent="0.3">
      <c r="B14" t="s">
        <v>6</v>
      </c>
    </row>
    <row r="16" spans="1:11" x14ac:dyDescent="0.3">
      <c r="A16" t="s">
        <v>29</v>
      </c>
      <c r="B16" s="14" t="s">
        <v>30</v>
      </c>
      <c r="C16" s="14"/>
      <c r="D16" s="14"/>
      <c r="E16" s="14"/>
      <c r="F16" s="14"/>
      <c r="G16" s="14"/>
      <c r="H16" s="14"/>
      <c r="I16" s="14"/>
      <c r="J16" s="14"/>
      <c r="K16" s="14"/>
    </row>
    <row r="18" spans="1:7" x14ac:dyDescent="0.3">
      <c r="A18" t="s">
        <v>31</v>
      </c>
      <c r="B18" s="14" t="s">
        <v>32</v>
      </c>
      <c r="C18" s="14"/>
      <c r="D18" s="14"/>
      <c r="E18" s="14"/>
      <c r="F18" s="14"/>
      <c r="G18" s="14"/>
    </row>
    <row r="20" spans="1:7" x14ac:dyDescent="0.3">
      <c r="A20" t="s">
        <v>33</v>
      </c>
      <c r="B20" t="s">
        <v>34</v>
      </c>
    </row>
    <row r="21" spans="1:7" x14ac:dyDescent="0.3">
      <c r="B21" t="s">
        <v>8</v>
      </c>
    </row>
    <row r="22" spans="1:7" x14ac:dyDescent="0.3">
      <c r="B22" t="s">
        <v>9</v>
      </c>
    </row>
    <row r="23" spans="1:7" x14ac:dyDescent="0.3">
      <c r="B23" t="s">
        <v>10</v>
      </c>
    </row>
    <row r="24" spans="1:7" x14ac:dyDescent="0.3">
      <c r="B24" t="s">
        <v>18</v>
      </c>
    </row>
    <row r="25" spans="1:7" x14ac:dyDescent="0.3">
      <c r="B25" t="s">
        <v>19</v>
      </c>
    </row>
    <row r="26" spans="1:7" x14ac:dyDescent="0.3">
      <c r="B26" t="s">
        <v>20</v>
      </c>
    </row>
    <row r="27" spans="1:7" x14ac:dyDescent="0.3">
      <c r="B27" t="s">
        <v>21</v>
      </c>
    </row>
    <row r="28" spans="1:7" x14ac:dyDescent="0.3">
      <c r="B28" t="s">
        <v>22</v>
      </c>
    </row>
  </sheetData>
  <mergeCells count="4">
    <mergeCell ref="A1:F1"/>
    <mergeCell ref="B3:K3"/>
    <mergeCell ref="B16:K16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B70A-C8DD-4DCE-BEF1-8BA77566D04F}">
  <dimension ref="A1:V63"/>
  <sheetViews>
    <sheetView topLeftCell="F1" zoomScale="80" zoomScaleNormal="120" workbookViewId="0">
      <selection activeCell="Q18" sqref="Q18"/>
    </sheetView>
  </sheetViews>
  <sheetFormatPr defaultRowHeight="14.4" x14ac:dyDescent="0.3"/>
  <cols>
    <col min="1" max="1" width="10.77734375" bestFit="1" customWidth="1"/>
    <col min="3" max="3" width="11.21875" bestFit="1" customWidth="1"/>
    <col min="4" max="5" width="16.44140625" bestFit="1" customWidth="1"/>
    <col min="6" max="6" width="15.77734375" bestFit="1" customWidth="1"/>
    <col min="7" max="7" width="16.88671875" bestFit="1" customWidth="1"/>
    <col min="8" max="8" width="16.88671875" customWidth="1"/>
    <col min="9" max="9" width="15.33203125" bestFit="1" customWidth="1"/>
    <col min="10" max="10" width="18.21875" bestFit="1" customWidth="1"/>
    <col min="11" max="11" width="23.44140625" bestFit="1" customWidth="1"/>
    <col min="12" max="12" width="23" bestFit="1" customWidth="1"/>
    <col min="13" max="13" width="16.5546875" bestFit="1" customWidth="1"/>
    <col min="14" max="14" width="15.33203125" bestFit="1" customWidth="1"/>
    <col min="16" max="16" width="26.5546875" bestFit="1" customWidth="1"/>
    <col min="17" max="17" width="29.44140625" bestFit="1" customWidth="1"/>
    <col min="18" max="18" width="29.21875" bestFit="1" customWidth="1"/>
    <col min="19" max="19" width="23.33203125" bestFit="1" customWidth="1"/>
    <col min="20" max="20" width="22.88671875" bestFit="1" customWidth="1"/>
    <col min="21" max="21" width="16.5546875" bestFit="1" customWidth="1"/>
  </cols>
  <sheetData>
    <row r="1" spans="1:22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tr">
        <f>B1</f>
        <v>JK Paper</v>
      </c>
      <c r="J1" t="str">
        <f t="shared" ref="J1:N1" si="0">C1</f>
        <v>Gabriel India</v>
      </c>
      <c r="K1" t="str">
        <f t="shared" si="0"/>
        <v>Neuland Industries</v>
      </c>
      <c r="L1" t="str">
        <f t="shared" si="0"/>
        <v>KNR Constructions</v>
      </c>
      <c r="M1" t="str">
        <f t="shared" si="0"/>
        <v xml:space="preserve">Symphony </v>
      </c>
      <c r="N1" t="str">
        <f t="shared" si="0"/>
        <v>NIFTY 50</v>
      </c>
      <c r="Q1" t="s">
        <v>16</v>
      </c>
      <c r="R1" t="str">
        <f>J1</f>
        <v>Gabriel India</v>
      </c>
      <c r="S1" t="str">
        <f>K1</f>
        <v>Neuland Industries</v>
      </c>
      <c r="T1" t="str">
        <f>L1</f>
        <v>KNR Constructions</v>
      </c>
      <c r="U1" t="str">
        <f>M1</f>
        <v xml:space="preserve">Symphony </v>
      </c>
      <c r="V1" t="str">
        <f>N1</f>
        <v>NIFTY 50</v>
      </c>
    </row>
    <row r="2" spans="1:22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P2" t="s">
        <v>8</v>
      </c>
      <c r="Q2" s="5">
        <f>AVERAGE(I3:I63)*12</f>
        <v>0.36583173975178296</v>
      </c>
      <c r="R2" s="5">
        <f>AVERAGE(J3:J63)*12</f>
        <v>0.37838191104043162</v>
      </c>
      <c r="S2" s="5">
        <f>AVERAGE(K3:K63)*12</f>
        <v>0.72297990308652005</v>
      </c>
      <c r="T2" s="5">
        <f>AVERAGE(M3:M62)*12</f>
        <v>1.4591668688727452E-2</v>
      </c>
      <c r="U2" s="5">
        <f>AVERAGE(N3:N62)*12</f>
        <v>0.14554936387267875</v>
      </c>
      <c r="V2" s="5">
        <f>AVERAGE(N3:N63)*12</f>
        <v>0.14554936387267875</v>
      </c>
    </row>
    <row r="3" spans="1:22" x14ac:dyDescent="0.3">
      <c r="A3" s="1">
        <v>43617</v>
      </c>
      <c r="B3">
        <v>107.341629</v>
      </c>
      <c r="C3">
        <v>105.995735</v>
      </c>
      <c r="D3" s="2">
        <v>518.48455799999999</v>
      </c>
      <c r="E3" s="2">
        <v>138.99848900000001</v>
      </c>
      <c r="F3" s="2">
        <v>1179.845947</v>
      </c>
      <c r="G3" s="2">
        <v>11788.849609000001</v>
      </c>
      <c r="H3" s="2"/>
      <c r="I3" s="3">
        <f>(B4-B3)/B3</f>
        <v>-0.10135412608653435</v>
      </c>
      <c r="J3" s="3">
        <f>(C4-C3)/C3</f>
        <v>-0.20577772303762976</v>
      </c>
      <c r="K3" s="3">
        <f>(D4-D3)/D3</f>
        <v>-5.8265588692807339E-2</v>
      </c>
      <c r="L3" s="3">
        <f>(E4-E3)/E3</f>
        <v>-4.162203518629623E-2</v>
      </c>
      <c r="M3" s="3">
        <f>(F4-F3)/F3</f>
        <v>3.5312932256908324E-3</v>
      </c>
      <c r="N3" s="3">
        <f>(G4-G3)/G3</f>
        <v>-5.6905434478343994E-2</v>
      </c>
      <c r="P3" t="s">
        <v>9</v>
      </c>
      <c r="Q3" s="5">
        <f>_xlfn.STDEV.S(I3:I62)*SQRT(12)</f>
        <v>0.50153484241823132</v>
      </c>
      <c r="R3" s="5">
        <f>_xlfn.STDEV.S(J3:J62)*SQRT(12)</f>
        <v>0.51731914233469489</v>
      </c>
      <c r="S3" s="5">
        <f>_xlfn.STDEV.S(K3:K62)*SQRT(12)</f>
        <v>0.63666749314854054</v>
      </c>
      <c r="T3" s="5">
        <f>_xlfn.STDEV.S(L3:L62)*SQRT(12)</f>
        <v>0.34119938863369259</v>
      </c>
      <c r="U3" s="5">
        <f>_xlfn.STDEV.S(M3:M62)*SQRT(12)</f>
        <v>0.33303216826221627</v>
      </c>
      <c r="V3" s="5">
        <f>_xlfn.STDEV.S(N3:N62)*SQRT(12)</f>
        <v>0.18615512266131759</v>
      </c>
    </row>
    <row r="4" spans="1:22" x14ac:dyDescent="0.3">
      <c r="A4" s="1">
        <v>43647</v>
      </c>
      <c r="B4">
        <v>96.462112000000005</v>
      </c>
      <c r="C4">
        <v>84.184173999999999</v>
      </c>
      <c r="D4" s="2">
        <v>488.27474999999998</v>
      </c>
      <c r="E4" s="2">
        <v>133.213089</v>
      </c>
      <c r="F4" s="2">
        <v>1184.0123289999999</v>
      </c>
      <c r="G4" s="2">
        <v>11118</v>
      </c>
      <c r="H4" s="2"/>
      <c r="I4" s="3">
        <f>(B5-B4)/B4</f>
        <v>-1.8721495544281663E-2</v>
      </c>
      <c r="J4" s="3">
        <f>(C5-C4)/C4</f>
        <v>0.16340231597449653</v>
      </c>
      <c r="K4" s="3">
        <f>(D5-D4)/D4</f>
        <v>-7.0902632175839489E-2</v>
      </c>
      <c r="L4" s="3">
        <f>(E5-E4)/E4</f>
        <v>-0.20950601183041401</v>
      </c>
      <c r="M4" s="3">
        <f>(F5-F4)/F4</f>
        <v>2.0628843468740693E-2</v>
      </c>
      <c r="N4" s="3">
        <f>(G5-G4)/G4</f>
        <v>-8.5222162259399169E-3</v>
      </c>
    </row>
    <row r="5" spans="1:22" x14ac:dyDescent="0.3">
      <c r="A5" s="1">
        <v>43678</v>
      </c>
      <c r="B5">
        <v>94.656197000000006</v>
      </c>
      <c r="C5">
        <v>97.940062999999995</v>
      </c>
      <c r="D5" s="2">
        <v>453.654785</v>
      </c>
      <c r="E5" s="2">
        <v>105.304146</v>
      </c>
      <c r="F5" s="2">
        <v>1208.437134</v>
      </c>
      <c r="G5" s="2">
        <v>11023.25</v>
      </c>
      <c r="H5" s="2"/>
      <c r="I5" s="3">
        <f>(B6-B5)/B5</f>
        <v>0.44107191418222713</v>
      </c>
      <c r="J5" s="3">
        <f>(C6-C5)/C5</f>
        <v>3.2070318353787444E-2</v>
      </c>
      <c r="K5" s="3">
        <f>(D6-D5)/D5</f>
        <v>9.2162316771330813E-2</v>
      </c>
      <c r="L5" s="3">
        <f>(E6-E5)/E5</f>
        <v>9.0308770938610561E-2</v>
      </c>
      <c r="M5" s="3">
        <f>(F6-F5)/F5</f>
        <v>2.6220067315475243E-2</v>
      </c>
      <c r="N5" s="3">
        <f>(G6-G5)/G5</f>
        <v>4.0931684847934996E-2</v>
      </c>
    </row>
    <row r="6" spans="1:22" x14ac:dyDescent="0.3">
      <c r="A6" s="1">
        <v>43709</v>
      </c>
      <c r="B6">
        <v>136.406387</v>
      </c>
      <c r="C6">
        <v>101.08103199999999</v>
      </c>
      <c r="D6" s="2">
        <v>495.46466099999998</v>
      </c>
      <c r="E6" s="2">
        <v>114.81403400000001</v>
      </c>
      <c r="F6" s="2">
        <v>1240.122437</v>
      </c>
      <c r="G6" s="2">
        <v>11474.450194999999</v>
      </c>
      <c r="H6" s="2"/>
      <c r="I6" s="3">
        <f>(B7-B6)/B6</f>
        <v>-0.18999999611455137</v>
      </c>
      <c r="J6" s="3">
        <f>(C7-C6)/C6</f>
        <v>0.16156360572179365</v>
      </c>
      <c r="K6" s="3">
        <f>(D7-D6)/D6</f>
        <v>-2.1568444414242466E-2</v>
      </c>
      <c r="L6" s="3">
        <f>(E7-E6)/E6</f>
        <v>3.0960326679227005E-3</v>
      </c>
      <c r="M6" s="3">
        <f>(F7-F6)/F6</f>
        <v>7.971092776865871E-3</v>
      </c>
      <c r="N6" s="3">
        <f>(G7-G6)/G6</f>
        <v>3.5121508495074352E-2</v>
      </c>
      <c r="P6" t="s">
        <v>10</v>
      </c>
      <c r="Q6" t="str">
        <f>I1</f>
        <v>JK Paper</v>
      </c>
      <c r="R6" t="str">
        <f t="shared" ref="R6:T6" si="1">J1</f>
        <v>Gabriel India</v>
      </c>
      <c r="S6" t="str">
        <f t="shared" si="1"/>
        <v>Neuland Industries</v>
      </c>
      <c r="T6" t="str">
        <f t="shared" si="1"/>
        <v>KNR Constructions</v>
      </c>
      <c r="U6" t="str">
        <f>M1</f>
        <v xml:space="preserve">Symphony </v>
      </c>
    </row>
    <row r="7" spans="1:22" x14ac:dyDescent="0.3">
      <c r="A7" s="1">
        <v>43739</v>
      </c>
      <c r="B7">
        <v>110.48917400000001</v>
      </c>
      <c r="C7">
        <v>117.412048</v>
      </c>
      <c r="D7" s="2">
        <v>484.77825899999999</v>
      </c>
      <c r="E7" s="2">
        <v>115.16950199999999</v>
      </c>
      <c r="F7" s="2">
        <v>1250.007568</v>
      </c>
      <c r="G7" s="2">
        <v>11877.450194999999</v>
      </c>
      <c r="H7" s="2"/>
      <c r="I7" s="3">
        <f>(B8-B7)/B7</f>
        <v>-1.6049400459813387E-2</v>
      </c>
      <c r="J7" s="3">
        <f>(C8-C7)/C7</f>
        <v>-4.176801344952262E-2</v>
      </c>
      <c r="K7" s="3">
        <f>(D8-D7)/D7</f>
        <v>-7.7509121546640913E-2</v>
      </c>
      <c r="L7" s="3">
        <f>(E8-E7)/E7</f>
        <v>-3.8875830165523363E-3</v>
      </c>
      <c r="M7" s="3">
        <f>(F8-F7)/F7</f>
        <v>-0.11827692070421136</v>
      </c>
      <c r="N7" s="3">
        <f>(G8-G7)/G7</f>
        <v>1.5036864568389052E-2</v>
      </c>
      <c r="P7" s="2" t="str" cm="1">
        <f t="array" ref="P7:P11">TRANSPOSE(Q6:U6)</f>
        <v>JK Paper</v>
      </c>
      <c r="Q7" s="4">
        <v>0.24734491152348875</v>
      </c>
      <c r="R7" s="4">
        <v>0.11213619158527779</v>
      </c>
      <c r="S7" s="4">
        <v>8.9433575206151292E-2</v>
      </c>
      <c r="T7" s="4">
        <v>7.2182925835917774E-2</v>
      </c>
      <c r="U7" s="10">
        <v>6.9363013426436179E-2</v>
      </c>
    </row>
    <row r="8" spans="1:22" x14ac:dyDescent="0.3">
      <c r="A8" s="1">
        <v>43770</v>
      </c>
      <c r="B8">
        <v>108.715889</v>
      </c>
      <c r="C8">
        <v>112.50798</v>
      </c>
      <c r="D8" s="2">
        <v>447.20352200000002</v>
      </c>
      <c r="E8" s="2">
        <v>114.721771</v>
      </c>
      <c r="F8" s="2">
        <v>1102.1605219999999</v>
      </c>
      <c r="G8" s="2">
        <v>12056.049805000001</v>
      </c>
      <c r="H8" s="2"/>
      <c r="I8" s="3">
        <f>(B9-B8)/B8</f>
        <v>3.8895878412032299E-2</v>
      </c>
      <c r="J8" s="3">
        <f>(C9-C8)/C8</f>
        <v>4.3438012130339577E-2</v>
      </c>
      <c r="K8" s="3">
        <f>(D9-D8)/D8</f>
        <v>-7.9066110306707349E-2</v>
      </c>
      <c r="L8" s="3">
        <f>(E9-E8)/E8</f>
        <v>8.1959927205098621E-2</v>
      </c>
      <c r="M8" s="3">
        <f>(F9-F8)/F8</f>
        <v>1.3928719722370976E-2</v>
      </c>
      <c r="N8" s="3">
        <f>(G9-G8)/G8</f>
        <v>9.3231524270398353E-3</v>
      </c>
      <c r="P8" t="str">
        <v>Gabriel India</v>
      </c>
      <c r="Q8" s="4">
        <v>0.11213619158527779</v>
      </c>
      <c r="R8" s="4">
        <v>0.26315877677547261</v>
      </c>
      <c r="S8" s="4">
        <v>0.15880099396170541</v>
      </c>
      <c r="T8" s="4">
        <v>7.2880613175393155E-2</v>
      </c>
      <c r="U8" s="10">
        <v>5.505961167022147E-2</v>
      </c>
    </row>
    <row r="9" spans="1:22" x14ac:dyDescent="0.3">
      <c r="A9" s="1">
        <v>43800</v>
      </c>
      <c r="B9">
        <v>112.944489</v>
      </c>
      <c r="C9">
        <v>117.39510300000001</v>
      </c>
      <c r="D9" s="2">
        <v>411.84487899999999</v>
      </c>
      <c r="E9" s="2">
        <v>124.124359</v>
      </c>
      <c r="F9" s="2">
        <v>1117.512207</v>
      </c>
      <c r="G9" s="2">
        <v>12168.450194999999</v>
      </c>
      <c r="H9" s="2"/>
      <c r="I9" s="3">
        <f>(B10-B9)/B9</f>
        <v>3.5024170147867954E-2</v>
      </c>
      <c r="J9" s="3">
        <f>(C10-C9)/C9</f>
        <v>-8.0211735918831309E-2</v>
      </c>
      <c r="K9" s="3">
        <f>(D10-D9)/D9</f>
        <v>1.913187319247937E-2</v>
      </c>
      <c r="L9" s="3">
        <f>(E10-E9)/E9</f>
        <v>0.20741487978197734</v>
      </c>
      <c r="M9" s="3">
        <f>(F10-F9)/F9</f>
        <v>4.5894550125482464E-2</v>
      </c>
      <c r="N9" s="3">
        <f>(G10-G9)/G9</f>
        <v>-1.695783626453826E-2</v>
      </c>
      <c r="P9" t="str">
        <v>Neuland Industries</v>
      </c>
      <c r="Q9" s="4">
        <v>8.9433575206151292E-2</v>
      </c>
      <c r="R9" s="4">
        <v>0.15880099396170541</v>
      </c>
      <c r="S9" s="4">
        <v>0.39858973855151281</v>
      </c>
      <c r="T9" s="4">
        <v>5.7387910995917182E-2</v>
      </c>
      <c r="U9" s="10">
        <v>6.5676300763795908E-2</v>
      </c>
    </row>
    <row r="10" spans="1:22" x14ac:dyDescent="0.3">
      <c r="A10" s="1">
        <v>43831</v>
      </c>
      <c r="B10">
        <v>116.90027600000001</v>
      </c>
      <c r="C10">
        <v>107.978638</v>
      </c>
      <c r="D10" s="2">
        <v>419.724243</v>
      </c>
      <c r="E10" s="2">
        <v>149.869598</v>
      </c>
      <c r="F10" s="2">
        <v>1168.799927</v>
      </c>
      <c r="G10" s="2">
        <v>11962.099609000001</v>
      </c>
      <c r="H10" s="2"/>
      <c r="I10" s="3">
        <f>(B11-B10)/B10</f>
        <v>-0.10540645772299122</v>
      </c>
      <c r="J10" s="3">
        <f>(C11-C10)/C10</f>
        <v>-0.16511721512916286</v>
      </c>
      <c r="K10" s="3">
        <f>(D11-D10)/D10</f>
        <v>-3.1209600632956514E-2</v>
      </c>
      <c r="L10" s="3">
        <f>(E11-E10)/E10</f>
        <v>-0.11933602437500361</v>
      </c>
      <c r="M10" s="3">
        <f>(F11-F10)/F10</f>
        <v>4.4990766841483627E-2</v>
      </c>
      <c r="N10" s="3">
        <f>(G11-G10)/G10</f>
        <v>-6.3563223334800828E-2</v>
      </c>
      <c r="P10" t="str">
        <v>KNR Constructions</v>
      </c>
      <c r="Q10" s="4">
        <v>7.2182925835917774E-2</v>
      </c>
      <c r="R10" s="4">
        <v>7.2880613175393155E-2</v>
      </c>
      <c r="S10" s="4">
        <v>5.7387910995917182E-2</v>
      </c>
      <c r="T10" s="4">
        <v>0.11447673909060553</v>
      </c>
      <c r="U10" s="10">
        <v>4.0425013287917533E-2</v>
      </c>
    </row>
    <row r="11" spans="1:22" x14ac:dyDescent="0.3">
      <c r="A11" s="1">
        <v>43862</v>
      </c>
      <c r="B11">
        <v>104.578232</v>
      </c>
      <c r="C11">
        <v>90.149506000000002</v>
      </c>
      <c r="D11" s="2">
        <v>406.62481700000001</v>
      </c>
      <c r="E11" s="2">
        <v>131.984756</v>
      </c>
      <c r="F11" s="2">
        <v>1221.3851320000001</v>
      </c>
      <c r="G11" s="2">
        <v>11201.75</v>
      </c>
      <c r="H11" s="2"/>
      <c r="I11" s="3">
        <f>(B12-B11)/B11</f>
        <v>-0.35217386348623675</v>
      </c>
      <c r="J11" s="3">
        <f>(C12-C11)/C11</f>
        <v>-0.434782626540405</v>
      </c>
      <c r="K11" s="3">
        <f>(D12-D11)/D11</f>
        <v>-0.31166880057888852</v>
      </c>
      <c r="L11" s="3">
        <f>(E12-E11)/E11</f>
        <v>-0.25932902433065835</v>
      </c>
      <c r="M11" s="3">
        <f>(F12-F11)/F11</f>
        <v>-0.3788559831592907</v>
      </c>
      <c r="N11" s="3">
        <f>(G12-G11)/G11</f>
        <v>-0.23246367755038275</v>
      </c>
      <c r="P11" t="str">
        <v xml:space="preserve">Symphony </v>
      </c>
      <c r="Q11" s="10">
        <v>6.9363013426436179E-2</v>
      </c>
      <c r="R11" s="10">
        <v>5.505961167022147E-2</v>
      </c>
      <c r="S11" s="10">
        <v>6.5676300763795908E-2</v>
      </c>
      <c r="T11" s="10">
        <v>4.0425013287917533E-2</v>
      </c>
      <c r="U11" s="10">
        <v>0.10906191801247589</v>
      </c>
    </row>
    <row r="12" spans="1:22" x14ac:dyDescent="0.3">
      <c r="A12" s="1">
        <v>43891</v>
      </c>
      <c r="B12">
        <v>67.748512000000005</v>
      </c>
      <c r="C12">
        <v>50.954067000000002</v>
      </c>
      <c r="D12" s="2">
        <v>279.89254799999998</v>
      </c>
      <c r="E12" s="2">
        <v>97.757277999999999</v>
      </c>
      <c r="F12" s="2">
        <v>758.65606700000001</v>
      </c>
      <c r="G12" s="2">
        <v>8597.75</v>
      </c>
      <c r="H12" s="2"/>
      <c r="I12" s="3">
        <f>(B13-B12)/B12</f>
        <v>0.37915793633962008</v>
      </c>
      <c r="J12" s="3">
        <f>(C13-C12)/C12</f>
        <v>0.54784211827487694</v>
      </c>
      <c r="K12" s="3">
        <f>(D13-D12)/D12</f>
        <v>0.57271603386882619</v>
      </c>
      <c r="L12" s="3">
        <f>(E13-E12)/E12</f>
        <v>7.3376521388003504E-2</v>
      </c>
      <c r="M12" s="3">
        <f>(F13-F12)/F12</f>
        <v>0.18466669824970902</v>
      </c>
      <c r="N12" s="3">
        <f>(G13-G12)/G12</f>
        <v>0.14680008036986411</v>
      </c>
    </row>
    <row r="13" spans="1:22" x14ac:dyDescent="0.3">
      <c r="A13" s="1">
        <v>43922</v>
      </c>
      <c r="B13">
        <v>93.435897999999995</v>
      </c>
      <c r="C13">
        <v>78.868851000000006</v>
      </c>
      <c r="D13" s="2">
        <v>440.19149800000002</v>
      </c>
      <c r="E13" s="2">
        <v>104.930367</v>
      </c>
      <c r="F13" s="2">
        <v>898.75457800000004</v>
      </c>
      <c r="G13" s="2">
        <v>9859.9003909999992</v>
      </c>
      <c r="H13" s="2"/>
      <c r="I13" s="3">
        <f>(B14-B13)/B13</f>
        <v>-0.10943002870267259</v>
      </c>
      <c r="J13" s="3">
        <f>(C14-C13)/C13</f>
        <v>-9.5757512683936674E-2</v>
      </c>
      <c r="K13" s="3">
        <f>(D14-D13)/D13</f>
        <v>-0.12303376427320284</v>
      </c>
      <c r="L13" s="3">
        <f>(E14-E13)/E13</f>
        <v>-4.6329305223911002E-2</v>
      </c>
      <c r="M13" s="3">
        <f>(F14-F13)/F13</f>
        <v>-2.7263001045876173E-2</v>
      </c>
      <c r="N13" s="3">
        <f>(G14-G13)/G13</f>
        <v>-2.8357343878972121E-2</v>
      </c>
      <c r="P13" t="s">
        <v>18</v>
      </c>
      <c r="Q13" s="11">
        <v>7.0000000000000007E-2</v>
      </c>
      <c r="R13" s="11">
        <v>7.0000000000000007E-2</v>
      </c>
      <c r="S13" s="11">
        <v>7.0000000000000007E-2</v>
      </c>
      <c r="T13" s="11">
        <v>7.0000000000000007E-2</v>
      </c>
      <c r="U13" s="11">
        <v>7.0000000000000007E-2</v>
      </c>
    </row>
    <row r="14" spans="1:22" x14ac:dyDescent="0.3">
      <c r="A14" s="1">
        <v>43952</v>
      </c>
      <c r="B14">
        <v>83.211205000000007</v>
      </c>
      <c r="C14">
        <v>71.316565999999995</v>
      </c>
      <c r="D14" s="2">
        <v>386.03308099999998</v>
      </c>
      <c r="E14" s="2">
        <v>100.069016</v>
      </c>
      <c r="F14" s="2">
        <v>874.25183100000004</v>
      </c>
      <c r="G14" s="2">
        <v>9580.2998050000006</v>
      </c>
      <c r="H14" s="2"/>
      <c r="I14" s="3">
        <f>(B15-B14)/B14</f>
        <v>0.13590018315441998</v>
      </c>
      <c r="J14" s="3">
        <f>(C15-C14)/C14</f>
        <v>0.16018777460485129</v>
      </c>
      <c r="K14" s="3">
        <f>(D15-D14)/D14</f>
        <v>0.47713006233266336</v>
      </c>
      <c r="L14" s="3">
        <f>(E15-E14)/E14</f>
        <v>4.284998665321136E-2</v>
      </c>
      <c r="M14" s="3">
        <f>(F15-F14)/F14</f>
        <v>-2.3513548695101385E-2</v>
      </c>
      <c r="N14" s="3">
        <f>(G15-G14)/G14</f>
        <v>7.534208935959287E-2</v>
      </c>
    </row>
    <row r="15" spans="1:22" x14ac:dyDescent="0.3">
      <c r="A15" s="1">
        <v>43983</v>
      </c>
      <c r="B15">
        <v>94.519622999999996</v>
      </c>
      <c r="C15">
        <v>82.740607999999995</v>
      </c>
      <c r="D15" s="2">
        <v>570.22106900000006</v>
      </c>
      <c r="E15" s="2">
        <v>104.356972</v>
      </c>
      <c r="F15" s="2">
        <v>853.69506799999999</v>
      </c>
      <c r="G15" s="2">
        <v>10302.099609000001</v>
      </c>
      <c r="H15" s="2"/>
      <c r="I15" s="3">
        <f>(B16-B15)/B15</f>
        <v>-6.1316135380692242E-2</v>
      </c>
      <c r="J15" s="3">
        <f>(C16-C15)/C15</f>
        <v>-1.5020133765514447E-2</v>
      </c>
      <c r="K15" s="3">
        <f>(D16-D15)/D15</f>
        <v>0.35493104517328861</v>
      </c>
      <c r="L15" s="3">
        <f>(E16-E15)/E15</f>
        <v>6.2111614353854714E-3</v>
      </c>
      <c r="M15" s="3">
        <f>(F16-F15)/F15</f>
        <v>-3.5035683256401384E-2</v>
      </c>
      <c r="N15" s="3">
        <f>(G16-G15)/G15</f>
        <v>7.4873143851777582E-2</v>
      </c>
      <c r="P15" t="s">
        <v>19</v>
      </c>
      <c r="Q15" s="11">
        <v>0.2</v>
      </c>
      <c r="R15" s="11">
        <v>0.2</v>
      </c>
      <c r="S15" s="11">
        <v>0.2</v>
      </c>
      <c r="T15" s="11">
        <v>0.2</v>
      </c>
      <c r="U15" s="11">
        <v>0.2</v>
      </c>
    </row>
    <row r="16" spans="1:22" x14ac:dyDescent="0.3">
      <c r="A16" s="1">
        <v>44013</v>
      </c>
      <c r="B16">
        <v>88.724045000000004</v>
      </c>
      <c r="C16">
        <v>81.497833</v>
      </c>
      <c r="D16" s="2">
        <v>772.610229</v>
      </c>
      <c r="E16" s="2">
        <v>105.00515</v>
      </c>
      <c r="F16" s="2">
        <v>823.78527799999995</v>
      </c>
      <c r="G16" s="2">
        <v>11073.450194999999</v>
      </c>
      <c r="H16" s="2"/>
      <c r="I16" s="3">
        <f>(B17-B16)/B16</f>
        <v>1.1152399555272748E-2</v>
      </c>
      <c r="J16" s="3">
        <f>(C17-C16)/C16</f>
        <v>0.23663959261346243</v>
      </c>
      <c r="K16" s="3">
        <f>(D17-D16)/D16</f>
        <v>0.15114264556287671</v>
      </c>
      <c r="L16" s="3">
        <f>(E17-E16)/E16</f>
        <v>0.20156692314615046</v>
      </c>
      <c r="M16" s="3">
        <f>(F17-F16)/F16</f>
        <v>7.7463729571530448E-3</v>
      </c>
      <c r="N16" s="3">
        <f>(G17-G16)/G16</f>
        <v>2.8360610240682135E-2</v>
      </c>
    </row>
    <row r="17" spans="1:19" x14ac:dyDescent="0.3">
      <c r="A17" s="1">
        <v>44044</v>
      </c>
      <c r="B17">
        <v>89.713531000000003</v>
      </c>
      <c r="C17">
        <v>100.783447</v>
      </c>
      <c r="D17" s="2">
        <v>889.38458300000002</v>
      </c>
      <c r="E17" s="2">
        <v>126.170715</v>
      </c>
      <c r="F17" s="2">
        <v>830.16662599999995</v>
      </c>
      <c r="G17" s="2">
        <v>11387.5</v>
      </c>
      <c r="H17" s="2"/>
      <c r="I17" s="3">
        <f>(B18-B17)/B17</f>
        <v>-4.7794050152813641E-2</v>
      </c>
      <c r="J17" s="3">
        <f>(C18-C17)/C17</f>
        <v>7.1837888219878042E-3</v>
      </c>
      <c r="K17" s="3">
        <f>(D18-D17)/D17</f>
        <v>0.27649878545286188</v>
      </c>
      <c r="L17" s="3">
        <f>(E18-E17)/E17</f>
        <v>1.2645787098852548E-2</v>
      </c>
      <c r="M17" s="3">
        <f>(F18-F17)/F17</f>
        <v>0.11448198593326736</v>
      </c>
      <c r="N17" s="3">
        <f>(G18-G17)/G17</f>
        <v>-1.228980856201971E-2</v>
      </c>
      <c r="P17" t="s">
        <v>20</v>
      </c>
      <c r="Q17" s="5">
        <f>SUMPRODUCT(Q2:U2,Q15:U15)</f>
        <v>0.32546691728802812</v>
      </c>
    </row>
    <row r="18" spans="1:19" x14ac:dyDescent="0.3">
      <c r="A18" s="1">
        <v>44075</v>
      </c>
      <c r="B18">
        <v>85.425758000000002</v>
      </c>
      <c r="C18">
        <v>101.507454</v>
      </c>
      <c r="D18" s="2">
        <v>1135.2983400000001</v>
      </c>
      <c r="E18" s="2">
        <v>127.766243</v>
      </c>
      <c r="F18" s="2">
        <v>925.20574999999997</v>
      </c>
      <c r="G18" s="2">
        <v>11247.549805000001</v>
      </c>
      <c r="H18" s="2"/>
      <c r="I18" s="3">
        <f>(B19-B18)/B18</f>
        <v>-3.0888025599960126E-2</v>
      </c>
      <c r="J18" s="3">
        <f>(C19-C18)/C18</f>
        <v>-0.10413697303451232</v>
      </c>
      <c r="K18" s="3">
        <f>(D19-D18)/D18</f>
        <v>4.3129602391561675E-2</v>
      </c>
      <c r="L18" s="3">
        <f>(E19-E18)/E18</f>
        <v>-2.3024344544591457E-2</v>
      </c>
      <c r="M18" s="3">
        <f>(F19-F18)/F18</f>
        <v>-0.10956679311601765</v>
      </c>
      <c r="N18" s="3">
        <f>(G19-G18)/G18</f>
        <v>3.510547566764019E-2</v>
      </c>
      <c r="P18" t="s">
        <v>21</v>
      </c>
      <c r="Q18" s="5" cm="1">
        <f t="array" ref="Q18">SQRT(MMULT(MMULT(Q15:U15,Q7:U11),TRANSPOSE(Q15:U15)))</f>
        <v>0.3298074822541795</v>
      </c>
    </row>
    <row r="19" spans="1:19" x14ac:dyDescent="0.3">
      <c r="A19" s="1">
        <v>44105</v>
      </c>
      <c r="B19">
        <v>82.787125000000003</v>
      </c>
      <c r="C19">
        <v>90.936774999999997</v>
      </c>
      <c r="D19" s="2">
        <v>1184.2633060000001</v>
      </c>
      <c r="E19" s="2">
        <v>124.82450900000001</v>
      </c>
      <c r="F19" s="2">
        <v>823.83392300000003</v>
      </c>
      <c r="G19" s="2">
        <v>11642.400390999999</v>
      </c>
      <c r="H19" s="2"/>
      <c r="I19" s="3">
        <f>(B20-B19)/B19</f>
        <v>9.7894171346087924E-2</v>
      </c>
      <c r="J19" s="3">
        <f>(C20-C19)/C19</f>
        <v>0.13322725596987578</v>
      </c>
      <c r="K19" s="3">
        <f>(D20-D19)/D19</f>
        <v>-0.1385731671061334</v>
      </c>
      <c r="L19" s="3">
        <f>(E20-E19)/E19</f>
        <v>0.13880558504740434</v>
      </c>
      <c r="M19" s="3">
        <f>(F20-F19)/F19</f>
        <v>-1.6556892862980587E-3</v>
      </c>
      <c r="N19" s="3">
        <f>(G20-G19)/G19</f>
        <v>0.1139412629225045</v>
      </c>
    </row>
    <row r="20" spans="1:19" x14ac:dyDescent="0.3">
      <c r="A20" s="1">
        <v>44136</v>
      </c>
      <c r="B20">
        <v>90.891502000000003</v>
      </c>
      <c r="C20">
        <v>103.052032</v>
      </c>
      <c r="D20" s="2">
        <v>1020.156189</v>
      </c>
      <c r="E20" s="2">
        <v>142.150848</v>
      </c>
      <c r="F20" s="2">
        <v>822.46991000000003</v>
      </c>
      <c r="G20" s="2">
        <v>12968.950194999999</v>
      </c>
      <c r="H20" s="2"/>
      <c r="I20" s="3">
        <f>(B21-B20)/B20</f>
        <v>0.10264384232532543</v>
      </c>
      <c r="J20" s="3">
        <f>(C21-C20)/C20</f>
        <v>-8.8895287382591143E-3</v>
      </c>
      <c r="K20" s="3">
        <f>(D21-D20)/D20</f>
        <v>6.3851127604147628E-2</v>
      </c>
      <c r="L20" s="3">
        <f>(E21-E20)/E20</f>
        <v>0.13784642354015367</v>
      </c>
      <c r="M20" s="3">
        <f>(F21-F20)/F20</f>
        <v>0.21736568210744622</v>
      </c>
      <c r="N20" s="3">
        <f>(G21-G20)/G20</f>
        <v>7.8094201132060143E-2</v>
      </c>
      <c r="P20" t="s">
        <v>22</v>
      </c>
      <c r="Q20" s="12">
        <f>(Q17-Q13)/Q18</f>
        <v>0.7745940617900906</v>
      </c>
    </row>
    <row r="21" spans="1:19" x14ac:dyDescent="0.3">
      <c r="A21" s="1">
        <v>44166</v>
      </c>
      <c r="B21">
        <v>100.220955</v>
      </c>
      <c r="C21">
        <v>102.135948</v>
      </c>
      <c r="D21" s="2">
        <v>1085.294312</v>
      </c>
      <c r="E21" s="2">
        <v>161.745834</v>
      </c>
      <c r="F21" s="2">
        <v>1001.2466429999999</v>
      </c>
      <c r="G21" s="2">
        <v>13981.75</v>
      </c>
      <c r="H21" s="2"/>
      <c r="I21" s="3">
        <f>(B22-B21)/B21</f>
        <v>0.19699118812028876</v>
      </c>
      <c r="J21" s="3">
        <f>(C22-C21)/C21</f>
        <v>6.4394076021108623E-2</v>
      </c>
      <c r="K21" s="3">
        <f>(D22-D21)/D21</f>
        <v>0.17707475278834781</v>
      </c>
      <c r="L21" s="3">
        <f>(E22-E21)/E21</f>
        <v>0.1371762255094619</v>
      </c>
      <c r="M21" s="3">
        <f>(F22-F21)/F21</f>
        <v>-2.2963865258122988E-2</v>
      </c>
      <c r="N21" s="3">
        <f>(G22-G21)/G21</f>
        <v>-2.4828822643803473E-2</v>
      </c>
      <c r="Q21" s="13" t="s">
        <v>23</v>
      </c>
    </row>
    <row r="22" spans="1:19" x14ac:dyDescent="0.3">
      <c r="A22" s="1">
        <v>44197</v>
      </c>
      <c r="B22">
        <v>119.9636</v>
      </c>
      <c r="C22">
        <v>108.712898</v>
      </c>
      <c r="D22" s="2">
        <v>1277.472534</v>
      </c>
      <c r="E22" s="2">
        <v>183.93351699999999</v>
      </c>
      <c r="F22" s="2">
        <v>978.25414999999998</v>
      </c>
      <c r="G22" s="2">
        <v>13634.599609000001</v>
      </c>
      <c r="H22" s="2"/>
      <c r="I22" s="3">
        <f>(B23-B22)/B22</f>
        <v>0.13982709755292441</v>
      </c>
      <c r="J22" s="3">
        <f>(C23-C22)/C22</f>
        <v>1.9572866137742059E-2</v>
      </c>
      <c r="K22" s="3">
        <f>(D23-D22)/D22</f>
        <v>0.57145633786283823</v>
      </c>
      <c r="L22" s="3">
        <f>(E23-E22)/E22</f>
        <v>0.12008677570167926</v>
      </c>
      <c r="M22" s="3">
        <f>(F23-F22)/F22</f>
        <v>0.11706995569607337</v>
      </c>
      <c r="N22" s="3">
        <f>(G23-G22)/G22</f>
        <v>6.5608877976110022E-2</v>
      </c>
      <c r="Q22" s="9" t="s">
        <v>24</v>
      </c>
      <c r="R22" s="9"/>
      <c r="S22" s="9"/>
    </row>
    <row r="23" spans="1:19" x14ac:dyDescent="0.3">
      <c r="A23" s="1">
        <v>44228</v>
      </c>
      <c r="B23">
        <v>136.737762</v>
      </c>
      <c r="C23">
        <v>110.840721</v>
      </c>
      <c r="D23" s="2">
        <v>2007.4923100000001</v>
      </c>
      <c r="E23" s="2">
        <v>206.0215</v>
      </c>
      <c r="F23" s="2">
        <v>1092.7783199999999</v>
      </c>
      <c r="G23" s="2">
        <v>14529.150390999999</v>
      </c>
      <c r="H23" s="2"/>
      <c r="I23" s="3">
        <f>(B24-B23)/B23</f>
        <v>3.2736077690082431E-2</v>
      </c>
      <c r="J23" s="3">
        <f>(C24-C23)/C23</f>
        <v>-9.9912756792695401E-2</v>
      </c>
      <c r="K23" s="3">
        <f>(D24-D23)/D23</f>
        <v>3.119448064037662E-2</v>
      </c>
      <c r="L23" s="3">
        <f>(E24-E23)/E23</f>
        <v>3.2913919178338101E-2</v>
      </c>
      <c r="M23" s="3">
        <f>(F24-F23)/F23</f>
        <v>0.1288826904984719</v>
      </c>
      <c r="N23" s="3">
        <f>(G24-G23)/G23</f>
        <v>1.1119012444118642E-2</v>
      </c>
    </row>
    <row r="24" spans="1:19" x14ac:dyDescent="0.3">
      <c r="A24" s="1">
        <v>44256</v>
      </c>
      <c r="B24">
        <v>141.21402</v>
      </c>
      <c r="C24">
        <v>99.766318999999996</v>
      </c>
      <c r="D24" s="2">
        <v>2070.11499</v>
      </c>
      <c r="E24" s="2">
        <v>212.80247499999999</v>
      </c>
      <c r="F24" s="2">
        <v>1233.61853</v>
      </c>
      <c r="G24" s="2">
        <v>14690.700194999999</v>
      </c>
      <c r="H24" s="2"/>
      <c r="I24" s="3">
        <f>(B25-B24)/B24</f>
        <v>-6.7067066003786313E-2</v>
      </c>
      <c r="J24" s="3">
        <f>(C25-C24)/C24</f>
        <v>2.9568536050728726E-2</v>
      </c>
      <c r="K24" s="3">
        <f>(D25-D24)/D24</f>
        <v>0.20677774571353644</v>
      </c>
      <c r="L24" s="3">
        <f>(E25-E24)/E24</f>
        <v>-6.2558586313434458E-2</v>
      </c>
      <c r="M24" s="3">
        <f>(F25-F24)/F24</f>
        <v>-6.9805437342125465E-2</v>
      </c>
      <c r="N24" s="3">
        <f>(G25-G24)/G24</f>
        <v>-4.0570282701898582E-3</v>
      </c>
      <c r="Q24" s="13" t="s">
        <v>35</v>
      </c>
    </row>
    <row r="25" spans="1:19" x14ac:dyDescent="0.3">
      <c r="A25" s="1">
        <v>44287</v>
      </c>
      <c r="B25">
        <v>131.74321</v>
      </c>
      <c r="C25">
        <v>102.716263</v>
      </c>
      <c r="D25" s="2">
        <v>2498.1687010000001</v>
      </c>
      <c r="E25" s="2">
        <v>199.48985300000001</v>
      </c>
      <c r="F25" s="2">
        <v>1147.505249</v>
      </c>
      <c r="G25" s="2">
        <v>14631.099609000001</v>
      </c>
      <c r="H25" s="2"/>
      <c r="I25" s="3">
        <f>(B26-B25)/B25</f>
        <v>7.4749567738633324E-2</v>
      </c>
      <c r="J25" s="3">
        <f>(C26-C25)/C25</f>
        <v>0.11864422092536599</v>
      </c>
      <c r="K25" s="3">
        <f>(D26-D25)/D25</f>
        <v>-0.15881320858802955</v>
      </c>
      <c r="L25" s="3">
        <f>(E26-E25)/E25</f>
        <v>9.8225401970695653E-2</v>
      </c>
      <c r="M25" s="3">
        <f>(F26-F25)/F25</f>
        <v>-9.0383637103519668E-2</v>
      </c>
      <c r="N25" s="3">
        <f>(G26-G25)/G25</f>
        <v>6.5046388954565132E-2</v>
      </c>
      <c r="Q25" t="s">
        <v>36</v>
      </c>
    </row>
    <row r="26" spans="1:19" x14ac:dyDescent="0.3">
      <c r="A26" s="1">
        <v>44317</v>
      </c>
      <c r="B26">
        <v>141.590958</v>
      </c>
      <c r="C26">
        <v>114.90295399999999</v>
      </c>
      <c r="D26" s="2">
        <v>2101.4265140000002</v>
      </c>
      <c r="E26" s="2">
        <v>219.084824</v>
      </c>
      <c r="F26" s="2">
        <v>1043.7895510000001</v>
      </c>
      <c r="G26" s="2">
        <v>15582.799805000001</v>
      </c>
      <c r="H26" s="2"/>
      <c r="I26" s="3">
        <f>(B27-B26)/B26</f>
        <v>0.41031617993572722</v>
      </c>
      <c r="J26" s="3">
        <f>(C27-C26)/C26</f>
        <v>1.1363659110104455E-2</v>
      </c>
      <c r="K26" s="3">
        <f>(D27-D26)/D26</f>
        <v>1.9167132294020294E-2</v>
      </c>
      <c r="L26" s="3">
        <f>(E27-E26)/E26</f>
        <v>8.5798850220679804E-2</v>
      </c>
      <c r="M26" s="3">
        <f>(F27-F26)/F26</f>
        <v>-3.8867410543756337E-2</v>
      </c>
      <c r="N26" s="3">
        <f>(G27-G26)/G26</f>
        <v>8.9008520121971382E-3</v>
      </c>
      <c r="Q26" t="s">
        <v>37</v>
      </c>
    </row>
    <row r="27" spans="1:19" x14ac:dyDescent="0.3">
      <c r="A27" s="1">
        <v>44348</v>
      </c>
      <c r="B27">
        <v>199.688019</v>
      </c>
      <c r="C27">
        <v>116.20867200000001</v>
      </c>
      <c r="D27" s="2">
        <v>2141.7048340000001</v>
      </c>
      <c r="E27" s="2">
        <v>237.88204999999999</v>
      </c>
      <c r="F27" s="2">
        <v>1003.220154</v>
      </c>
      <c r="G27" s="2">
        <v>15721.5</v>
      </c>
      <c r="H27" s="2"/>
      <c r="I27" s="3">
        <f>(B28-B27)/B27</f>
        <v>0.2324208093826601</v>
      </c>
      <c r="J27" s="3">
        <f>(C28-C27)/C27</f>
        <v>0.16021628747293476</v>
      </c>
      <c r="K27" s="3">
        <f>(D28-D27)/D27</f>
        <v>-7.8762389813049324E-2</v>
      </c>
      <c r="L27" s="3">
        <f>(E28-E27)/E27</f>
        <v>0.13540140586479729</v>
      </c>
      <c r="M27" s="3">
        <f>(F28-F27)/F27</f>
        <v>-8.4427106714604558E-2</v>
      </c>
      <c r="N27" s="3">
        <f>(G28-G27)/G27</f>
        <v>2.6428651846198237E-3</v>
      </c>
    </row>
    <row r="28" spans="1:19" x14ac:dyDescent="0.3">
      <c r="A28" s="1">
        <v>44378</v>
      </c>
      <c r="B28">
        <v>246.09967</v>
      </c>
      <c r="C28">
        <v>134.82719399999999</v>
      </c>
      <c r="D28" s="2">
        <v>1973.019043</v>
      </c>
      <c r="E28" s="2">
        <v>270.09161399999999</v>
      </c>
      <c r="F28" s="2">
        <v>918.52117899999996</v>
      </c>
      <c r="G28" s="2">
        <v>15763.049805000001</v>
      </c>
      <c r="H28" s="2"/>
      <c r="I28" s="3">
        <f>(B29-B28)/B28</f>
        <v>-6.3947802124236952E-2</v>
      </c>
      <c r="J28" s="3">
        <f>(C29-C28)/C28</f>
        <v>4.0876590519268757E-2</v>
      </c>
      <c r="K28" s="3">
        <f>(D29-D28)/D28</f>
        <v>-0.17890552564727577</v>
      </c>
      <c r="L28" s="3">
        <f>(E29-E28)/E28</f>
        <v>0.22724754053267276</v>
      </c>
      <c r="M28" s="3">
        <f>(F29-F28)/F28</f>
        <v>1.0511293828315766E-2</v>
      </c>
      <c r="N28" s="3">
        <f>(G29-G28)/G28</f>
        <v>8.6858154414110073E-2</v>
      </c>
      <c r="Q28" s="13" t="s">
        <v>38</v>
      </c>
    </row>
    <row r="29" spans="1:19" x14ac:dyDescent="0.3">
      <c r="A29" s="1">
        <v>44409</v>
      </c>
      <c r="B29">
        <v>230.36213699999999</v>
      </c>
      <c r="C29">
        <v>140.33847</v>
      </c>
      <c r="D29" s="2">
        <v>1620.035034</v>
      </c>
      <c r="E29" s="2">
        <v>331.469269</v>
      </c>
      <c r="F29" s="2">
        <v>928.17602499999998</v>
      </c>
      <c r="G29" s="2">
        <v>17132.199218999998</v>
      </c>
      <c r="H29" s="2"/>
      <c r="I29" s="3">
        <f>(B30-B29)/B29</f>
        <v>-4.6732753655606168E-2</v>
      </c>
      <c r="J29" s="3">
        <f>(C30-C29)/C29</f>
        <v>6.4795547507394136E-2</v>
      </c>
      <c r="K29" s="3">
        <f>(D30-D29)/D29</f>
        <v>-4.7013836368676988E-2</v>
      </c>
      <c r="L29" s="3">
        <f>(E30-E29)/E29</f>
        <v>-0.1373345593615195</v>
      </c>
      <c r="M29" s="3">
        <f>(F30-F29)/F29</f>
        <v>0.12999206481335265</v>
      </c>
      <c r="N29" s="3">
        <f>(G30-G29)/G29</f>
        <v>2.8364786434485891E-2</v>
      </c>
      <c r="Q29" s="14" t="s">
        <v>39</v>
      </c>
      <c r="R29" s="14"/>
      <c r="S29" s="14"/>
    </row>
    <row r="30" spans="1:19" x14ac:dyDescent="0.3">
      <c r="A30" s="1">
        <v>44440</v>
      </c>
      <c r="B30">
        <v>219.59667999999999</v>
      </c>
      <c r="C30">
        <v>149.43177800000001</v>
      </c>
      <c r="D30" s="2">
        <v>1543.8709719999999</v>
      </c>
      <c r="E30" s="2">
        <v>285.94708300000002</v>
      </c>
      <c r="F30" s="2">
        <v>1048.831543</v>
      </c>
      <c r="G30" s="2">
        <v>17618.150390999999</v>
      </c>
      <c r="H30" s="2"/>
      <c r="I30" s="3">
        <f>(B31-B30)/B30</f>
        <v>-1.5918022986504136E-2</v>
      </c>
      <c r="J30" s="3">
        <f>(C31-C30)/C30</f>
        <v>1.9523825782223117E-3</v>
      </c>
      <c r="K30" s="3">
        <f>(D31-D30)/D30</f>
        <v>7.3373077190028266E-2</v>
      </c>
      <c r="L30" s="3">
        <f>(E31-E30)/E30</f>
        <v>-2.3401711008186908E-2</v>
      </c>
      <c r="M30" s="3">
        <f>(F31-F30)/F30</f>
        <v>-3.3615114109892819E-2</v>
      </c>
      <c r="N30" s="3">
        <f>(G31-G30)/G30</f>
        <v>3.0366411236522179E-3</v>
      </c>
    </row>
    <row r="31" spans="1:19" x14ac:dyDescent="0.3">
      <c r="A31" s="1">
        <v>44470</v>
      </c>
      <c r="B31">
        <v>216.101135</v>
      </c>
      <c r="C31">
        <v>149.72352599999999</v>
      </c>
      <c r="D31" s="2">
        <v>1657.1495359999999</v>
      </c>
      <c r="E31" s="2">
        <v>279.25543199999998</v>
      </c>
      <c r="F31" s="2">
        <v>1013.5749510000001</v>
      </c>
      <c r="G31" s="2">
        <v>17671.650390999999</v>
      </c>
      <c r="H31" s="2"/>
      <c r="I31" s="3">
        <f>(B32-B31)/B31</f>
        <v>-7.7775352730100222E-2</v>
      </c>
      <c r="J31" s="3">
        <f>(C32-C31)/C31</f>
        <v>-0.12731402678828174</v>
      </c>
      <c r="K31" s="3">
        <f>(D32-D31)/D31</f>
        <v>4.6020627796862862E-2</v>
      </c>
      <c r="L31" s="3">
        <f>(E32-E31)/E31</f>
        <v>5.0038023969395454E-3</v>
      </c>
      <c r="M31" s="3">
        <f>(F32-F31)/F31</f>
        <v>-9.8796897951358417E-2</v>
      </c>
      <c r="N31" s="3">
        <f>(G32-G31)/G31</f>
        <v>-3.8957944321409983E-2</v>
      </c>
    </row>
    <row r="32" spans="1:19" x14ac:dyDescent="0.3">
      <c r="A32" s="1">
        <v>44501</v>
      </c>
      <c r="B32">
        <v>199.29379299999999</v>
      </c>
      <c r="C32">
        <v>130.661621</v>
      </c>
      <c r="D32" s="2">
        <v>1733.4125979999999</v>
      </c>
      <c r="E32" s="2">
        <v>280.65277099999997</v>
      </c>
      <c r="F32" s="2">
        <v>913.43688999999995</v>
      </c>
      <c r="G32" s="2">
        <v>16983.199218999998</v>
      </c>
      <c r="H32" s="2"/>
      <c r="I32" s="3">
        <f>(B33-B32)/B32</f>
        <v>-1.4416063625222865E-2</v>
      </c>
      <c r="J32" s="3">
        <f>(C33-C32)/C32</f>
        <v>3.9750486487535569E-2</v>
      </c>
      <c r="K32" s="3">
        <f>(D33-D32)/D32</f>
        <v>-0.11547152145481289</v>
      </c>
      <c r="L32" s="3">
        <f>(E33-E32)/E32</f>
        <v>6.6322801423542868E-2</v>
      </c>
      <c r="M32" s="3">
        <f>(F33-F32)/F32</f>
        <v>7.4085695181415417E-2</v>
      </c>
      <c r="N32" s="3">
        <f>(G33-G32)/G32</f>
        <v>2.183637824757495E-2</v>
      </c>
    </row>
    <row r="33" spans="1:14" x14ac:dyDescent="0.3">
      <c r="A33" s="1">
        <v>44531</v>
      </c>
      <c r="B33">
        <v>196.420761</v>
      </c>
      <c r="C33">
        <v>135.85548399999999</v>
      </c>
      <c r="D33" s="2">
        <v>1533.252808</v>
      </c>
      <c r="E33" s="2">
        <v>299.26644900000002</v>
      </c>
      <c r="F33" s="2">
        <v>981.10949700000003</v>
      </c>
      <c r="G33" s="2">
        <v>17354.050781000002</v>
      </c>
      <c r="H33" s="2"/>
      <c r="I33" s="3">
        <f>(B34-B33)/B33</f>
        <v>6.3627474694490205E-2</v>
      </c>
      <c r="J33" s="3">
        <f>(C34-C33)/C33</f>
        <v>-4.850886254985478E-2</v>
      </c>
      <c r="K33" s="3">
        <f>(D34-D33)/D33</f>
        <v>-4.3817449835708941E-2</v>
      </c>
      <c r="L33" s="3">
        <f>(E34-E33)/E33</f>
        <v>5.1692456844702875E-2</v>
      </c>
      <c r="M33" s="3">
        <f>(F34-F33)/F33</f>
        <v>-8.5016606459372573E-4</v>
      </c>
      <c r="N33" s="3">
        <f>(G34-G33)/G33</f>
        <v>-8.1832029761887267E-4</v>
      </c>
    </row>
    <row r="34" spans="1:14" x14ac:dyDescent="0.3">
      <c r="A34" s="1">
        <v>44562</v>
      </c>
      <c r="B34">
        <v>208.91851800000001</v>
      </c>
      <c r="C34">
        <v>129.265289</v>
      </c>
      <c r="D34" s="2">
        <v>1466.0695800000001</v>
      </c>
      <c r="E34" s="2">
        <v>314.736267</v>
      </c>
      <c r="F34" s="2">
        <v>980.27539100000001</v>
      </c>
      <c r="G34" s="2">
        <v>17339.849609000001</v>
      </c>
      <c r="H34" s="2"/>
      <c r="I34" s="3">
        <f>(B35-B34)/B34</f>
        <v>2.7733113634282987E-2</v>
      </c>
      <c r="J34" s="3">
        <f>(C35-C34)/C34</f>
        <v>-0.16503010332495366</v>
      </c>
      <c r="K34" s="3">
        <f>(D35-D34)/D34</f>
        <v>-0.28063756973935722</v>
      </c>
      <c r="L34" s="3">
        <f>(E35-E34)/E34</f>
        <v>-1.8233678802576717E-2</v>
      </c>
      <c r="M34" s="3">
        <f>(F35-F34)/F34</f>
        <v>-1.9869768412864301E-2</v>
      </c>
      <c r="N34" s="3">
        <f>(G35-G34)/G34</f>
        <v>-3.1485233742548406E-2</v>
      </c>
    </row>
    <row r="35" spans="1:14" x14ac:dyDescent="0.3">
      <c r="A35" s="1">
        <v>44593</v>
      </c>
      <c r="B35">
        <v>214.712479</v>
      </c>
      <c r="C35">
        <v>107.932625</v>
      </c>
      <c r="D35" s="2">
        <v>1054.635376</v>
      </c>
      <c r="E35" s="2">
        <v>308.99746699999997</v>
      </c>
      <c r="F35" s="2">
        <v>960.79754600000001</v>
      </c>
      <c r="G35" s="2">
        <v>16793.900390999999</v>
      </c>
      <c r="H35" s="2"/>
      <c r="I35" s="3">
        <f>(B36-B35)/B35</f>
        <v>0.35570931580553367</v>
      </c>
      <c r="J35" s="3">
        <f>(C36-C35)/C35</f>
        <v>1.2211608862473277E-2</v>
      </c>
      <c r="K35" s="3">
        <f>(D36-D35)/D35</f>
        <v>-3.1616088136986575E-2</v>
      </c>
      <c r="L35" s="3">
        <f>(E36-E35)/E35</f>
        <v>-8.2202880970541931E-2</v>
      </c>
      <c r="M35" s="3">
        <f>(F36-F35)/F35</f>
        <v>0.12239784488375455</v>
      </c>
      <c r="N35" s="3">
        <f>(G36-G35)/G35</f>
        <v>3.9946027627954434E-2</v>
      </c>
    </row>
    <row r="36" spans="1:14" x14ac:dyDescent="0.3">
      <c r="A36" s="1">
        <v>44621</v>
      </c>
      <c r="B36">
        <v>291.08770800000002</v>
      </c>
      <c r="C36">
        <v>109.25065600000001</v>
      </c>
      <c r="D36" s="2">
        <v>1021.291931</v>
      </c>
      <c r="E36" s="2">
        <v>283.59698500000002</v>
      </c>
      <c r="F36" s="2">
        <v>1078.397095</v>
      </c>
      <c r="G36" s="2">
        <v>17464.75</v>
      </c>
      <c r="H36" s="2"/>
      <c r="I36" s="3">
        <f>(B37-B36)/B36</f>
        <v>0.17815438293945401</v>
      </c>
      <c r="J36" s="3">
        <f>(C37-C36)/C36</f>
        <v>6.8811559355762567E-2</v>
      </c>
      <c r="K36" s="3">
        <f>(D37-D36)/D36</f>
        <v>0.28795607805502188</v>
      </c>
      <c r="L36" s="3">
        <f>(E37-E36)/E36</f>
        <v>-4.8565756085171337E-2</v>
      </c>
      <c r="M36" s="3">
        <f>(F37-F36)/F36</f>
        <v>3.1742554907383078E-2</v>
      </c>
      <c r="N36" s="3">
        <f>(G37-G36)/G36</f>
        <v>-2.0738872242660116E-2</v>
      </c>
    </row>
    <row r="37" spans="1:14" x14ac:dyDescent="0.3">
      <c r="A37" s="1">
        <v>44652</v>
      </c>
      <c r="B37">
        <v>342.946259</v>
      </c>
      <c r="C37">
        <v>116.76836400000001</v>
      </c>
      <c r="D37" s="2">
        <v>1315.37915</v>
      </c>
      <c r="E37" s="2">
        <v>269.82388300000002</v>
      </c>
      <c r="F37" s="2">
        <v>1112.6281739999999</v>
      </c>
      <c r="G37" s="2">
        <v>17102.550781000002</v>
      </c>
      <c r="H37" s="2"/>
      <c r="I37" s="3">
        <f>(B38-B37)/B37</f>
        <v>-6.1016513377391897E-2</v>
      </c>
      <c r="J37" s="3">
        <f>(C38-C37)/C37</f>
        <v>-9.1973456098091953E-3</v>
      </c>
      <c r="K37" s="3">
        <f>(D38-D37)/D37</f>
        <v>-0.18981519891051951</v>
      </c>
      <c r="L37" s="3">
        <f>(E38-E37)/E37</f>
        <v>-3.8283842353569644E-2</v>
      </c>
      <c r="M37" s="3">
        <f>(F38-F37)/F37</f>
        <v>-0.1133083557885889</v>
      </c>
      <c r="N37" s="3">
        <f>(G38-G37)/G37</f>
        <v>-3.0287879663860998E-2</v>
      </c>
    </row>
    <row r="38" spans="1:14" x14ac:dyDescent="0.3">
      <c r="A38" s="1">
        <v>44682</v>
      </c>
      <c r="B38">
        <v>322.02087399999999</v>
      </c>
      <c r="C38">
        <v>115.694405</v>
      </c>
      <c r="D38" s="2">
        <v>1065.7001949999999</v>
      </c>
      <c r="E38" s="2">
        <v>259.493988</v>
      </c>
      <c r="F38" s="2">
        <v>986.55810499999995</v>
      </c>
      <c r="G38" s="2">
        <v>16584.550781000002</v>
      </c>
      <c r="H38" s="2"/>
      <c r="I38" s="3">
        <f>(B39-B38)/B38</f>
        <v>-0.12059480653418761</v>
      </c>
      <c r="J38" s="3">
        <f>(C39-C38)/C38</f>
        <v>8.6919821230767316E-2</v>
      </c>
      <c r="K38" s="3">
        <f>(D39-D38)/D38</f>
        <v>9.8426202314807823E-2</v>
      </c>
      <c r="L38" s="3">
        <f>(E39-E38)/E38</f>
        <v>-0.10365379640317525</v>
      </c>
      <c r="M38" s="3">
        <f>(F39-F38)/F38</f>
        <v>-0.12714058945367435</v>
      </c>
      <c r="N38" s="3">
        <f>(G39-G38)/G38</f>
        <v>-4.8496989253483093E-2</v>
      </c>
    </row>
    <row r="39" spans="1:14" x14ac:dyDescent="0.3">
      <c r="A39" s="1">
        <v>44713</v>
      </c>
      <c r="B39">
        <v>283.18682899999999</v>
      </c>
      <c r="C39">
        <v>125.750542</v>
      </c>
      <c r="D39" s="2">
        <v>1170.593018</v>
      </c>
      <c r="E39" s="2">
        <v>232.596451</v>
      </c>
      <c r="F39" s="2">
        <v>861.12652600000001</v>
      </c>
      <c r="G39" s="2">
        <v>15780.25</v>
      </c>
      <c r="H39" s="2"/>
      <c r="I39" s="3">
        <f>(B40-B39)/B39</f>
        <v>0.17264118240470866</v>
      </c>
      <c r="J39" s="3">
        <f>(C40-C39)/C39</f>
        <v>8.5403289951625667E-3</v>
      </c>
      <c r="K39" s="3">
        <f>(D40-D39)/D39</f>
        <v>0.10312823427415989</v>
      </c>
      <c r="L39" s="3">
        <f>(E40-E39)/E39</f>
        <v>0.13108765791099708</v>
      </c>
      <c r="M39" s="3">
        <f>(F40-F39)/F39</f>
        <v>7.0947799371355036E-2</v>
      </c>
      <c r="N39" s="3">
        <f>(G40-G39)/G39</f>
        <v>8.7324345305049039E-2</v>
      </c>
    </row>
    <row r="40" spans="1:14" x14ac:dyDescent="0.3">
      <c r="A40" s="1">
        <v>44743</v>
      </c>
      <c r="B40">
        <v>332.07653800000003</v>
      </c>
      <c r="C40">
        <v>126.824493</v>
      </c>
      <c r="D40" s="2">
        <v>1291.3142089999999</v>
      </c>
      <c r="E40" s="2">
        <v>263.086975</v>
      </c>
      <c r="F40" s="2">
        <v>922.22155799999996</v>
      </c>
      <c r="G40" s="2">
        <v>17158.25</v>
      </c>
      <c r="H40" s="2"/>
      <c r="I40" s="3">
        <f>(B41-B40)/B40</f>
        <v>0.20966110830750692</v>
      </c>
      <c r="J40" s="3">
        <f>(C41-C40)/C40</f>
        <v>0.22535032724317694</v>
      </c>
      <c r="K40" s="3">
        <f>(D41-D40)/D40</f>
        <v>-1.9695615383722519E-2</v>
      </c>
      <c r="L40" s="3">
        <f>(E41-E40)/E40</f>
        <v>-1.0622175423165667E-2</v>
      </c>
      <c r="M40" s="3">
        <f>(F41-F40)/F40</f>
        <v>-2.982261666019208E-3</v>
      </c>
      <c r="N40" s="3">
        <f>(G41-G40)/G40</f>
        <v>3.5029841679658572E-2</v>
      </c>
    </row>
    <row r="41" spans="1:14" x14ac:dyDescent="0.3">
      <c r="A41" s="1">
        <v>44774</v>
      </c>
      <c r="B41">
        <v>401.70007299999997</v>
      </c>
      <c r="C41">
        <v>155.40443400000001</v>
      </c>
      <c r="D41" s="2">
        <v>1265.880981</v>
      </c>
      <c r="E41" s="2">
        <v>260.292419</v>
      </c>
      <c r="F41" s="2">
        <v>919.47125200000005</v>
      </c>
      <c r="G41" s="2">
        <v>17759.300781000002</v>
      </c>
      <c r="H41" s="2"/>
      <c r="I41" s="3">
        <f>(B42-B41)/B41</f>
        <v>-8.5631154465834469E-2</v>
      </c>
      <c r="J41" s="3">
        <f>(C42-C41)/C41</f>
        <v>-2.6907327496202657E-2</v>
      </c>
      <c r="K41" s="3">
        <f>(D42-D41)/D41</f>
        <v>7.3292661310629212E-2</v>
      </c>
      <c r="L41" s="3">
        <f>(E42-E41)/E41</f>
        <v>-0.1228909936097678</v>
      </c>
      <c r="M41" s="3">
        <f>(F42-F41)/F41</f>
        <v>-4.5557148098851107E-2</v>
      </c>
      <c r="N41" s="3">
        <f>(G42-G41)/G41</f>
        <v>-3.7442418493829829E-2</v>
      </c>
    </row>
    <row r="42" spans="1:14" x14ac:dyDescent="0.3">
      <c r="A42" s="1">
        <v>44805</v>
      </c>
      <c r="B42">
        <v>367.302032</v>
      </c>
      <c r="C42">
        <v>151.222916</v>
      </c>
      <c r="D42" s="2">
        <v>1358.6607670000001</v>
      </c>
      <c r="E42" s="2">
        <v>228.30482499999999</v>
      </c>
      <c r="F42" s="2">
        <v>877.582764</v>
      </c>
      <c r="G42" s="2">
        <v>17094.349609000001</v>
      </c>
      <c r="H42" s="2"/>
      <c r="I42" s="3">
        <f>(B43-B42)/B42</f>
        <v>9.5904843782623025E-2</v>
      </c>
      <c r="J42" s="3">
        <f>(C43-C42)/C42</f>
        <v>0</v>
      </c>
      <c r="K42" s="3">
        <f>(D43-D42)/D42</f>
        <v>9.1282515115121449E-2</v>
      </c>
      <c r="L42" s="3">
        <f>(E43-E42)/E42</f>
        <v>-2.587683812639523E-2</v>
      </c>
      <c r="M42" s="3">
        <f>(F43-F42)/F42</f>
        <v>-5.4253989427713908E-2</v>
      </c>
      <c r="N42" s="3">
        <f>(G43-G42)/G42</f>
        <v>5.3693157738903326E-2</v>
      </c>
    </row>
    <row r="43" spans="1:14" x14ac:dyDescent="0.3">
      <c r="A43" s="1">
        <v>44835</v>
      </c>
      <c r="B43">
        <v>402.528076</v>
      </c>
      <c r="C43">
        <v>151.222916</v>
      </c>
      <c r="D43" s="2">
        <v>1482.6827390000001</v>
      </c>
      <c r="E43" s="2">
        <v>222.397018</v>
      </c>
      <c r="F43" s="2">
        <v>829.97039800000005</v>
      </c>
      <c r="G43" s="2">
        <v>18012.199218999998</v>
      </c>
      <c r="H43" s="2"/>
      <c r="I43" s="3">
        <f>(B44-B43)/B43</f>
        <v>1.4103217485877928E-2</v>
      </c>
      <c r="J43" s="3">
        <f>(C44-C43)/C43</f>
        <v>0.25081334895036683</v>
      </c>
      <c r="K43" s="3">
        <f>(D44-D43)/D43</f>
        <v>0.17357848056798614</v>
      </c>
      <c r="L43" s="3">
        <f>(E44-E43)/E43</f>
        <v>0.17587602725860291</v>
      </c>
      <c r="M43" s="3">
        <f>(F44-F43)/F43</f>
        <v>7.7712217394047309E-2</v>
      </c>
      <c r="N43" s="3">
        <f>(G44-G43)/G43</f>
        <v>4.1424724484111455E-2</v>
      </c>
    </row>
    <row r="44" spans="1:14" x14ac:dyDescent="0.3">
      <c r="A44" s="1">
        <v>44866</v>
      </c>
      <c r="B44">
        <v>408.205017</v>
      </c>
      <c r="C44">
        <v>189.15164200000001</v>
      </c>
      <c r="D44" s="2">
        <v>1740.0445560000001</v>
      </c>
      <c r="E44" s="2">
        <v>261.51132200000001</v>
      </c>
      <c r="F44" s="2">
        <v>894.46923800000002</v>
      </c>
      <c r="G44" s="2">
        <v>18758.349609000001</v>
      </c>
      <c r="H44" s="2"/>
      <c r="I44" s="3">
        <f>(B45-B44)/B44</f>
        <v>-2.7457482228837961E-2</v>
      </c>
      <c r="J44" s="3">
        <f>(C45-C44)/C44</f>
        <v>-2.8368921058586422E-2</v>
      </c>
      <c r="K44" s="3">
        <f>(D45-D44)/D44</f>
        <v>-4.5302289948947763E-2</v>
      </c>
      <c r="L44" s="3">
        <f>(E45-E44)/E44</f>
        <v>-2.636102692333912E-2</v>
      </c>
      <c r="M44" s="3">
        <f>(F45-F44)/F44</f>
        <v>4.8305070945324118E-3</v>
      </c>
      <c r="N44" s="3">
        <f>(G45-G44)/G44</f>
        <v>-3.4813767821379932E-2</v>
      </c>
    </row>
    <row r="45" spans="1:14" x14ac:dyDescent="0.3">
      <c r="A45" s="1">
        <v>44896</v>
      </c>
      <c r="B45">
        <v>396.996735</v>
      </c>
      <c r="C45">
        <v>183.78561400000001</v>
      </c>
      <c r="D45" s="2">
        <v>1661.216553</v>
      </c>
      <c r="E45" s="2">
        <v>254.617615</v>
      </c>
      <c r="F45" s="2">
        <v>898.78997800000002</v>
      </c>
      <c r="G45" s="2">
        <v>18105.300781000002</v>
      </c>
      <c r="H45" s="2"/>
      <c r="I45" s="3">
        <f>(B46-B45)/B45</f>
        <v>7.3331963296876558E-3</v>
      </c>
      <c r="J45" s="3">
        <f>(C46-C45)/C45</f>
        <v>-4.3583525531002726E-2</v>
      </c>
      <c r="K45" s="3">
        <f>(D46-D45)/D45</f>
        <v>-0.1114610185322419</v>
      </c>
      <c r="L45" s="3">
        <f>(E46-E45)/E45</f>
        <v>-3.0998668336438565E-2</v>
      </c>
      <c r="M45" s="3">
        <f>(F46-F45)/F45</f>
        <v>6.1443149514068068E-2</v>
      </c>
      <c r="N45" s="3">
        <f>(G46-G45)/G45</f>
        <v>-2.4476278818027247E-2</v>
      </c>
    </row>
    <row r="46" spans="1:14" x14ac:dyDescent="0.3">
      <c r="A46" s="1">
        <v>44927</v>
      </c>
      <c r="B46">
        <v>399.90798999999998</v>
      </c>
      <c r="C46">
        <v>175.775589</v>
      </c>
      <c r="D46" s="2">
        <v>1476.055664</v>
      </c>
      <c r="E46" s="2">
        <v>246.724808</v>
      </c>
      <c r="F46" s="2">
        <v>954.01446499999997</v>
      </c>
      <c r="G46" s="2">
        <v>17662.150390999999</v>
      </c>
      <c r="H46" s="2"/>
      <c r="I46" s="3">
        <f>(B47-B46)/B46</f>
        <v>-5.8359676684629401E-2</v>
      </c>
      <c r="J46" s="3">
        <f>(C47-C46)/C46</f>
        <v>-0.14205344520279206</v>
      </c>
      <c r="K46" s="3">
        <f>(D47-D46)/D46</f>
        <v>8.9423717695242669E-2</v>
      </c>
      <c r="L46" s="3">
        <f>(E47-E46)/E46</f>
        <v>3.6849516972772355E-2</v>
      </c>
      <c r="M46" s="3">
        <f>(F47-F46)/F46</f>
        <v>0.21738684853169396</v>
      </c>
      <c r="N46" s="3">
        <f>(G47-G46)/G46</f>
        <v>-2.0280722566065765E-2</v>
      </c>
    </row>
    <row r="47" spans="1:14" x14ac:dyDescent="0.3">
      <c r="A47" s="1">
        <v>44958</v>
      </c>
      <c r="B47">
        <v>376.56948899999998</v>
      </c>
      <c r="C47">
        <v>150.806061</v>
      </c>
      <c r="D47" s="2">
        <v>1608.0500489999999</v>
      </c>
      <c r="E47" s="2">
        <v>255.816498</v>
      </c>
      <c r="F47" s="2">
        <v>1161.404663</v>
      </c>
      <c r="G47" s="2">
        <v>17303.949218999998</v>
      </c>
      <c r="H47" s="2"/>
      <c r="I47" s="3">
        <f>(B48-B47)/B47</f>
        <v>-6.313825388014874E-3</v>
      </c>
      <c r="J47" s="3">
        <f>(C48-C47)/C47</f>
        <v>-0.10786882763286278</v>
      </c>
      <c r="K47" s="3">
        <f>(D48-D47)/D47</f>
        <v>0.11802807015741086</v>
      </c>
      <c r="L47" s="3">
        <f>(E48-E47)/E47</f>
        <v>-9.1778873464213005E-3</v>
      </c>
      <c r="M47" s="3">
        <f>(F48-F47)/F47</f>
        <v>-0.13268623926645975</v>
      </c>
      <c r="N47" s="3">
        <f>(G48-G47)/G47</f>
        <v>3.2247425309553978E-3</v>
      </c>
    </row>
    <row r="48" spans="1:14" x14ac:dyDescent="0.3">
      <c r="A48" s="1">
        <v>44986</v>
      </c>
      <c r="B48">
        <v>374.19189499999999</v>
      </c>
      <c r="C48">
        <v>134.53878800000001</v>
      </c>
      <c r="D48" s="2">
        <v>1797.8450929999999</v>
      </c>
      <c r="E48" s="2">
        <v>253.46864299999999</v>
      </c>
      <c r="F48" s="2">
        <v>1007.302246</v>
      </c>
      <c r="G48" s="2">
        <v>17359.75</v>
      </c>
      <c r="H48" s="2"/>
      <c r="I48" s="3">
        <f>(B49-B48)/B48</f>
        <v>-1.1527446365453687E-2</v>
      </c>
      <c r="J48" s="3">
        <f>(C49-C48)/C48</f>
        <v>0.13267179127553907</v>
      </c>
      <c r="K48" s="3">
        <f>(D49-D48)/D48</f>
        <v>0.18574856326623457</v>
      </c>
      <c r="L48" s="3">
        <f>(E49-E48)/E48</f>
        <v>-5.3212444112860136E-2</v>
      </c>
      <c r="M48" s="3">
        <f>(F49-F48)/F48</f>
        <v>-3.2194473038035805E-2</v>
      </c>
      <c r="N48" s="3">
        <f>(G49-G48)/G48</f>
        <v>4.0625585045867593E-2</v>
      </c>
    </row>
    <row r="49" spans="1:14" x14ac:dyDescent="0.3">
      <c r="A49" s="1">
        <v>45017</v>
      </c>
      <c r="B49">
        <v>369.87841800000001</v>
      </c>
      <c r="C49">
        <v>152.38829000000001</v>
      </c>
      <c r="D49" s="2">
        <v>2131.7922359999998</v>
      </c>
      <c r="E49" s="2">
        <v>239.98095699999999</v>
      </c>
      <c r="F49" s="2">
        <v>974.87268100000006</v>
      </c>
      <c r="G49" s="2">
        <v>18065</v>
      </c>
      <c r="H49" s="2"/>
      <c r="I49" s="3">
        <f>(B50-B49)/B49</f>
        <v>-0.12827990412784776</v>
      </c>
      <c r="J49" s="3">
        <f>(C50-C49)/C49</f>
        <v>0.15736535267900179</v>
      </c>
      <c r="K49" s="3">
        <f>(D50-D49)/D49</f>
        <v>0.28399139220807279</v>
      </c>
      <c r="L49" s="3">
        <f>(E50-E49)/E49</f>
        <v>2.8517950280530047E-2</v>
      </c>
      <c r="M49" s="3">
        <f>(F50-F49)/F49</f>
        <v>-0.13591449589507995</v>
      </c>
      <c r="N49" s="3">
        <f>(G50-G49)/G49</f>
        <v>2.5983968502629351E-2</v>
      </c>
    </row>
    <row r="50" spans="1:14" x14ac:dyDescent="0.3">
      <c r="A50" s="1">
        <v>45047</v>
      </c>
      <c r="B50">
        <v>322.43045000000001</v>
      </c>
      <c r="C50">
        <v>176.36892700000001</v>
      </c>
      <c r="D50" s="2">
        <v>2737.2028810000002</v>
      </c>
      <c r="E50" s="2">
        <v>246.82472200000001</v>
      </c>
      <c r="F50" s="2">
        <v>842.37335199999995</v>
      </c>
      <c r="G50" s="2">
        <v>18534.400390999999</v>
      </c>
      <c r="H50" s="2"/>
      <c r="I50" s="3">
        <f>(B51-B50)/B50</f>
        <v>-2.629970897599777E-2</v>
      </c>
      <c r="J50" s="3">
        <f>(C51-C50)/C50</f>
        <v>9.9243031625406292E-2</v>
      </c>
      <c r="K50" s="3">
        <f>(D51-D50)/D50</f>
        <v>3.0619137361634203E-2</v>
      </c>
      <c r="L50" s="3">
        <f>(E51-E50)/E50</f>
        <v>-2.0441206047423454E-2</v>
      </c>
      <c r="M50" s="3">
        <f>(F51-F50)/F50</f>
        <v>5.8130144886159772E-2</v>
      </c>
      <c r="N50" s="3">
        <f>(G51-G50)/G50</f>
        <v>3.5320829171138983E-2</v>
      </c>
    </row>
    <row r="51" spans="1:14" x14ac:dyDescent="0.3">
      <c r="A51" s="1">
        <v>45078</v>
      </c>
      <c r="B51">
        <v>313.95062300000001</v>
      </c>
      <c r="C51">
        <v>193.87231399999999</v>
      </c>
      <c r="D51" s="2">
        <v>2821.013672</v>
      </c>
      <c r="E51" s="2">
        <v>241.77932699999999</v>
      </c>
      <c r="F51" s="2">
        <v>891.34063700000002</v>
      </c>
      <c r="G51" s="2">
        <v>19189.050781000002</v>
      </c>
      <c r="H51" s="2"/>
      <c r="I51" s="3">
        <f>(B52-B51)/B51</f>
        <v>3.1537876578763835E-2</v>
      </c>
      <c r="J51" s="3">
        <f>(C52-C51)/C51</f>
        <v>0.14766643781844993</v>
      </c>
      <c r="K51" s="3">
        <f>(D52-D51)/D51</f>
        <v>0.22713059896152099</v>
      </c>
      <c r="L51" s="3">
        <f>(E52-E51)/E51</f>
        <v>2.2107448417208964E-2</v>
      </c>
      <c r="M51" s="3">
        <f>(F52-F51)/F51</f>
        <v>-3.1814212011518565E-2</v>
      </c>
      <c r="N51" s="3">
        <f>(G52-G51)/G51</f>
        <v>2.9430846082245301E-2</v>
      </c>
    </row>
    <row r="52" spans="1:14" x14ac:dyDescent="0.3">
      <c r="A52" s="1">
        <v>45108</v>
      </c>
      <c r="B52">
        <v>323.85195900000002</v>
      </c>
      <c r="C52">
        <v>222.50074799999999</v>
      </c>
      <c r="D52" s="2">
        <v>3461.7521969999998</v>
      </c>
      <c r="E52" s="2">
        <v>247.12445099999999</v>
      </c>
      <c r="F52" s="2">
        <v>862.98333700000001</v>
      </c>
      <c r="G52" s="2">
        <v>19753.800781000002</v>
      </c>
      <c r="H52" s="2"/>
      <c r="I52" s="3">
        <f>(B53-B52)/B52</f>
        <v>0.10413192529120992</v>
      </c>
      <c r="J52" s="3">
        <f>(C53-C52)/C52</f>
        <v>0.40733320141467588</v>
      </c>
      <c r="K52" s="3">
        <f>(D53-D52)/D52</f>
        <v>0.12066078974745294</v>
      </c>
      <c r="L52" s="3">
        <f>(E53-E52)/E52</f>
        <v>0.11421064522668391</v>
      </c>
      <c r="M52" s="3">
        <f>(F53-F52)/F52</f>
        <v>1.7669913596489256E-2</v>
      </c>
      <c r="N52" s="3">
        <f>(G53-G52)/G52</f>
        <v>-2.5311584618233067E-2</v>
      </c>
    </row>
    <row r="53" spans="1:14" x14ac:dyDescent="0.3">
      <c r="A53" s="1">
        <v>45139</v>
      </c>
      <c r="B53">
        <v>357.575287</v>
      </c>
      <c r="C53">
        <v>313.13269000000003</v>
      </c>
      <c r="D53" s="2">
        <v>3879.4499510000001</v>
      </c>
      <c r="E53" s="2">
        <v>275.34869400000002</v>
      </c>
      <c r="F53" s="2">
        <v>878.23217799999998</v>
      </c>
      <c r="G53" s="2">
        <v>19253.800781000002</v>
      </c>
      <c r="H53" s="2"/>
      <c r="I53" s="3">
        <f>(B54-B53)/B53</f>
        <v>8.9034273780782838E-2</v>
      </c>
      <c r="J53" s="3">
        <f>(C54-C53)/C53</f>
        <v>5.1465530475275356E-2</v>
      </c>
      <c r="K53" s="3">
        <f>(D54-D53)/D53</f>
        <v>-4.9272423775109583E-2</v>
      </c>
      <c r="L53" s="3">
        <f>(E54-E53)/E53</f>
        <v>3.0478931561592967E-2</v>
      </c>
      <c r="M53" s="3">
        <f>(F54-F53)/F53</f>
        <v>-2.5418107602065217E-3</v>
      </c>
      <c r="N53" s="3">
        <f>(G54-G53)/G53</f>
        <v>1.9970083017553163E-2</v>
      </c>
    </row>
    <row r="54" spans="1:14" x14ac:dyDescent="0.3">
      <c r="A54" s="1">
        <v>45170</v>
      </c>
      <c r="B54">
        <v>389.411743</v>
      </c>
      <c r="C54">
        <v>329.24822999999998</v>
      </c>
      <c r="D54" s="2">
        <v>3688.3000489999999</v>
      </c>
      <c r="E54" s="2">
        <v>283.74102800000003</v>
      </c>
      <c r="F54" s="2">
        <v>875.99987799999997</v>
      </c>
      <c r="G54" s="2">
        <v>19638.300781000002</v>
      </c>
      <c r="H54" s="2"/>
      <c r="I54" s="3">
        <f>(B55-B54)/B54</f>
        <v>-3.0029284453293972E-2</v>
      </c>
      <c r="J54" s="3">
        <f>(C55-C54)/C54</f>
        <v>1.3163827790357557E-2</v>
      </c>
      <c r="K54" s="3">
        <f>(D55-D54)/D54</f>
        <v>4.9426577712793872E-2</v>
      </c>
      <c r="L54" s="3">
        <f>(E55-E54)/E54</f>
        <v>-6.9750279469629653E-2</v>
      </c>
      <c r="M54" s="3">
        <f>(F55-F54)/F54</f>
        <v>-4.1366094802127294E-2</v>
      </c>
      <c r="N54" s="3">
        <f>(G55-G54)/G54</f>
        <v>-2.8449567924967455E-2</v>
      </c>
    </row>
    <row r="55" spans="1:14" x14ac:dyDescent="0.3">
      <c r="A55" s="1">
        <v>45200</v>
      </c>
      <c r="B55">
        <v>377.71798699999999</v>
      </c>
      <c r="C55">
        <v>333.58239700000001</v>
      </c>
      <c r="D55" s="2">
        <v>3870.6000979999999</v>
      </c>
      <c r="E55" s="2">
        <v>263.95001200000002</v>
      </c>
      <c r="F55" s="2">
        <v>839.76318400000002</v>
      </c>
      <c r="G55" s="2">
        <v>19079.599609000001</v>
      </c>
      <c r="H55" s="2"/>
      <c r="I55" s="3">
        <f>(B56-B55)/B55</f>
        <v>-3.7911578195507008E-2</v>
      </c>
      <c r="J55" s="3">
        <f>(C56-C55)/C55</f>
        <v>0.26448627923253387</v>
      </c>
      <c r="K55" s="3">
        <f>(D56-D55)/D55</f>
        <v>0.41242961209680634</v>
      </c>
      <c r="L55" s="3">
        <f>(E56-E55)/E55</f>
        <v>0.10494404523838391</v>
      </c>
      <c r="M55" s="3">
        <f>(F56-F55)/F55</f>
        <v>2.1931100756615186E-2</v>
      </c>
      <c r="N55" s="3">
        <f>(G56-G55)/G55</f>
        <v>5.5218704982835702E-2</v>
      </c>
    </row>
    <row r="56" spans="1:14" x14ac:dyDescent="0.3">
      <c r="A56" s="1">
        <v>45231</v>
      </c>
      <c r="B56">
        <v>363.39810199999999</v>
      </c>
      <c r="C56">
        <v>421.81036399999999</v>
      </c>
      <c r="D56" s="2">
        <v>5466.9501950000003</v>
      </c>
      <c r="E56" s="2">
        <v>291.64999399999999</v>
      </c>
      <c r="F56" s="2">
        <v>858.180115</v>
      </c>
      <c r="G56" s="2">
        <v>20133.150390999999</v>
      </c>
      <c r="H56" s="2"/>
      <c r="I56" s="3">
        <f>(B57-B56)/B56</f>
        <v>0.10935368616757388</v>
      </c>
      <c r="J56" s="3">
        <f>(C57-C56)/C56</f>
        <v>-6.8064610190564173E-2</v>
      </c>
      <c r="K56" s="3">
        <f>(D57-D56)/D56</f>
        <v>-3.2111193030541267E-2</v>
      </c>
      <c r="L56" s="3">
        <f>(E57-E56)/E56</f>
        <v>-0.12069255177149078</v>
      </c>
      <c r="M56" s="3">
        <f>(F57-F56)/F56</f>
        <v>1.8602213825474206E-2</v>
      </c>
      <c r="N56" s="3">
        <f>(G57-G56)/G56</f>
        <v>7.9383999471560898E-2</v>
      </c>
    </row>
    <row r="57" spans="1:14" x14ac:dyDescent="0.3">
      <c r="A57" s="1">
        <v>45261</v>
      </c>
      <c r="B57">
        <v>403.137024</v>
      </c>
      <c r="C57">
        <v>393.10000600000001</v>
      </c>
      <c r="D57" s="2">
        <v>5291.3999020000001</v>
      </c>
      <c r="E57" s="2">
        <v>256.45001200000002</v>
      </c>
      <c r="F57" s="2">
        <v>874.14416500000004</v>
      </c>
      <c r="G57" s="2">
        <v>21731.400390999999</v>
      </c>
      <c r="H57" s="2"/>
      <c r="I57" s="3">
        <f>(B58-B57)/B57</f>
        <v>7.4606695017920305E-2</v>
      </c>
      <c r="J57" s="3">
        <f>(C58-C57)/C57</f>
        <v>-2.3912474832167751E-2</v>
      </c>
      <c r="K57" s="3">
        <f>(D58-D57)/D57</f>
        <v>0.21208943205668904</v>
      </c>
      <c r="L57" s="3">
        <f>(E58-E57)/E57</f>
        <v>7.8572794139701543E-2</v>
      </c>
      <c r="M57" s="3">
        <f>(F58-F57)/F57</f>
        <v>7.3858443017805808E-2</v>
      </c>
      <c r="N57" s="3">
        <f>(G58-G57)/G57</f>
        <v>-2.6234719794505636E-4</v>
      </c>
    </row>
    <row r="58" spans="1:14" x14ac:dyDescent="0.3">
      <c r="A58" s="1">
        <v>45292</v>
      </c>
      <c r="B58">
        <v>433.21374500000002</v>
      </c>
      <c r="C58">
        <v>383.70001200000002</v>
      </c>
      <c r="D58" s="2">
        <v>6413.6499020000001</v>
      </c>
      <c r="E58" s="2">
        <v>276.60000600000001</v>
      </c>
      <c r="F58" s="2">
        <v>938.70709199999999</v>
      </c>
      <c r="G58" s="2">
        <v>21725.699218999998</v>
      </c>
      <c r="H58" s="2"/>
      <c r="I58" s="3">
        <f>(B59-B58)/B58</f>
        <v>-0.14663160560614255</v>
      </c>
      <c r="J58" s="3">
        <f>(C59-C58)/C58</f>
        <v>-0.10099035389136239</v>
      </c>
      <c r="K58" s="3">
        <f>(D59-D58)/D58</f>
        <v>0.1166730807627423</v>
      </c>
      <c r="L58" s="3">
        <f>(E59-E58)/E58</f>
        <v>-3.1091850374001827E-2</v>
      </c>
      <c r="M58" s="3">
        <f>(F59-F58)/F58</f>
        <v>-5.9104952410437249E-2</v>
      </c>
      <c r="N58" s="3">
        <f>(G59-G58)/G58</f>
        <v>1.1833983312038021E-2</v>
      </c>
    </row>
    <row r="59" spans="1:14" x14ac:dyDescent="0.3">
      <c r="A59" s="1">
        <v>45323</v>
      </c>
      <c r="B59">
        <v>369.69091800000001</v>
      </c>
      <c r="C59">
        <v>344.95001200000002</v>
      </c>
      <c r="D59" s="2">
        <v>7161.9501950000003</v>
      </c>
      <c r="E59" s="2">
        <v>268</v>
      </c>
      <c r="F59" s="2">
        <v>883.22485400000005</v>
      </c>
      <c r="G59" s="2">
        <v>21982.800781000002</v>
      </c>
      <c r="H59" s="2"/>
      <c r="I59" s="3">
        <f>(B60-B59)/B59</f>
        <v>-0.12778487027912325</v>
      </c>
      <c r="J59" s="3">
        <f>(C60-C59)/C59</f>
        <v>-3.217859287971269E-2</v>
      </c>
      <c r="K59" s="3">
        <f>(D60-D59)/D59</f>
        <v>-0.11725860556616174</v>
      </c>
      <c r="L59" s="3">
        <f>(E60-E59)/E59</f>
        <v>-8.0970138059701477E-2</v>
      </c>
      <c r="M59" s="3">
        <f>(F60-F59)/F59</f>
        <v>-4.0391601117692348E-2</v>
      </c>
      <c r="N59" s="3">
        <f>(G60-G59)/G59</f>
        <v>1.5653128708576883E-2</v>
      </c>
    </row>
    <row r="60" spans="1:14" x14ac:dyDescent="0.3">
      <c r="A60" s="1">
        <v>45352</v>
      </c>
      <c r="B60">
        <v>322.45001200000002</v>
      </c>
      <c r="C60">
        <v>333.85000600000001</v>
      </c>
      <c r="D60" s="2">
        <v>6322.1499020000001</v>
      </c>
      <c r="E60" s="2">
        <v>246.300003</v>
      </c>
      <c r="F60" s="2">
        <v>847.54998799999998</v>
      </c>
      <c r="G60" s="2">
        <v>22326.900390999999</v>
      </c>
      <c r="H60" s="2"/>
      <c r="I60" s="3">
        <f>(B61-B60)/B60</f>
        <v>0.18824617689888617</v>
      </c>
      <c r="J60" s="3">
        <f>(C61-C60)/C60</f>
        <v>0.1762767858090139</v>
      </c>
      <c r="K60" s="3">
        <f>(D61-D60)/D60</f>
        <v>0.2010867051092583</v>
      </c>
      <c r="L60" s="3">
        <f>(E61-E60)/E60</f>
        <v>7.8765768427538393E-2</v>
      </c>
      <c r="M60" s="3">
        <f>(F61-F60)/F60</f>
        <v>0.14034571846398283</v>
      </c>
      <c r="N60" s="3">
        <f>(G61-G60)/G60</f>
        <v>1.2449073231501639E-2</v>
      </c>
    </row>
    <row r="61" spans="1:14" x14ac:dyDescent="0.3">
      <c r="A61" s="1">
        <v>45383</v>
      </c>
      <c r="B61">
        <v>383.14999399999999</v>
      </c>
      <c r="C61">
        <v>392.70001200000002</v>
      </c>
      <c r="D61" s="2">
        <v>7593.4501950000003</v>
      </c>
      <c r="E61" s="2">
        <v>265.70001200000002</v>
      </c>
      <c r="F61" s="2">
        <v>966.5</v>
      </c>
      <c r="G61" s="2">
        <v>22604.849609000001</v>
      </c>
      <c r="H61" s="2"/>
      <c r="I61" s="3">
        <f>(B62-B61)/B61</f>
        <v>-1.043977570830916E-2</v>
      </c>
      <c r="J61" s="3">
        <f>(C62-C61)/C61</f>
        <v>-4.4690647985006993E-2</v>
      </c>
      <c r="K61" s="3">
        <f>(D62-D61)/D61</f>
        <v>-1.6626170812726323E-2</v>
      </c>
      <c r="L61" s="3">
        <f>(E62-E61)/E61</f>
        <v>-3.029739419055812E-2</v>
      </c>
      <c r="M61" s="3">
        <f>(F62-F61)/F61</f>
        <v>-1.3967925504397309E-2</v>
      </c>
      <c r="N61" s="3">
        <f>(G62-G61)/G61</f>
        <v>-7.1732567482087209E-3</v>
      </c>
    </row>
    <row r="62" spans="1:14" x14ac:dyDescent="0.3">
      <c r="A62" s="1">
        <v>45413</v>
      </c>
      <c r="B62">
        <v>379.14999399999999</v>
      </c>
      <c r="C62">
        <v>375.14999399999999</v>
      </c>
      <c r="D62" s="2">
        <v>7467.2001950000003</v>
      </c>
      <c r="E62" s="2">
        <v>257.64999399999999</v>
      </c>
      <c r="F62" s="2">
        <v>953</v>
      </c>
      <c r="G62" s="2">
        <v>22442.699218999998</v>
      </c>
      <c r="H62" s="2"/>
      <c r="I62" s="3">
        <f>(B63-B62)/B62</f>
        <v>-2.4132913476981335E-2</v>
      </c>
      <c r="J62" s="3">
        <f>(C63-C62)/C62</f>
        <v>-2.7055828768052684E-2</v>
      </c>
      <c r="K62" s="3">
        <f>(D63-D62)/D62</f>
        <v>-7.4526447057444529E-3</v>
      </c>
      <c r="L62" s="3">
        <f>(E63-E62)/E62</f>
        <v>-3.0273581143572568E-2</v>
      </c>
      <c r="M62" s="3">
        <f>(F63-F62)/F62</f>
        <v>-5.036713536201453E-3</v>
      </c>
      <c r="N62" s="3">
        <f>(G63-G62)/G62</f>
        <v>-8.1696772839504814E-3</v>
      </c>
    </row>
    <row r="63" spans="1:14" x14ac:dyDescent="0.3">
      <c r="A63" s="1">
        <v>45419</v>
      </c>
      <c r="B63">
        <v>370</v>
      </c>
      <c r="C63">
        <v>365</v>
      </c>
      <c r="D63" s="2">
        <v>7411.5498049999997</v>
      </c>
      <c r="E63" s="2">
        <v>249.85000600000001</v>
      </c>
      <c r="F63" s="2">
        <v>948.20001200000002</v>
      </c>
      <c r="G63" s="2">
        <v>22259.349609000001</v>
      </c>
      <c r="H63" s="2"/>
      <c r="I63" s="3"/>
      <c r="J63" s="3"/>
      <c r="K63" s="3"/>
      <c r="L63" s="3"/>
      <c r="M63" s="3"/>
      <c r="N63" s="3"/>
    </row>
  </sheetData>
  <mergeCells count="2">
    <mergeCell ref="Q22:S22"/>
    <mergeCell ref="Q29:S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9013-0B69-467A-B346-83A88CFE628C}">
  <dimension ref="A1:F14"/>
  <sheetViews>
    <sheetView workbookViewId="0">
      <selection activeCell="D16" sqref="D16"/>
    </sheetView>
  </sheetViews>
  <sheetFormatPr defaultRowHeight="14.4" x14ac:dyDescent="0.3"/>
  <cols>
    <col min="1" max="1" width="16.21875" bestFit="1" customWidth="1"/>
    <col min="2" max="3" width="12" bestFit="1" customWidth="1"/>
    <col min="4" max="5" width="16.21875" bestFit="1" customWidth="1"/>
    <col min="6" max="6" width="12" bestFit="1" customWidth="1"/>
  </cols>
  <sheetData>
    <row r="1" spans="1:6" x14ac:dyDescent="0.3">
      <c r="A1" s="8"/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ht="15" thickBot="1" x14ac:dyDescent="0.35">
      <c r="A2" t="s">
        <v>0</v>
      </c>
      <c r="B2" s="6">
        <f>VARP('data analysis'!$I$3:$I$62)</f>
        <v>2.0612075960290729E-2</v>
      </c>
      <c r="C2" s="6">
        <v>9.3446826321064835E-3</v>
      </c>
      <c r="D2" s="6">
        <v>7.4527979338459413E-3</v>
      </c>
      <c r="E2" s="6">
        <v>6.0152438196598148E-3</v>
      </c>
      <c r="F2" s="7">
        <v>5.7802511188696816E-3</v>
      </c>
    </row>
    <row r="3" spans="1:6" ht="15" thickBot="1" x14ac:dyDescent="0.35">
      <c r="A3" t="s">
        <v>3</v>
      </c>
      <c r="B3" s="6">
        <v>9.3446826321064835E-3</v>
      </c>
      <c r="C3" s="6">
        <f>VARP('data analysis'!$J$3:$J$62)</f>
        <v>2.1929898064622717E-2</v>
      </c>
      <c r="D3" s="6">
        <v>1.3233416163475452E-2</v>
      </c>
      <c r="E3" s="6">
        <v>6.0733844312827624E-3</v>
      </c>
      <c r="F3" s="7">
        <v>4.5883009725184555E-3</v>
      </c>
    </row>
    <row r="4" spans="1:6" ht="15" thickBot="1" x14ac:dyDescent="0.35">
      <c r="A4" t="s">
        <v>4</v>
      </c>
      <c r="B4" s="6">
        <v>7.4527979338459413E-3</v>
      </c>
      <c r="C4" s="6">
        <v>1.3233416163475452E-2</v>
      </c>
      <c r="D4" s="6">
        <f>VARP('data analysis'!$K$3:$K$62)</f>
        <v>3.3215811545959401E-2</v>
      </c>
      <c r="E4" s="6">
        <v>4.7823259163264319E-3</v>
      </c>
      <c r="F4" s="7">
        <v>5.4730250636496587E-3</v>
      </c>
    </row>
    <row r="5" spans="1:6" ht="15" thickBot="1" x14ac:dyDescent="0.35">
      <c r="A5" t="s">
        <v>5</v>
      </c>
      <c r="B5" s="6">
        <v>6.0152438196598148E-3</v>
      </c>
      <c r="C5" s="6">
        <v>6.0733844312827624E-3</v>
      </c>
      <c r="D5" s="6">
        <v>4.7823259163264319E-3</v>
      </c>
      <c r="E5" s="6">
        <f>VARP('data analysis'!$L$3:$L$62)</f>
        <v>9.5397282575504609E-3</v>
      </c>
      <c r="F5" s="7">
        <v>3.3687511073264608E-3</v>
      </c>
    </row>
    <row r="6" spans="1:6" ht="15" thickBot="1" x14ac:dyDescent="0.35">
      <c r="A6" t="s">
        <v>6</v>
      </c>
      <c r="B6" s="7">
        <v>5.7802511188696816E-3</v>
      </c>
      <c r="C6" s="7">
        <v>4.5883009725184555E-3</v>
      </c>
      <c r="D6" s="7">
        <v>5.4730250636496587E-3</v>
      </c>
      <c r="E6" s="7">
        <v>3.3687511073264608E-3</v>
      </c>
      <c r="F6" s="7">
        <f>VARP('data analysis'!$M$3:$M$62)</f>
        <v>9.0884931677063241E-3</v>
      </c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15" t="s">
        <v>17</v>
      </c>
      <c r="B8" s="15"/>
      <c r="C8" s="15"/>
      <c r="D8" s="15"/>
      <c r="E8" s="15"/>
      <c r="F8" s="15"/>
    </row>
    <row r="9" spans="1:6" x14ac:dyDescent="0.3">
      <c r="B9" t="s">
        <v>0</v>
      </c>
      <c r="C9" t="s">
        <v>3</v>
      </c>
      <c r="D9" t="s">
        <v>4</v>
      </c>
      <c r="E9" t="s">
        <v>5</v>
      </c>
      <c r="F9" t="s">
        <v>6</v>
      </c>
    </row>
    <row r="10" spans="1:6" x14ac:dyDescent="0.3">
      <c r="A10" t="s">
        <v>0</v>
      </c>
      <c r="B10">
        <f>B2*12</f>
        <v>0.24734491152348875</v>
      </c>
      <c r="C10">
        <f t="shared" ref="C10:F10" si="0">C2*12</f>
        <v>0.11213619158527779</v>
      </c>
      <c r="D10">
        <f t="shared" si="0"/>
        <v>8.9433575206151292E-2</v>
      </c>
      <c r="E10">
        <f t="shared" si="0"/>
        <v>7.2182925835917774E-2</v>
      </c>
      <c r="F10">
        <f t="shared" si="0"/>
        <v>6.9363013426436179E-2</v>
      </c>
    </row>
    <row r="11" spans="1:6" x14ac:dyDescent="0.3">
      <c r="A11" t="s">
        <v>3</v>
      </c>
      <c r="B11">
        <f t="shared" ref="B11:F11" si="1">B3*12</f>
        <v>0.11213619158527779</v>
      </c>
      <c r="C11">
        <f t="shared" si="1"/>
        <v>0.26315877677547261</v>
      </c>
      <c r="D11">
        <f t="shared" si="1"/>
        <v>0.15880099396170541</v>
      </c>
      <c r="E11">
        <f t="shared" si="1"/>
        <v>7.2880613175393155E-2</v>
      </c>
      <c r="F11">
        <f t="shared" si="1"/>
        <v>5.505961167022147E-2</v>
      </c>
    </row>
    <row r="12" spans="1:6" x14ac:dyDescent="0.3">
      <c r="A12" t="s">
        <v>4</v>
      </c>
      <c r="B12">
        <f t="shared" ref="B12:F12" si="2">B4*12</f>
        <v>8.9433575206151292E-2</v>
      </c>
      <c r="C12">
        <f t="shared" si="2"/>
        <v>0.15880099396170541</v>
      </c>
      <c r="D12">
        <f t="shared" si="2"/>
        <v>0.39858973855151281</v>
      </c>
      <c r="E12">
        <f t="shared" si="2"/>
        <v>5.7387910995917182E-2</v>
      </c>
      <c r="F12">
        <f t="shared" si="2"/>
        <v>6.5676300763795908E-2</v>
      </c>
    </row>
    <row r="13" spans="1:6" x14ac:dyDescent="0.3">
      <c r="A13" t="s">
        <v>5</v>
      </c>
      <c r="B13">
        <f t="shared" ref="B13:F13" si="3">B5*12</f>
        <v>7.2182925835917774E-2</v>
      </c>
      <c r="C13">
        <f t="shared" si="3"/>
        <v>7.2880613175393155E-2</v>
      </c>
      <c r="D13">
        <f t="shared" si="3"/>
        <v>5.7387910995917182E-2</v>
      </c>
      <c r="E13">
        <f t="shared" si="3"/>
        <v>0.11447673909060553</v>
      </c>
      <c r="F13">
        <f t="shared" si="3"/>
        <v>4.0425013287917533E-2</v>
      </c>
    </row>
    <row r="14" spans="1:6" x14ac:dyDescent="0.3">
      <c r="A14" t="s">
        <v>6</v>
      </c>
      <c r="B14">
        <f t="shared" ref="B14:F14" si="4">B6*12</f>
        <v>6.9363013426436179E-2</v>
      </c>
      <c r="C14">
        <f t="shared" si="4"/>
        <v>5.505961167022147E-2</v>
      </c>
      <c r="D14">
        <f t="shared" si="4"/>
        <v>6.5676300763795908E-2</v>
      </c>
      <c r="E14">
        <f t="shared" si="4"/>
        <v>4.0425013287917533E-2</v>
      </c>
      <c r="F14">
        <f t="shared" si="4"/>
        <v>0.10906191801247589</v>
      </c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 analysis</vt:lpstr>
      <vt:lpstr>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Mishra</dc:creator>
  <cp:lastModifiedBy>Diksha Mishra</cp:lastModifiedBy>
  <dcterms:created xsi:type="dcterms:W3CDTF">2024-05-07T06:46:13Z</dcterms:created>
  <dcterms:modified xsi:type="dcterms:W3CDTF">2024-05-13T19:38:06Z</dcterms:modified>
</cp:coreProperties>
</file>