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China" sheetId="2" r:id="rId5"/>
    <sheet state="visible" name="India" sheetId="3" r:id="rId6"/>
    <sheet state="visible" name="US" sheetId="4" r:id="rId7"/>
  </sheets>
  <definedNames/>
  <calcPr/>
</workbook>
</file>

<file path=xl/sharedStrings.xml><?xml version="1.0" encoding="utf-8"?>
<sst xmlns="http://schemas.openxmlformats.org/spreadsheetml/2006/main" count="131" uniqueCount="48">
  <si>
    <t>Sources</t>
  </si>
  <si>
    <t>Solar Power</t>
  </si>
  <si>
    <t>https://www.eia.gov/</t>
  </si>
  <si>
    <t>Electricity</t>
  </si>
  <si>
    <t>Energy</t>
  </si>
  <si>
    <t>Economic factors</t>
  </si>
  <si>
    <t>https://data.worldbank.org/</t>
  </si>
  <si>
    <t>Demographic Factors</t>
  </si>
  <si>
    <t>Development &amp; Awareness</t>
  </si>
  <si>
    <t>https://ourworldindata.org/</t>
  </si>
  <si>
    <t>Environmental Factors</t>
  </si>
  <si>
    <t>https://www.stateofglobalair.org/</t>
  </si>
  <si>
    <t>Climatic Factors</t>
  </si>
  <si>
    <r>
      <rPr>
        <color rgb="FF1155CC"/>
        <u/>
      </rPr>
      <t>https://globaldatalab.org/</t>
    </r>
    <r>
      <rPr>
        <color rgb="FF000000"/>
      </rPr>
      <t xml:space="preserve">,  </t>
    </r>
    <r>
      <rPr>
        <color rgb="FF1155CC"/>
        <u/>
      </rPr>
      <t>https://www.visualcrossing.com/</t>
    </r>
  </si>
  <si>
    <t xml:space="preserve">Energy </t>
  </si>
  <si>
    <t>Economic Factors</t>
  </si>
  <si>
    <t>Development and Awareness</t>
  </si>
  <si>
    <t>Year</t>
  </si>
  <si>
    <t>Solar Installed Capacity (GW)</t>
  </si>
  <si>
    <t>Solar Power Generation (billion kWh)</t>
  </si>
  <si>
    <t>RE Electricity Generation (billion kWh)</t>
  </si>
  <si>
    <t>Electricity Consumption (billion kWh)</t>
  </si>
  <si>
    <t>Electricity Imports (billion kWh)</t>
  </si>
  <si>
    <t>Electricity Exports (billion kWh)</t>
  </si>
  <si>
    <t>Electricity Installed Capacity (million kWh)</t>
  </si>
  <si>
    <t>Electricity Distibution Losses (billion kWh)</t>
  </si>
  <si>
    <t>Total Electicity Genaration (billion kWh)</t>
  </si>
  <si>
    <t>Total Energy Production (quad btu)</t>
  </si>
  <si>
    <t>Total Energy Consumption (quad btu)</t>
  </si>
  <si>
    <t>GDP (Billion 2015$ PPP)</t>
  </si>
  <si>
    <t>Gross National Income per capita (2017 $PPP)</t>
  </si>
  <si>
    <t>Population</t>
  </si>
  <si>
    <t>Life Expectancy at birth</t>
  </si>
  <si>
    <t>Avg Schooling Years</t>
  </si>
  <si>
    <t>HDI</t>
  </si>
  <si>
    <t>CO2 Emissions (MMtonnes)</t>
  </si>
  <si>
    <t>PM 2.5 Emissions</t>
  </si>
  <si>
    <t>Average Temperature</t>
  </si>
  <si>
    <t>Dew</t>
  </si>
  <si>
    <t>Hunidity</t>
  </si>
  <si>
    <t>Precipitation</t>
  </si>
  <si>
    <t>Average Wind Speed</t>
  </si>
  <si>
    <t>Sea Level Pressure</t>
  </si>
  <si>
    <t>Cloud Cover</t>
  </si>
  <si>
    <t>Visibility</t>
  </si>
  <si>
    <t>Day Hours (Sunset - Sunrise)</t>
  </si>
  <si>
    <t>Solar radiation (W/m2)</t>
  </si>
  <si>
    <t>Solar energy (MJ/m2)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</si>
</sst>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b/>
      <sz val="16.0"/>
      <color theme="1"/>
      <name val="Calibri"/>
    </font>
    <font>
      <b/>
      <sz val="16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horizontal="right" shrinkToFit="0" vertical="bottom" wrapText="1"/>
    </xf>
    <xf borderId="0" fillId="0" fontId="5" numFmtId="2" xfId="0" applyAlignment="1" applyFont="1" applyNumberFormat="1">
      <alignment vertical="bottom"/>
    </xf>
    <xf borderId="0" fillId="0" fontId="8" numFmtId="4" xfId="0" applyAlignment="1" applyFont="1" applyNumberFormat="1">
      <alignment horizontal="right" vertical="bottom"/>
    </xf>
    <xf borderId="0" fillId="0" fontId="5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" TargetMode="External"/><Relationship Id="rId2" Type="http://schemas.openxmlformats.org/officeDocument/2006/relationships/hyperlink" Target="https://data.worldbank.org/" TargetMode="External"/><Relationship Id="rId3" Type="http://schemas.openxmlformats.org/officeDocument/2006/relationships/hyperlink" Target="https://ourworldindata.org/" TargetMode="External"/><Relationship Id="rId4" Type="http://schemas.openxmlformats.org/officeDocument/2006/relationships/hyperlink" Target="https://www.stateofglobalair.org/" TargetMode="External"/><Relationship Id="rId5" Type="http://schemas.openxmlformats.org/officeDocument/2006/relationships/hyperlink" Target="https://globaldatalab.org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88"/>
  </cols>
  <sheetData>
    <row r="1">
      <c r="A1" s="1"/>
      <c r="B1" s="1" t="s">
        <v>0</v>
      </c>
    </row>
    <row r="2">
      <c r="A2" s="1" t="s">
        <v>1</v>
      </c>
      <c r="B2" s="2" t="s">
        <v>2</v>
      </c>
    </row>
    <row r="3">
      <c r="A3" s="1" t="s">
        <v>3</v>
      </c>
    </row>
    <row r="4">
      <c r="A4" s="1" t="s">
        <v>4</v>
      </c>
    </row>
    <row r="5">
      <c r="A5" s="1" t="s">
        <v>5</v>
      </c>
      <c r="B5" s="2" t="s">
        <v>6</v>
      </c>
    </row>
    <row r="6">
      <c r="A6" s="1" t="s">
        <v>7</v>
      </c>
    </row>
    <row r="7">
      <c r="A7" s="1" t="s">
        <v>8</v>
      </c>
      <c r="B7" s="3" t="s">
        <v>9</v>
      </c>
    </row>
    <row r="8">
      <c r="A8" s="1" t="s">
        <v>10</v>
      </c>
      <c r="B8" s="4" t="s">
        <v>11</v>
      </c>
    </row>
    <row r="9">
      <c r="A9" s="1" t="s">
        <v>12</v>
      </c>
      <c r="B9" s="3" t="s">
        <v>13</v>
      </c>
    </row>
  </sheetData>
  <mergeCells count="2">
    <mergeCell ref="B5:B6"/>
    <mergeCell ref="B2:B4"/>
  </mergeCells>
  <hyperlinks>
    <hyperlink r:id="rId1" ref="B2"/>
    <hyperlink r:id="rId2" ref="B5"/>
    <hyperlink r:id="rId3" ref="B7"/>
    <hyperlink r:id="rId4" ref="B8"/>
    <hyperlink r:id="rId5" ref="B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4.25"/>
  </cols>
  <sheetData>
    <row r="1">
      <c r="A1" s="5"/>
      <c r="B1" s="6" t="s">
        <v>1</v>
      </c>
      <c r="D1" s="6" t="s">
        <v>3</v>
      </c>
      <c r="K1" s="6" t="s">
        <v>14</v>
      </c>
      <c r="M1" s="7" t="s">
        <v>15</v>
      </c>
      <c r="O1" s="7" t="s">
        <v>7</v>
      </c>
      <c r="P1" s="6" t="s">
        <v>16</v>
      </c>
      <c r="S1" s="6" t="s">
        <v>10</v>
      </c>
      <c r="U1" s="8" t="s">
        <v>12</v>
      </c>
      <c r="AF1" s="5"/>
      <c r="AG1" s="5"/>
      <c r="AH1" s="5"/>
      <c r="AI1" s="5"/>
    </row>
    <row r="2">
      <c r="A2" s="9" t="s">
        <v>17</v>
      </c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 t="s">
        <v>34</v>
      </c>
      <c r="S2" s="9" t="s">
        <v>35</v>
      </c>
      <c r="T2" s="10" t="s">
        <v>36</v>
      </c>
      <c r="U2" s="5" t="s">
        <v>37</v>
      </c>
      <c r="V2" s="5" t="s">
        <v>38</v>
      </c>
      <c r="W2" s="5" t="s">
        <v>39</v>
      </c>
      <c r="X2" s="5" t="s">
        <v>40</v>
      </c>
      <c r="Y2" s="5" t="s">
        <v>41</v>
      </c>
      <c r="Z2" s="5" t="s">
        <v>42</v>
      </c>
      <c r="AA2" s="5" t="s">
        <v>43</v>
      </c>
      <c r="AB2" s="5" t="s">
        <v>44</v>
      </c>
      <c r="AC2" s="5" t="s">
        <v>45</v>
      </c>
      <c r="AD2" s="5" t="s">
        <v>46</v>
      </c>
      <c r="AE2" s="5" t="s">
        <v>47</v>
      </c>
      <c r="AF2" s="5"/>
      <c r="AG2" s="5"/>
      <c r="AH2" s="5"/>
      <c r="AI2" s="5"/>
    </row>
    <row r="3">
      <c r="A3" s="11">
        <v>2000.0</v>
      </c>
      <c r="B3" s="11">
        <v>0.0335</v>
      </c>
      <c r="C3" s="11">
        <v>0.02</v>
      </c>
      <c r="D3" s="11">
        <v>223.246</v>
      </c>
      <c r="E3" s="11">
        <v>1249.982</v>
      </c>
      <c r="F3" s="11">
        <v>1.546</v>
      </c>
      <c r="G3" s="11">
        <v>10.3</v>
      </c>
      <c r="H3" s="11">
        <v>320.5586</v>
      </c>
      <c r="I3" s="11">
        <v>93.826</v>
      </c>
      <c r="J3" s="11">
        <v>1352.562</v>
      </c>
      <c r="K3" s="11">
        <v>39.7841394293413</v>
      </c>
      <c r="L3" s="11">
        <v>40.96769488</v>
      </c>
      <c r="M3" s="11">
        <v>4487.936</v>
      </c>
      <c r="N3" s="11">
        <v>3416.481283</v>
      </c>
      <c r="O3" s="11">
        <v>1269581.0</v>
      </c>
      <c r="P3" s="12">
        <v>71.881</v>
      </c>
      <c r="Q3" s="12">
        <v>5.92855</v>
      </c>
      <c r="R3" s="11">
        <v>0.586</v>
      </c>
      <c r="S3" s="11">
        <v>3482.708683778</v>
      </c>
      <c r="T3" s="13">
        <v>50.3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11">
        <v>2001.0</v>
      </c>
      <c r="B4" s="11">
        <v>0.038</v>
      </c>
      <c r="C4" s="11">
        <v>0.024</v>
      </c>
      <c r="D4" s="11">
        <v>277.869</v>
      </c>
      <c r="E4" s="11">
        <v>1365.283</v>
      </c>
      <c r="F4" s="11">
        <v>1.8</v>
      </c>
      <c r="G4" s="11">
        <v>10.4</v>
      </c>
      <c r="H4" s="11">
        <v>339.4451</v>
      </c>
      <c r="I4" s="11">
        <v>103.294</v>
      </c>
      <c r="J4" s="11">
        <v>1477.177</v>
      </c>
      <c r="K4" s="11">
        <v>42.0788233900286</v>
      </c>
      <c r="L4" s="11">
        <v>42.65505992</v>
      </c>
      <c r="M4" s="11">
        <v>4861.426</v>
      </c>
      <c r="N4" s="11">
        <v>3666.403293</v>
      </c>
      <c r="O4" s="11">
        <v>1278725.0</v>
      </c>
      <c r="P4" s="12">
        <v>72.606</v>
      </c>
      <c r="Q4" s="12">
        <v>6.0083427</v>
      </c>
      <c r="R4" s="11">
        <v>0.597</v>
      </c>
      <c r="S4" s="11">
        <v>3615.319298673</v>
      </c>
      <c r="T4" s="13">
        <v>50.6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11">
        <v>2002.0</v>
      </c>
      <c r="B5" s="11">
        <v>0.0565</v>
      </c>
      <c r="C5" s="11">
        <v>0.04</v>
      </c>
      <c r="D5" s="11">
        <v>288.432</v>
      </c>
      <c r="E5" s="11">
        <v>1525.957</v>
      </c>
      <c r="F5" s="11">
        <v>2.3</v>
      </c>
      <c r="G5" s="11">
        <v>10.704</v>
      </c>
      <c r="H5" s="11">
        <v>359.1026</v>
      </c>
      <c r="I5" s="11">
        <v>116.838</v>
      </c>
      <c r="J5" s="11">
        <v>1651.199</v>
      </c>
      <c r="K5" s="11">
        <v>44.1806384927348</v>
      </c>
      <c r="L5" s="11">
        <v>45.7777964</v>
      </c>
      <c r="M5" s="11">
        <v>5304.499</v>
      </c>
      <c r="N5" s="11">
        <v>3988.393541</v>
      </c>
      <c r="O5" s="11">
        <v>1286867.0</v>
      </c>
      <c r="P5" s="12">
        <v>72.985</v>
      </c>
      <c r="Q5" s="12">
        <v>6.0881357</v>
      </c>
      <c r="R5" s="11">
        <v>0.608</v>
      </c>
      <c r="S5" s="11">
        <v>3857.315271143</v>
      </c>
      <c r="T5" s="13">
        <v>51.0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11">
        <v>2003.0</v>
      </c>
      <c r="B6" s="11">
        <v>0.0666</v>
      </c>
      <c r="C6" s="11">
        <v>0.063</v>
      </c>
      <c r="D6" s="11">
        <v>284.358</v>
      </c>
      <c r="E6" s="11">
        <v>1772.688</v>
      </c>
      <c r="F6" s="11">
        <v>2.975</v>
      </c>
      <c r="G6" s="11">
        <v>10.339</v>
      </c>
      <c r="H6" s="11">
        <v>393.1327</v>
      </c>
      <c r="I6" s="11">
        <v>126.068</v>
      </c>
      <c r="J6" s="11">
        <v>1906.12</v>
      </c>
      <c r="K6" s="11">
        <v>50.8543931617252</v>
      </c>
      <c r="L6" s="11">
        <v>53.35443037</v>
      </c>
      <c r="M6" s="11">
        <v>5836.405</v>
      </c>
      <c r="N6" s="11">
        <v>4376.641403</v>
      </c>
      <c r="O6" s="11">
        <v>1294517.0</v>
      </c>
      <c r="P6" s="12">
        <v>73.371</v>
      </c>
      <c r="Q6" s="12">
        <v>6.1679287</v>
      </c>
      <c r="R6" s="11">
        <v>0.619</v>
      </c>
      <c r="S6" s="11">
        <v>4469.340962115</v>
      </c>
      <c r="T6" s="13">
        <v>51.3</v>
      </c>
      <c r="U6" s="12">
        <v>-0.2353535354</v>
      </c>
      <c r="V6" s="12">
        <v>-11.5020202</v>
      </c>
      <c r="W6" s="12">
        <v>47.63030303</v>
      </c>
      <c r="X6" s="12">
        <v>0.1696969697</v>
      </c>
      <c r="Y6" s="12">
        <v>21.30909091</v>
      </c>
      <c r="Z6" s="12">
        <v>1027.358586</v>
      </c>
      <c r="AA6" s="12">
        <v>26.42929293</v>
      </c>
      <c r="AB6" s="12">
        <v>9.862626263</v>
      </c>
      <c r="AC6" s="12">
        <v>10.1042929292929</v>
      </c>
      <c r="AD6" s="5"/>
      <c r="AE6" s="5"/>
      <c r="AF6" s="5"/>
      <c r="AG6" s="5"/>
      <c r="AH6" s="5"/>
      <c r="AI6" s="5"/>
    </row>
    <row r="7">
      <c r="A7" s="11">
        <v>2004.0</v>
      </c>
      <c r="B7" s="11">
        <v>0.0766</v>
      </c>
      <c r="C7" s="11">
        <v>0.068</v>
      </c>
      <c r="D7" s="11">
        <v>353.807</v>
      </c>
      <c r="E7" s="11">
        <v>2049.184</v>
      </c>
      <c r="F7" s="11">
        <v>3.4</v>
      </c>
      <c r="G7" s="11">
        <v>9.476</v>
      </c>
      <c r="H7" s="11">
        <v>444.0767</v>
      </c>
      <c r="I7" s="11">
        <v>142.06</v>
      </c>
      <c r="J7" s="11">
        <v>2197.32</v>
      </c>
      <c r="K7" s="11">
        <v>58.0754577808553</v>
      </c>
      <c r="L7" s="11">
        <v>64.29519225</v>
      </c>
      <c r="M7" s="11">
        <v>6426.578</v>
      </c>
      <c r="N7" s="11">
        <v>4805.650617</v>
      </c>
      <c r="O7" s="11">
        <v>1302100.0</v>
      </c>
      <c r="P7" s="12">
        <v>73.748</v>
      </c>
      <c r="Q7" s="12">
        <v>6.2477217</v>
      </c>
      <c r="R7" s="11">
        <v>0.631</v>
      </c>
      <c r="S7" s="11">
        <v>5397.860863322</v>
      </c>
      <c r="T7" s="13">
        <v>51.4</v>
      </c>
      <c r="U7" s="12">
        <v>13.19098361</v>
      </c>
      <c r="V7" s="12">
        <v>2.634153005</v>
      </c>
      <c r="W7" s="12">
        <v>55.40027322</v>
      </c>
      <c r="X7" s="12">
        <v>1.332513661</v>
      </c>
      <c r="Y7" s="12">
        <v>20.49836066</v>
      </c>
      <c r="Z7" s="12">
        <v>1016.877322</v>
      </c>
      <c r="AA7" s="12">
        <v>40.36666667</v>
      </c>
      <c r="AB7" s="12">
        <v>10.45628415</v>
      </c>
      <c r="AC7" s="12">
        <v>12.1955563145112</v>
      </c>
      <c r="AD7" s="5"/>
      <c r="AE7" s="5"/>
      <c r="AF7" s="5"/>
      <c r="AG7" s="5"/>
      <c r="AH7" s="5"/>
      <c r="AI7" s="5"/>
    </row>
    <row r="8">
      <c r="A8" s="11">
        <v>2005.0</v>
      </c>
      <c r="B8" s="11">
        <v>0.1412</v>
      </c>
      <c r="C8" s="11">
        <v>0.074</v>
      </c>
      <c r="D8" s="11">
        <v>400.464</v>
      </c>
      <c r="E8" s="11">
        <v>2316.893</v>
      </c>
      <c r="F8" s="11">
        <v>5.011</v>
      </c>
      <c r="G8" s="11">
        <v>11.194</v>
      </c>
      <c r="H8" s="11">
        <v>518.5793</v>
      </c>
      <c r="I8" s="11">
        <v>170.647</v>
      </c>
      <c r="J8" s="11">
        <v>2493.723</v>
      </c>
      <c r="K8" s="11">
        <v>64.172064234049</v>
      </c>
      <c r="L8" s="11">
        <v>72.1109499</v>
      </c>
      <c r="M8" s="11">
        <v>7158.584</v>
      </c>
      <c r="N8" s="11">
        <v>5299.359222</v>
      </c>
      <c r="O8" s="11">
        <v>1310027.0</v>
      </c>
      <c r="P8" s="12">
        <v>74.111</v>
      </c>
      <c r="Q8" s="12">
        <v>6.327515</v>
      </c>
      <c r="R8" s="11">
        <v>0.643</v>
      </c>
      <c r="S8" s="11">
        <v>6120.077564126</v>
      </c>
      <c r="T8" s="13">
        <v>51.5</v>
      </c>
      <c r="U8" s="12">
        <v>13.00657534</v>
      </c>
      <c r="V8" s="12">
        <v>1.836438356</v>
      </c>
      <c r="W8" s="12">
        <v>52.85726027</v>
      </c>
      <c r="X8" s="12">
        <v>1.135068493</v>
      </c>
      <c r="Y8" s="12">
        <v>21.96493151</v>
      </c>
      <c r="Z8" s="12">
        <v>1017.029863</v>
      </c>
      <c r="AA8" s="12">
        <v>34.9769863</v>
      </c>
      <c r="AB8" s="12">
        <v>10.92410959</v>
      </c>
      <c r="AC8" s="12">
        <v>12.2032427701674</v>
      </c>
      <c r="AD8" s="5"/>
      <c r="AE8" s="5"/>
      <c r="AF8" s="5"/>
      <c r="AG8" s="5"/>
      <c r="AH8" s="5"/>
      <c r="AI8" s="5"/>
    </row>
    <row r="9">
      <c r="A9" s="11">
        <v>2006.0</v>
      </c>
      <c r="B9" s="11">
        <v>0.1602</v>
      </c>
      <c r="C9" s="11">
        <v>0.084</v>
      </c>
      <c r="D9" s="11">
        <v>442.506</v>
      </c>
      <c r="E9" s="11">
        <v>2665.78</v>
      </c>
      <c r="F9" s="11">
        <v>5.389</v>
      </c>
      <c r="G9" s="11">
        <v>12.271</v>
      </c>
      <c r="H9" s="11">
        <v>626.6673</v>
      </c>
      <c r="I9" s="11">
        <v>185.883</v>
      </c>
      <c r="J9" s="11">
        <v>2858.545</v>
      </c>
      <c r="K9" s="11">
        <v>69.2919275384467</v>
      </c>
      <c r="L9" s="11">
        <v>79.72366957</v>
      </c>
      <c r="M9" s="11">
        <v>8068.241</v>
      </c>
      <c r="N9" s="11">
        <v>5969.087855</v>
      </c>
      <c r="O9" s="11">
        <v>1318054.0</v>
      </c>
      <c r="P9" s="12">
        <v>74.504</v>
      </c>
      <c r="Q9" s="12">
        <v>6.407308</v>
      </c>
      <c r="R9" s="11">
        <v>0.656</v>
      </c>
      <c r="S9" s="11">
        <v>6750.666894778</v>
      </c>
      <c r="T9" s="13">
        <v>51.0</v>
      </c>
      <c r="U9" s="12">
        <v>13.35808219</v>
      </c>
      <c r="V9" s="12">
        <v>2.937808219</v>
      </c>
      <c r="W9" s="12">
        <v>55.88273973</v>
      </c>
      <c r="X9" s="12">
        <v>0.8630136986</v>
      </c>
      <c r="Y9" s="12">
        <v>21.05753425</v>
      </c>
      <c r="Z9" s="12">
        <v>1016.748219</v>
      </c>
      <c r="AA9" s="12">
        <v>35.2430137</v>
      </c>
      <c r="AB9" s="12">
        <v>9.729863014</v>
      </c>
      <c r="AC9" s="12">
        <v>12.2032412480974</v>
      </c>
      <c r="AD9" s="5"/>
      <c r="AE9" s="5"/>
      <c r="AF9" s="5"/>
      <c r="AG9" s="5"/>
      <c r="AH9" s="5"/>
      <c r="AI9" s="5"/>
    </row>
    <row r="10">
      <c r="A10" s="11">
        <v>2007.0</v>
      </c>
      <c r="B10" s="11">
        <v>0.199</v>
      </c>
      <c r="C10" s="11">
        <v>0.105</v>
      </c>
      <c r="D10" s="11">
        <v>496.042</v>
      </c>
      <c r="E10" s="11">
        <v>3057.604</v>
      </c>
      <c r="F10" s="11">
        <v>4.251</v>
      </c>
      <c r="G10" s="11">
        <v>14.566</v>
      </c>
      <c r="H10" s="11">
        <v>718.6121</v>
      </c>
      <c r="I10" s="11">
        <v>206.171</v>
      </c>
      <c r="J10" s="11">
        <v>3274.09</v>
      </c>
      <c r="K10" s="11">
        <v>74.3317655775877</v>
      </c>
      <c r="L10" s="11">
        <v>85.82552553</v>
      </c>
      <c r="M10" s="11">
        <v>9217.407</v>
      </c>
      <c r="N10" s="11">
        <v>6810.158179</v>
      </c>
      <c r="O10" s="11">
        <v>1325814.0</v>
      </c>
      <c r="P10" s="12">
        <v>74.762</v>
      </c>
      <c r="Q10" s="12">
        <v>6.487101</v>
      </c>
      <c r="R10" s="11">
        <v>0.668</v>
      </c>
      <c r="S10" s="11">
        <v>7057.568452367</v>
      </c>
      <c r="T10" s="13">
        <v>49.9</v>
      </c>
      <c r="U10" s="12">
        <v>13.82931507</v>
      </c>
      <c r="V10" s="12">
        <v>3.77260274</v>
      </c>
      <c r="W10" s="12">
        <v>56.84219178</v>
      </c>
      <c r="X10" s="12">
        <v>1.347123288</v>
      </c>
      <c r="Y10" s="12">
        <v>20.71232877</v>
      </c>
      <c r="Z10" s="12">
        <v>1016.732329</v>
      </c>
      <c r="AA10" s="12">
        <v>35.04109589</v>
      </c>
      <c r="AB10" s="12">
        <v>9.963561644</v>
      </c>
      <c r="AC10" s="12">
        <v>12.2032473363774</v>
      </c>
      <c r="AD10" s="5"/>
      <c r="AE10" s="5"/>
      <c r="AF10" s="5"/>
      <c r="AG10" s="5"/>
      <c r="AH10" s="5"/>
      <c r="AI10" s="5"/>
    </row>
    <row r="11">
      <c r="A11" s="11">
        <v>2008.0</v>
      </c>
      <c r="B11" s="11">
        <v>0.253</v>
      </c>
      <c r="C11" s="11">
        <v>0.152</v>
      </c>
      <c r="D11" s="11">
        <v>609.103</v>
      </c>
      <c r="E11" s="11">
        <v>3231.639</v>
      </c>
      <c r="F11" s="11">
        <v>3.842</v>
      </c>
      <c r="G11" s="11">
        <v>16.644</v>
      </c>
      <c r="H11" s="11">
        <v>794.2808</v>
      </c>
      <c r="I11" s="11">
        <v>213.788</v>
      </c>
      <c r="J11" s="11">
        <v>3458.229</v>
      </c>
      <c r="K11" s="11">
        <v>78.5291909320107</v>
      </c>
      <c r="L11" s="11">
        <v>89.1503718</v>
      </c>
      <c r="M11" s="11">
        <v>10101.74</v>
      </c>
      <c r="N11" s="11">
        <v>7457.823582</v>
      </c>
      <c r="O11" s="11">
        <v>1333821.0</v>
      </c>
      <c r="P11" s="12">
        <v>74.872</v>
      </c>
      <c r="Q11" s="12">
        <v>6.566894</v>
      </c>
      <c r="R11" s="11">
        <v>0.678</v>
      </c>
      <c r="S11" s="11">
        <v>7505.110562847</v>
      </c>
      <c r="T11" s="13">
        <v>48.7</v>
      </c>
      <c r="U11" s="12">
        <v>12.93743169</v>
      </c>
      <c r="V11" s="12">
        <v>2.576775956</v>
      </c>
      <c r="W11" s="12">
        <v>55.36202186</v>
      </c>
      <c r="X11" s="12">
        <v>1.761202186</v>
      </c>
      <c r="Y11" s="12">
        <v>21.20655738</v>
      </c>
      <c r="Z11" s="12">
        <v>1016.441257</v>
      </c>
      <c r="AA11" s="12">
        <v>34.08360656</v>
      </c>
      <c r="AB11" s="12">
        <v>10.68469945</v>
      </c>
      <c r="AC11" s="12">
        <v>12.1955472070431</v>
      </c>
      <c r="AD11" s="5"/>
      <c r="AE11" s="5"/>
      <c r="AF11" s="5"/>
      <c r="AG11" s="5"/>
      <c r="AH11" s="5"/>
      <c r="AI11" s="5"/>
    </row>
    <row r="12">
      <c r="A12" s="11">
        <v>2009.0</v>
      </c>
      <c r="B12" s="11">
        <v>0.4148</v>
      </c>
      <c r="C12" s="11">
        <v>0.392</v>
      </c>
      <c r="D12" s="11">
        <v>657.592</v>
      </c>
      <c r="E12" s="11">
        <v>3467.379</v>
      </c>
      <c r="F12" s="11">
        <v>6.006</v>
      </c>
      <c r="G12" s="11">
        <v>17.386</v>
      </c>
      <c r="H12" s="11">
        <v>878.4506</v>
      </c>
      <c r="I12" s="11">
        <v>225.822</v>
      </c>
      <c r="J12" s="11">
        <v>3704.581</v>
      </c>
      <c r="K12" s="11">
        <v>83.7550072297304</v>
      </c>
      <c r="L12" s="11">
        <v>96.5313003</v>
      </c>
      <c r="M12" s="11">
        <v>11055.18</v>
      </c>
      <c r="N12" s="11">
        <v>8056.028397</v>
      </c>
      <c r="O12" s="11">
        <v>1342523.0</v>
      </c>
      <c r="P12" s="12">
        <v>75.343</v>
      </c>
      <c r="Q12" s="12">
        <v>6.646687</v>
      </c>
      <c r="R12" s="11">
        <v>0.689</v>
      </c>
      <c r="S12" s="11">
        <v>8204.136739711</v>
      </c>
      <c r="T12" s="13">
        <v>47.7</v>
      </c>
      <c r="U12" s="12">
        <v>12.9260274</v>
      </c>
      <c r="V12" s="12">
        <v>1.769589041</v>
      </c>
      <c r="W12" s="12">
        <v>52.9139726</v>
      </c>
      <c r="X12" s="12">
        <v>1.353424658</v>
      </c>
      <c r="Y12" s="12">
        <v>21.76767123</v>
      </c>
      <c r="Z12" s="12">
        <v>1015.893699</v>
      </c>
      <c r="AA12" s="12">
        <v>36.09479452</v>
      </c>
      <c r="AB12" s="12">
        <v>11.46</v>
      </c>
      <c r="AC12" s="12">
        <v>12.2032321156773</v>
      </c>
      <c r="AD12" s="5"/>
      <c r="AE12" s="5"/>
      <c r="AF12" s="5"/>
      <c r="AG12" s="5"/>
      <c r="AH12" s="5"/>
      <c r="AI12" s="5"/>
    </row>
    <row r="13">
      <c r="A13" s="11">
        <v>2010.0</v>
      </c>
      <c r="B13" s="11">
        <v>1.0218</v>
      </c>
      <c r="C13" s="11">
        <v>0.7</v>
      </c>
      <c r="D13" s="11">
        <v>783.577</v>
      </c>
      <c r="E13" s="11">
        <v>3916.511</v>
      </c>
      <c r="F13" s="11">
        <v>5.545</v>
      </c>
      <c r="G13" s="11">
        <v>19.059</v>
      </c>
      <c r="H13" s="11">
        <v>969.9221</v>
      </c>
      <c r="I13" s="11">
        <v>256.824</v>
      </c>
      <c r="J13" s="11">
        <v>4186.849</v>
      </c>
      <c r="K13" s="11">
        <v>92.3056287989855</v>
      </c>
      <c r="L13" s="11">
        <v>107.245141</v>
      </c>
      <c r="M13" s="11">
        <v>12228.82</v>
      </c>
      <c r="N13" s="11">
        <v>8846.375168</v>
      </c>
      <c r="O13" s="11">
        <v>1351562.0</v>
      </c>
      <c r="P13" s="12">
        <v>75.599</v>
      </c>
      <c r="Q13" s="12">
        <v>6.72648</v>
      </c>
      <c r="R13" s="11">
        <v>0.698</v>
      </c>
      <c r="S13" s="11">
        <v>9003.659583588</v>
      </c>
      <c r="T13" s="13">
        <v>47.5</v>
      </c>
      <c r="U13" s="12">
        <v>11.8569863</v>
      </c>
      <c r="V13" s="12">
        <v>1.50109589</v>
      </c>
      <c r="W13" s="12">
        <v>54.58739726</v>
      </c>
      <c r="X13" s="12">
        <v>1.470958904</v>
      </c>
      <c r="Y13" s="12">
        <v>20.27808219</v>
      </c>
      <c r="Z13" s="12">
        <v>1016.266301</v>
      </c>
      <c r="AA13" s="12">
        <v>34.24410959</v>
      </c>
      <c r="AB13" s="12">
        <v>10.72684932</v>
      </c>
      <c r="AC13" s="12">
        <v>12.2032260273972</v>
      </c>
      <c r="AD13" s="5"/>
      <c r="AE13" s="5"/>
      <c r="AF13" s="5"/>
      <c r="AG13" s="5"/>
      <c r="AH13" s="5"/>
      <c r="AI13" s="5"/>
    </row>
    <row r="14">
      <c r="A14" s="11">
        <v>2011.0</v>
      </c>
      <c r="B14" s="11">
        <v>3.1078</v>
      </c>
      <c r="C14" s="11">
        <v>2.61</v>
      </c>
      <c r="D14" s="11">
        <v>792.498</v>
      </c>
      <c r="E14" s="11">
        <v>4411.811</v>
      </c>
      <c r="F14" s="11">
        <v>6.562</v>
      </c>
      <c r="G14" s="11">
        <v>19.307</v>
      </c>
      <c r="H14" s="11">
        <v>1066.4364</v>
      </c>
      <c r="I14" s="11">
        <v>270.07</v>
      </c>
      <c r="J14" s="11">
        <v>4694.626</v>
      </c>
      <c r="K14" s="11">
        <v>100.229839940525</v>
      </c>
      <c r="L14" s="11">
        <v>117.5856291</v>
      </c>
      <c r="M14" s="11">
        <v>13396.88</v>
      </c>
      <c r="N14" s="11">
        <v>9589.871626</v>
      </c>
      <c r="O14" s="11">
        <v>1360251.0</v>
      </c>
      <c r="P14" s="12">
        <v>75.903</v>
      </c>
      <c r="Q14" s="12">
        <v>6.862735</v>
      </c>
      <c r="R14" s="11">
        <v>0.706</v>
      </c>
      <c r="S14" s="11">
        <v>9892.523226965</v>
      </c>
      <c r="T14" s="13">
        <v>51.3</v>
      </c>
      <c r="U14" s="12">
        <v>12.70986301</v>
      </c>
      <c r="V14" s="12">
        <v>1.950136986</v>
      </c>
      <c r="W14" s="12">
        <v>54.34794521</v>
      </c>
      <c r="X14" s="12">
        <v>1.961369863</v>
      </c>
      <c r="Y14" s="12">
        <v>21.73780822</v>
      </c>
      <c r="Z14" s="12">
        <v>1017.255342</v>
      </c>
      <c r="AA14" s="12">
        <v>30.4939726</v>
      </c>
      <c r="AB14" s="12">
        <v>10.74684932</v>
      </c>
      <c r="AC14" s="12">
        <v>12.2032260273972</v>
      </c>
      <c r="AD14" s="5"/>
      <c r="AE14" s="5"/>
      <c r="AF14" s="5"/>
      <c r="AG14" s="5"/>
      <c r="AH14" s="5"/>
      <c r="AI14" s="5"/>
    </row>
    <row r="15">
      <c r="A15" s="11">
        <v>2012.0</v>
      </c>
      <c r="B15" s="11">
        <v>6.7188</v>
      </c>
      <c r="C15" s="11">
        <v>6.359</v>
      </c>
      <c r="D15" s="11">
        <v>997.593</v>
      </c>
      <c r="E15" s="11">
        <v>4672.744</v>
      </c>
      <c r="F15" s="11">
        <v>6.874</v>
      </c>
      <c r="G15" s="11">
        <v>17.653</v>
      </c>
      <c r="H15" s="11">
        <v>1154.9737</v>
      </c>
      <c r="I15" s="11">
        <v>289.616</v>
      </c>
      <c r="J15" s="11">
        <v>4973.139</v>
      </c>
      <c r="K15" s="11">
        <v>105.196703612652</v>
      </c>
      <c r="L15" s="11">
        <v>125.0921925</v>
      </c>
      <c r="M15" s="11">
        <v>14448.46</v>
      </c>
      <c r="N15" s="11">
        <v>10346.76811</v>
      </c>
      <c r="O15" s="11">
        <v>1369521.0</v>
      </c>
      <c r="P15" s="12">
        <v>76.192</v>
      </c>
      <c r="Q15" s="12">
        <v>6.99899</v>
      </c>
      <c r="R15" s="11">
        <v>0.715</v>
      </c>
      <c r="S15" s="11">
        <v>10478.960468891</v>
      </c>
      <c r="T15" s="13">
        <v>48.1</v>
      </c>
      <c r="U15" s="12">
        <v>12.12131148</v>
      </c>
      <c r="V15" s="12">
        <v>1.792076503</v>
      </c>
      <c r="W15" s="12">
        <v>55.73797814</v>
      </c>
      <c r="X15" s="12">
        <v>1.988797814</v>
      </c>
      <c r="Y15" s="12">
        <v>21.70546448</v>
      </c>
      <c r="Z15" s="12">
        <v>1016.140984</v>
      </c>
      <c r="AA15" s="12">
        <v>29.85737705</v>
      </c>
      <c r="AB15" s="12">
        <v>10.03715847</v>
      </c>
      <c r="AC15" s="12">
        <v>12.19552140255</v>
      </c>
      <c r="AD15" s="5"/>
      <c r="AE15" s="5"/>
      <c r="AF15" s="5"/>
      <c r="AG15" s="5"/>
      <c r="AH15" s="5"/>
      <c r="AI15" s="5"/>
    </row>
    <row r="16">
      <c r="A16" s="11">
        <v>2013.0</v>
      </c>
      <c r="B16" s="11">
        <v>17.7588</v>
      </c>
      <c r="C16" s="11">
        <v>15.477</v>
      </c>
      <c r="D16" s="11">
        <v>1106.616</v>
      </c>
      <c r="E16" s="11">
        <v>5098.8</v>
      </c>
      <c r="F16" s="11">
        <v>7.438</v>
      </c>
      <c r="G16" s="11">
        <v>18.669</v>
      </c>
      <c r="H16" s="11">
        <v>1267.1764</v>
      </c>
      <c r="I16" s="11">
        <v>314.071</v>
      </c>
      <c r="J16" s="11">
        <v>5424.102</v>
      </c>
      <c r="K16" s="11">
        <v>106.93190160234</v>
      </c>
      <c r="L16" s="11">
        <v>129.0332564</v>
      </c>
      <c r="M16" s="11">
        <v>15571.3</v>
      </c>
      <c r="N16" s="11">
        <v>11012.3724</v>
      </c>
      <c r="O16" s="11">
        <v>1379008.0</v>
      </c>
      <c r="P16" s="12">
        <v>76.452</v>
      </c>
      <c r="Q16" s="12">
        <v>7.1352453</v>
      </c>
      <c r="R16" s="11">
        <v>0.723</v>
      </c>
      <c r="S16" s="11">
        <v>10732.002366681</v>
      </c>
      <c r="T16" s="13">
        <v>58.5</v>
      </c>
      <c r="U16" s="12">
        <v>12.52794521</v>
      </c>
      <c r="V16" s="12">
        <v>1.582739726</v>
      </c>
      <c r="W16" s="12">
        <v>53.9060274</v>
      </c>
      <c r="X16" s="12">
        <v>1.657534247</v>
      </c>
      <c r="Y16" s="12">
        <v>20.48931507</v>
      </c>
      <c r="Z16" s="12">
        <v>1015.865479</v>
      </c>
      <c r="AA16" s="12">
        <v>29.94082192</v>
      </c>
      <c r="AB16" s="12">
        <v>11.35178082</v>
      </c>
      <c r="AC16" s="12">
        <v>12.203202435312</v>
      </c>
      <c r="AD16" s="5"/>
      <c r="AE16" s="5"/>
      <c r="AF16" s="5"/>
      <c r="AG16" s="5"/>
      <c r="AH16" s="5"/>
      <c r="AI16" s="5"/>
    </row>
    <row r="17">
      <c r="A17" s="11">
        <v>2014.0</v>
      </c>
      <c r="B17" s="11">
        <v>28.3988</v>
      </c>
      <c r="C17" s="11">
        <v>29.23</v>
      </c>
      <c r="D17" s="11">
        <v>1287.315</v>
      </c>
      <c r="E17" s="11">
        <v>5464.675</v>
      </c>
      <c r="F17" s="11">
        <v>6.75</v>
      </c>
      <c r="G17" s="11">
        <v>18.158</v>
      </c>
      <c r="H17" s="11">
        <v>1379.3976</v>
      </c>
      <c r="I17" s="11">
        <v>309.988</v>
      </c>
      <c r="J17" s="11">
        <v>5786.071</v>
      </c>
      <c r="K17" s="11">
        <v>107.416701642488</v>
      </c>
      <c r="L17" s="11">
        <v>130.0429075</v>
      </c>
      <c r="M17" s="11">
        <v>16722.22</v>
      </c>
      <c r="N17" s="11">
        <v>11866.35342</v>
      </c>
      <c r="O17" s="11">
        <v>1387952.0</v>
      </c>
      <c r="P17" s="12">
        <v>76.717</v>
      </c>
      <c r="Q17" s="12">
        <v>7.2715</v>
      </c>
      <c r="R17" s="11">
        <v>0.732</v>
      </c>
      <c r="S17" s="11">
        <v>10654.275247466</v>
      </c>
      <c r="T17" s="13">
        <v>54.6</v>
      </c>
      <c r="U17" s="12">
        <v>13.75369863</v>
      </c>
      <c r="V17" s="12">
        <v>2.11369863</v>
      </c>
      <c r="W17" s="12">
        <v>51.85123288</v>
      </c>
      <c r="X17" s="12">
        <v>1.261369863</v>
      </c>
      <c r="Y17" s="12">
        <v>20.24109589</v>
      </c>
      <c r="Z17" s="12">
        <v>1016.674247</v>
      </c>
      <c r="AA17" s="12">
        <v>26.41835616</v>
      </c>
      <c r="AB17" s="12">
        <v>9.930410959</v>
      </c>
      <c r="AC17" s="12">
        <v>12.203207762557</v>
      </c>
      <c r="AD17" s="14">
        <v>186.930684931506</v>
      </c>
      <c r="AE17" s="14">
        <v>16.1295890410958</v>
      </c>
      <c r="AF17" s="5"/>
      <c r="AG17" s="5"/>
      <c r="AH17" s="5"/>
      <c r="AI17" s="5"/>
    </row>
    <row r="18">
      <c r="A18" s="11">
        <v>2015.0</v>
      </c>
      <c r="B18" s="11">
        <v>43.5488</v>
      </c>
      <c r="C18" s="11">
        <v>38.3431</v>
      </c>
      <c r="D18" s="11">
        <v>1391.2888</v>
      </c>
      <c r="E18" s="11">
        <v>5509.5398</v>
      </c>
      <c r="F18" s="11">
        <v>6.21</v>
      </c>
      <c r="G18" s="11">
        <v>18.654</v>
      </c>
      <c r="H18" s="11">
        <v>1519.1075</v>
      </c>
      <c r="I18" s="11">
        <v>298.786</v>
      </c>
      <c r="J18" s="11">
        <v>5820.7698</v>
      </c>
      <c r="K18" s="11">
        <v>106.498088682925</v>
      </c>
      <c r="L18" s="11">
        <v>129.1118416</v>
      </c>
      <c r="M18" s="11">
        <v>17895.86</v>
      </c>
      <c r="N18" s="11">
        <v>12552.18456</v>
      </c>
      <c r="O18" s="11">
        <v>1396134.0</v>
      </c>
      <c r="P18" s="12">
        <v>76.977</v>
      </c>
      <c r="Q18" s="12">
        <v>7.407755</v>
      </c>
      <c r="R18" s="11">
        <v>0.741</v>
      </c>
      <c r="S18" s="11">
        <v>10427.086484114</v>
      </c>
      <c r="T18" s="13">
        <v>50.8</v>
      </c>
      <c r="U18" s="12">
        <v>13.35342466</v>
      </c>
      <c r="V18" s="12">
        <v>3.312876712</v>
      </c>
      <c r="W18" s="12">
        <v>57.20986301</v>
      </c>
      <c r="X18" s="12">
        <v>1.247671233</v>
      </c>
      <c r="Y18" s="12">
        <v>20.22794521</v>
      </c>
      <c r="Z18" s="12">
        <v>1016.952603</v>
      </c>
      <c r="AA18" s="12">
        <v>36.93534247</v>
      </c>
      <c r="AB18" s="12">
        <v>8.387671233</v>
      </c>
      <c r="AC18" s="12">
        <v>12.2032108066971</v>
      </c>
      <c r="AD18" s="14">
        <v>178.426575342465</v>
      </c>
      <c r="AE18" s="14">
        <v>15.3939726027397</v>
      </c>
      <c r="AF18" s="5"/>
      <c r="AG18" s="5"/>
      <c r="AH18" s="5"/>
      <c r="AI18" s="5"/>
    </row>
    <row r="19">
      <c r="A19" s="11">
        <v>2016.0</v>
      </c>
      <c r="B19" s="11">
        <v>77.8188</v>
      </c>
      <c r="C19" s="11">
        <v>64.5331</v>
      </c>
      <c r="D19" s="11">
        <v>1519.5609</v>
      </c>
      <c r="E19" s="11">
        <v>5825.9309</v>
      </c>
      <c r="F19" s="11">
        <v>6.185</v>
      </c>
      <c r="G19" s="11">
        <v>18.907</v>
      </c>
      <c r="H19" s="11">
        <v>1660.0898</v>
      </c>
      <c r="I19" s="11">
        <v>306.293</v>
      </c>
      <c r="J19" s="11">
        <v>6144.9459</v>
      </c>
      <c r="K19" s="11">
        <v>99.6477171188672</v>
      </c>
      <c r="L19" s="11">
        <v>129.3497146</v>
      </c>
      <c r="M19" s="11">
        <v>19121.78</v>
      </c>
      <c r="N19" s="11">
        <v>13332.38578</v>
      </c>
      <c r="O19" s="11">
        <v>1404053.0</v>
      </c>
      <c r="P19" s="12">
        <v>77.218</v>
      </c>
      <c r="Q19" s="12">
        <v>7.54401</v>
      </c>
      <c r="R19" s="11">
        <v>0.749</v>
      </c>
      <c r="S19" s="11">
        <v>10261.596587956</v>
      </c>
      <c r="T19" s="13">
        <v>46.8</v>
      </c>
      <c r="U19" s="12">
        <v>13.29480874</v>
      </c>
      <c r="V19" s="12">
        <v>2.752459016</v>
      </c>
      <c r="W19" s="12">
        <v>54.88387978</v>
      </c>
      <c r="X19" s="12">
        <v>1.826229508</v>
      </c>
      <c r="Y19" s="12">
        <v>20.54289617</v>
      </c>
      <c r="Z19" s="12">
        <v>1016.875137</v>
      </c>
      <c r="AA19" s="12">
        <v>35.92814208</v>
      </c>
      <c r="AB19" s="12">
        <v>8.832240437</v>
      </c>
      <c r="AC19" s="12">
        <v>12.1955062234365</v>
      </c>
      <c r="AD19" s="14">
        <v>178.420765027322</v>
      </c>
      <c r="AE19" s="14">
        <v>15.3994535519125</v>
      </c>
      <c r="AF19" s="5"/>
      <c r="AG19" s="5"/>
      <c r="AH19" s="5"/>
      <c r="AI19" s="5"/>
    </row>
    <row r="20">
      <c r="A20" s="11">
        <v>2017.0</v>
      </c>
      <c r="B20" s="11">
        <v>130.8323</v>
      </c>
      <c r="C20" s="11">
        <v>114.3064</v>
      </c>
      <c r="D20" s="11">
        <v>1657.9417</v>
      </c>
      <c r="E20" s="11">
        <v>6322.9444</v>
      </c>
      <c r="F20" s="11">
        <v>6.423</v>
      </c>
      <c r="G20" s="11">
        <v>19.47</v>
      </c>
      <c r="H20" s="11">
        <v>1790.7998</v>
      </c>
      <c r="I20" s="11">
        <v>319.583</v>
      </c>
      <c r="J20" s="11">
        <v>6655.5744</v>
      </c>
      <c r="K20" s="11">
        <v>102.955068659255</v>
      </c>
      <c r="L20" s="11">
        <v>132.8847308</v>
      </c>
      <c r="M20" s="11">
        <v>20444.71</v>
      </c>
      <c r="N20" s="11">
        <v>14224.86876</v>
      </c>
      <c r="O20" s="11">
        <v>1412355.0</v>
      </c>
      <c r="P20" s="12">
        <v>77.248</v>
      </c>
      <c r="Q20" s="12">
        <v>7.680265</v>
      </c>
      <c r="R20" s="11">
        <v>0.757</v>
      </c>
      <c r="S20" s="11">
        <v>10408.110845302</v>
      </c>
      <c r="T20" s="13">
        <v>45.8</v>
      </c>
      <c r="U20" s="12">
        <v>13.67123288</v>
      </c>
      <c r="V20" s="12">
        <v>2.404931507</v>
      </c>
      <c r="W20" s="12">
        <v>53.27150685</v>
      </c>
      <c r="X20" s="12">
        <v>1.572876712</v>
      </c>
      <c r="Y20" s="12">
        <v>21.2460274</v>
      </c>
      <c r="Z20" s="12">
        <v>1016.873973</v>
      </c>
      <c r="AA20" s="12">
        <v>33.9939726</v>
      </c>
      <c r="AB20" s="12">
        <v>9.376712329</v>
      </c>
      <c r="AC20" s="12">
        <v>12.2031818873668</v>
      </c>
      <c r="AD20" s="14">
        <v>182.232876712328</v>
      </c>
      <c r="AE20" s="14">
        <v>15.732602739726</v>
      </c>
      <c r="AF20" s="5"/>
      <c r="AG20" s="5"/>
      <c r="AH20" s="5"/>
      <c r="AI20" s="5"/>
    </row>
    <row r="21">
      <c r="A21" s="11">
        <v>2018.0</v>
      </c>
      <c r="B21" s="11">
        <v>175.2619</v>
      </c>
      <c r="C21" s="11">
        <v>175.2473</v>
      </c>
      <c r="D21" s="11">
        <v>1831.4464</v>
      </c>
      <c r="E21" s="11">
        <v>6734.3189</v>
      </c>
      <c r="F21" s="11">
        <v>5.688</v>
      </c>
      <c r="G21" s="11">
        <v>20.906</v>
      </c>
      <c r="H21" s="11">
        <v>1911.9813</v>
      </c>
      <c r="I21" s="11">
        <v>335.171</v>
      </c>
      <c r="J21" s="11">
        <v>7084.7079</v>
      </c>
      <c r="K21" s="11">
        <v>108.192357173387</v>
      </c>
      <c r="L21" s="11">
        <v>137.2672575</v>
      </c>
      <c r="M21" s="11">
        <v>21822.08</v>
      </c>
      <c r="N21" s="11">
        <v>15067.74311</v>
      </c>
      <c r="O21" s="11">
        <v>1419009.0</v>
      </c>
      <c r="P21" s="12">
        <v>77.744</v>
      </c>
      <c r="Q21" s="12">
        <v>7.81652</v>
      </c>
      <c r="R21" s="11">
        <v>0.766</v>
      </c>
      <c r="S21" s="11">
        <v>10601.870440226</v>
      </c>
      <c r="T21" s="13">
        <v>40.3</v>
      </c>
      <c r="U21" s="12">
        <v>13.1490411</v>
      </c>
      <c r="V21" s="12">
        <v>1.70739726</v>
      </c>
      <c r="W21" s="12">
        <v>51.89287671</v>
      </c>
      <c r="X21" s="12">
        <v>1.484657534</v>
      </c>
      <c r="Y21" s="12">
        <v>20.61506849</v>
      </c>
      <c r="Z21" s="12">
        <v>1016.921096</v>
      </c>
      <c r="AA21" s="12">
        <v>35.98191781</v>
      </c>
      <c r="AB21" s="12">
        <v>9.492876712</v>
      </c>
      <c r="AC21" s="12">
        <v>12.2031750380517</v>
      </c>
      <c r="AD21" s="14">
        <v>179.220821917808</v>
      </c>
      <c r="AE21" s="14">
        <v>15.4717808219178</v>
      </c>
      <c r="AF21" s="5"/>
      <c r="AG21" s="5"/>
      <c r="AH21" s="5"/>
      <c r="AI21" s="5"/>
    </row>
    <row r="22">
      <c r="A22" s="11">
        <v>2019.0</v>
      </c>
      <c r="B22" s="11">
        <v>204.9708</v>
      </c>
      <c r="C22" s="11">
        <v>222.8437</v>
      </c>
      <c r="D22" s="11">
        <v>2009.9556</v>
      </c>
      <c r="E22" s="11">
        <v>7096.6271</v>
      </c>
      <c r="F22" s="11">
        <v>4.858</v>
      </c>
      <c r="G22" s="11">
        <v>21.655</v>
      </c>
      <c r="H22" s="11">
        <v>2025.2279</v>
      </c>
      <c r="I22" s="11">
        <v>333.01</v>
      </c>
      <c r="J22" s="11">
        <v>7446.4341</v>
      </c>
      <c r="K22" s="11">
        <v>113.432434007527</v>
      </c>
      <c r="L22" s="11">
        <v>141.2398623</v>
      </c>
      <c r="M22" s="11">
        <v>23128.28</v>
      </c>
      <c r="N22" s="11">
        <v>15933.62146</v>
      </c>
      <c r="O22" s="11">
        <v>1423520.0</v>
      </c>
      <c r="P22" s="12">
        <v>77.968</v>
      </c>
      <c r="Q22" s="12">
        <v>7.960391</v>
      </c>
      <c r="R22" s="11">
        <v>0.775</v>
      </c>
      <c r="S22" s="11">
        <v>10729.355560699</v>
      </c>
      <c r="T22" s="13">
        <v>37.5</v>
      </c>
      <c r="U22" s="12">
        <v>13.64712329</v>
      </c>
      <c r="V22" s="12">
        <v>1.632054795</v>
      </c>
      <c r="W22" s="12">
        <v>50.69232877</v>
      </c>
      <c r="X22" s="12">
        <v>1.117808219</v>
      </c>
      <c r="Y22" s="12">
        <v>20.68054795</v>
      </c>
      <c r="Z22" s="12">
        <v>1016.788219</v>
      </c>
      <c r="AA22" s="12">
        <v>37.34082192</v>
      </c>
      <c r="AB22" s="12">
        <v>10.04849315</v>
      </c>
      <c r="AC22" s="12">
        <v>12.2031750380517</v>
      </c>
      <c r="AD22" s="14">
        <v>183.58109589041</v>
      </c>
      <c r="AE22" s="14">
        <v>15.8479452054794</v>
      </c>
      <c r="AF22" s="5"/>
      <c r="AG22" s="5"/>
      <c r="AH22" s="5"/>
      <c r="AI22" s="5"/>
    </row>
    <row r="23">
      <c r="A23" s="11">
        <v>2020.0</v>
      </c>
      <c r="B23" s="11">
        <v>253.9638</v>
      </c>
      <c r="C23" s="11">
        <v>268.326</v>
      </c>
      <c r="D23" s="11">
        <v>2197.5224</v>
      </c>
      <c r="E23" s="11">
        <v>7385.9567</v>
      </c>
      <c r="F23" s="11">
        <v>4.751</v>
      </c>
      <c r="G23" s="11">
        <v>21.793</v>
      </c>
      <c r="H23" s="11">
        <v>2225.0305</v>
      </c>
      <c r="I23" s="11">
        <v>323.348</v>
      </c>
      <c r="J23" s="11">
        <v>7726.3467</v>
      </c>
      <c r="K23" s="11">
        <v>116.313488987915</v>
      </c>
      <c r="L23" s="11">
        <v>145.3455685</v>
      </c>
      <c r="M23" s="11">
        <v>23639.95</v>
      </c>
      <c r="N23" s="11">
        <v>16167.83072</v>
      </c>
      <c r="O23" s="11">
        <v>1426106.0</v>
      </c>
      <c r="P23" s="12">
        <v>78.077</v>
      </c>
      <c r="Q23" s="12">
        <v>8.106911</v>
      </c>
      <c r="R23" s="11">
        <v>0.781</v>
      </c>
      <c r="S23" s="11">
        <v>10849.846105998</v>
      </c>
      <c r="T23" s="13">
        <v>34.8</v>
      </c>
      <c r="U23" s="12">
        <v>13.2079235</v>
      </c>
      <c r="V23" s="12">
        <v>2.496994536</v>
      </c>
      <c r="W23" s="12">
        <v>54.45546448</v>
      </c>
      <c r="X23" s="12">
        <v>1.450819672</v>
      </c>
      <c r="Y23" s="12">
        <v>19.75901639</v>
      </c>
      <c r="Z23" s="12">
        <v>1016.945355</v>
      </c>
      <c r="AA23" s="12">
        <v>32.44289617</v>
      </c>
      <c r="AB23" s="12">
        <v>10.2363388</v>
      </c>
      <c r="AC23" s="12">
        <v>12.1954918032786</v>
      </c>
      <c r="AD23" s="14">
        <v>180.618306010928</v>
      </c>
      <c r="AE23" s="14">
        <v>15.6</v>
      </c>
      <c r="AF23" s="5"/>
      <c r="AG23" s="5"/>
      <c r="AH23" s="5"/>
      <c r="AI23" s="5"/>
    </row>
    <row r="24">
      <c r="A24" s="11">
        <v>2021.0</v>
      </c>
      <c r="B24" s="11">
        <v>306.9728</v>
      </c>
      <c r="C24" s="11">
        <v>326.4299</v>
      </c>
      <c r="D24" s="11">
        <v>2383.693</v>
      </c>
      <c r="E24" s="11">
        <v>8109.701</v>
      </c>
      <c r="F24" s="11">
        <v>5.938</v>
      </c>
      <c r="G24" s="11">
        <v>20.176</v>
      </c>
      <c r="H24" s="11">
        <v>2406.69</v>
      </c>
      <c r="I24" s="11">
        <v>325.611</v>
      </c>
      <c r="J24" s="11">
        <v>8449.55</v>
      </c>
      <c r="K24" s="11">
        <v>123.16527718839</v>
      </c>
      <c r="L24" s="11">
        <v>151.8979955</v>
      </c>
      <c r="M24" s="11">
        <v>25638.03</v>
      </c>
      <c r="N24" s="11">
        <v>17499.16075</v>
      </c>
      <c r="O24" s="11">
        <v>1426437.0</v>
      </c>
      <c r="P24" s="12">
        <v>78.211</v>
      </c>
      <c r="Q24" s="12">
        <v>8.106911</v>
      </c>
      <c r="R24" s="11">
        <v>0.785</v>
      </c>
      <c r="S24" s="11">
        <v>11466.450690259</v>
      </c>
      <c r="T24" s="13">
        <v>34.8</v>
      </c>
      <c r="U24" s="12">
        <v>13.17013699</v>
      </c>
      <c r="V24" s="12">
        <v>3.340273973</v>
      </c>
      <c r="W24" s="12">
        <v>57.91890411</v>
      </c>
      <c r="X24" s="12">
        <v>1.939178082</v>
      </c>
      <c r="Y24" s="12">
        <v>19.97178082</v>
      </c>
      <c r="Z24" s="12">
        <v>1016.270137</v>
      </c>
      <c r="AA24" s="12">
        <v>35.17013699</v>
      </c>
      <c r="AB24" s="12">
        <v>9.937260274</v>
      </c>
      <c r="AC24" s="12">
        <v>12.2031712328767</v>
      </c>
      <c r="AD24" s="14">
        <v>169.288767123287</v>
      </c>
      <c r="AE24" s="14">
        <v>14.6</v>
      </c>
      <c r="AF24" s="5"/>
      <c r="AG24" s="5"/>
      <c r="AH24" s="5"/>
      <c r="AI24" s="5"/>
    </row>
    <row r="25">
      <c r="A25" s="11">
        <v>2022.0</v>
      </c>
      <c r="B25" s="11">
        <v>392.61</v>
      </c>
      <c r="C25" s="11">
        <v>416.2710016</v>
      </c>
      <c r="D25" s="11">
        <v>2717.0552382</v>
      </c>
      <c r="E25" s="11">
        <v>8539.6899982</v>
      </c>
      <c r="F25" s="11">
        <v>5.8695</v>
      </c>
      <c r="G25" s="11">
        <v>20.176</v>
      </c>
      <c r="H25" s="11">
        <v>2593.5888</v>
      </c>
      <c r="I25" s="11">
        <v>327.874</v>
      </c>
      <c r="J25" s="11">
        <v>8881.8704982</v>
      </c>
      <c r="K25" s="11">
        <v>137.827916108009</v>
      </c>
      <c r="L25" s="11">
        <v>173.9637753</v>
      </c>
      <c r="M25" s="11">
        <v>26394.53</v>
      </c>
      <c r="N25" s="11">
        <v>18024.88747</v>
      </c>
      <c r="O25" s="11">
        <v>1425180.0</v>
      </c>
      <c r="P25" s="12">
        <v>78.587</v>
      </c>
      <c r="Q25" s="12">
        <v>8.106911</v>
      </c>
      <c r="R25" s="11">
        <v>0.788</v>
      </c>
      <c r="S25" s="11">
        <v>13505.616655962</v>
      </c>
      <c r="T25" s="13">
        <v>34.8</v>
      </c>
      <c r="U25" s="12">
        <v>12.90027397</v>
      </c>
      <c r="V25" s="12">
        <v>2.519178082</v>
      </c>
      <c r="W25" s="12">
        <v>55.68273973</v>
      </c>
      <c r="X25" s="12">
        <v>1.6</v>
      </c>
      <c r="Y25" s="12">
        <v>19.62767123</v>
      </c>
      <c r="Z25" s="12">
        <v>1016.738082</v>
      </c>
      <c r="AA25" s="12">
        <v>32.12630137</v>
      </c>
      <c r="AB25" s="12">
        <v>10.26876712</v>
      </c>
      <c r="AC25" s="12">
        <v>12.2031582952815</v>
      </c>
      <c r="AD25" s="14">
        <v>180.901917808219</v>
      </c>
      <c r="AE25" s="14">
        <v>15.6183561643835</v>
      </c>
      <c r="AF25" s="5"/>
      <c r="AG25" s="5"/>
      <c r="AH25" s="5"/>
      <c r="AI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</row>
  </sheetData>
  <mergeCells count="7">
    <mergeCell ref="B1:C1"/>
    <mergeCell ref="D1:J1"/>
    <mergeCell ref="K1:L1"/>
    <mergeCell ref="M1:N1"/>
    <mergeCell ref="P1:R1"/>
    <mergeCell ref="S1:T1"/>
    <mergeCell ref="U1:A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1</v>
      </c>
      <c r="D1" s="6" t="s">
        <v>3</v>
      </c>
      <c r="K1" s="6" t="s">
        <v>14</v>
      </c>
      <c r="M1" s="7" t="s">
        <v>15</v>
      </c>
      <c r="O1" s="7" t="s">
        <v>7</v>
      </c>
      <c r="P1" s="6" t="s">
        <v>16</v>
      </c>
      <c r="S1" s="6" t="s">
        <v>10</v>
      </c>
      <c r="U1" s="8" t="s">
        <v>12</v>
      </c>
      <c r="AH1" s="5"/>
      <c r="AI1" s="5"/>
      <c r="AJ1" s="5"/>
      <c r="AK1" s="5"/>
    </row>
    <row r="2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5" t="s">
        <v>30</v>
      </c>
      <c r="O2" s="15" t="s">
        <v>31</v>
      </c>
      <c r="P2" s="15" t="s">
        <v>32</v>
      </c>
      <c r="Q2" s="15" t="s">
        <v>33</v>
      </c>
      <c r="R2" s="15" t="s">
        <v>34</v>
      </c>
      <c r="S2" s="15" t="s">
        <v>35</v>
      </c>
      <c r="T2" s="16" t="s">
        <v>36</v>
      </c>
      <c r="U2" s="17" t="s">
        <v>37</v>
      </c>
      <c r="V2" s="17" t="s">
        <v>38</v>
      </c>
      <c r="W2" s="17" t="s">
        <v>39</v>
      </c>
      <c r="X2" s="17" t="s">
        <v>40</v>
      </c>
      <c r="Y2" s="17" t="s">
        <v>41</v>
      </c>
      <c r="Z2" s="17" t="s">
        <v>42</v>
      </c>
      <c r="AA2" s="17" t="s">
        <v>43</v>
      </c>
      <c r="AB2" s="17" t="s">
        <v>44</v>
      </c>
      <c r="AC2" s="17" t="s">
        <v>45</v>
      </c>
      <c r="AD2" s="17" t="s">
        <v>46</v>
      </c>
      <c r="AE2" s="17" t="s">
        <v>47</v>
      </c>
      <c r="AF2" s="5"/>
      <c r="AG2" s="5"/>
      <c r="AH2" s="5"/>
      <c r="AI2" s="5"/>
      <c r="AJ2" s="5"/>
      <c r="AK2" s="5"/>
    </row>
    <row r="3">
      <c r="A3" s="11">
        <v>2000.0</v>
      </c>
      <c r="B3" s="18">
        <v>0.0011</v>
      </c>
      <c r="C3" s="18">
        <v>0.007</v>
      </c>
      <c r="D3" s="18">
        <v>76.685</v>
      </c>
      <c r="E3" s="18">
        <v>460.3018</v>
      </c>
      <c r="F3" s="18">
        <v>1.497</v>
      </c>
      <c r="G3" s="18">
        <v>0.195</v>
      </c>
      <c r="H3" s="18">
        <v>111.7256</v>
      </c>
      <c r="I3" s="18">
        <v>155.073</v>
      </c>
      <c r="J3" s="18">
        <v>614.0728</v>
      </c>
      <c r="K3" s="18">
        <v>8.15252449111194</v>
      </c>
      <c r="L3" s="18">
        <v>11.6944125838629</v>
      </c>
      <c r="M3" s="18">
        <v>2529.649</v>
      </c>
      <c r="N3" s="18">
        <v>2545.183936</v>
      </c>
      <c r="O3" s="18">
        <v>1057923.0</v>
      </c>
      <c r="P3" s="12">
        <v>62.669</v>
      </c>
      <c r="Q3" s="12">
        <v>4.1441727</v>
      </c>
      <c r="R3" s="11">
        <v>0.49</v>
      </c>
      <c r="S3" s="11">
        <v>885.967736544</v>
      </c>
      <c r="T3" s="13">
        <v>61.5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11">
        <v>2001.0</v>
      </c>
      <c r="B4" s="18">
        <v>0.0055</v>
      </c>
      <c r="C4" s="18">
        <v>0.012</v>
      </c>
      <c r="D4" s="18">
        <v>76.953</v>
      </c>
      <c r="E4" s="18">
        <v>469.1679</v>
      </c>
      <c r="F4" s="18">
        <v>1.518</v>
      </c>
      <c r="G4" s="18">
        <v>0.232</v>
      </c>
      <c r="H4" s="18">
        <v>122.6593</v>
      </c>
      <c r="I4" s="18">
        <v>166.111</v>
      </c>
      <c r="J4" s="18">
        <v>633.9929</v>
      </c>
      <c r="K4" s="18">
        <v>8.43210379523988</v>
      </c>
      <c r="L4" s="18">
        <v>11.8991135292374</v>
      </c>
      <c r="M4" s="18">
        <v>2628.052</v>
      </c>
      <c r="N4" s="18">
        <v>2625.90017</v>
      </c>
      <c r="O4" s="18">
        <v>1077899.0</v>
      </c>
      <c r="P4" s="12">
        <v>63.091</v>
      </c>
      <c r="Q4" s="12">
        <v>4.22123</v>
      </c>
      <c r="R4" s="11">
        <v>0.495</v>
      </c>
      <c r="S4" s="11">
        <v>907.709669776</v>
      </c>
      <c r="T4" s="13">
        <v>61.9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11">
        <v>2002.0</v>
      </c>
      <c r="B5" s="18">
        <v>0.0067</v>
      </c>
      <c r="C5" s="18">
        <v>0.014</v>
      </c>
      <c r="D5" s="18">
        <v>79.4732</v>
      </c>
      <c r="E5" s="18">
        <v>506.721</v>
      </c>
      <c r="F5" s="18">
        <v>1.52</v>
      </c>
      <c r="G5" s="18">
        <v>0.175</v>
      </c>
      <c r="H5" s="18">
        <v>126.6655</v>
      </c>
      <c r="I5" s="18">
        <v>162.882</v>
      </c>
      <c r="J5" s="18">
        <v>668.258</v>
      </c>
      <c r="K5" s="18">
        <v>8.9550211957638</v>
      </c>
      <c r="L5" s="18">
        <v>12.5570228894959</v>
      </c>
      <c r="M5" s="18">
        <v>2749.225</v>
      </c>
      <c r="N5" s="18">
        <v>2682.473037</v>
      </c>
      <c r="O5" s="18">
        <v>1097600.0</v>
      </c>
      <c r="P5" s="12">
        <v>63.616</v>
      </c>
      <c r="Q5" s="12">
        <v>4.298287</v>
      </c>
      <c r="R5" s="11">
        <v>0.501</v>
      </c>
      <c r="S5" s="11">
        <v>953.846659257</v>
      </c>
      <c r="T5" s="13">
        <v>62.4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11">
        <v>2003.0</v>
      </c>
      <c r="B6" s="18">
        <v>0.0079</v>
      </c>
      <c r="C6" s="18">
        <v>0.017</v>
      </c>
      <c r="D6" s="18">
        <v>87.631</v>
      </c>
      <c r="E6" s="18">
        <v>537.991</v>
      </c>
      <c r="F6" s="18">
        <v>1.748</v>
      </c>
      <c r="G6" s="18">
        <v>0.058</v>
      </c>
      <c r="H6" s="18">
        <v>131.9114</v>
      </c>
      <c r="I6" s="18">
        <v>174.035</v>
      </c>
      <c r="J6" s="18">
        <v>710.336</v>
      </c>
      <c r="K6" s="18">
        <v>9.39128611342382</v>
      </c>
      <c r="L6" s="18">
        <v>12.9295850622183</v>
      </c>
      <c r="M6" s="18">
        <v>2938.389</v>
      </c>
      <c r="N6" s="18">
        <v>2841.684302</v>
      </c>
      <c r="O6" s="18">
        <v>1116803.0</v>
      </c>
      <c r="P6" s="12">
        <v>64.094</v>
      </c>
      <c r="Q6" s="12">
        <v>4.3753443</v>
      </c>
      <c r="R6" s="11">
        <v>0.514</v>
      </c>
      <c r="S6" s="11">
        <v>971.463072469</v>
      </c>
      <c r="T6" s="13">
        <v>62.8</v>
      </c>
      <c r="U6" s="12">
        <v>15.7181818181818</v>
      </c>
      <c r="V6" s="12">
        <v>9.59393939393939</v>
      </c>
      <c r="W6" s="12">
        <v>71.5434343434343</v>
      </c>
      <c r="X6" s="12">
        <v>0.921373737373737</v>
      </c>
      <c r="Y6" s="12">
        <v>15.7020202020202</v>
      </c>
      <c r="Z6" s="12">
        <v>1016.47575757575</v>
      </c>
      <c r="AA6" s="12">
        <v>27.1898989898989</v>
      </c>
      <c r="AB6" s="12">
        <v>1.82323232323232</v>
      </c>
      <c r="AC6" s="12">
        <v>10.8091161616161</v>
      </c>
      <c r="AD6" s="5"/>
      <c r="AE6" s="5"/>
      <c r="AF6" s="5"/>
      <c r="AG6" s="5"/>
      <c r="AH6" s="5"/>
      <c r="AI6" s="5"/>
      <c r="AJ6" s="5"/>
      <c r="AK6" s="5"/>
    </row>
    <row r="7">
      <c r="A7" s="11">
        <v>2004.0</v>
      </c>
      <c r="B7" s="18">
        <v>0.0078</v>
      </c>
      <c r="C7" s="18">
        <v>0.019</v>
      </c>
      <c r="D7" s="18">
        <v>99.406</v>
      </c>
      <c r="E7" s="18">
        <v>573.1599</v>
      </c>
      <c r="F7" s="18">
        <v>1.735</v>
      </c>
      <c r="G7" s="18">
        <v>0.04</v>
      </c>
      <c r="H7" s="18">
        <v>137.7678</v>
      </c>
      <c r="I7" s="18">
        <v>175.535</v>
      </c>
      <c r="J7" s="18">
        <v>746.9999</v>
      </c>
      <c r="K7" s="18">
        <v>9.85326994343163</v>
      </c>
      <c r="L7" s="18">
        <v>14.0125390635835</v>
      </c>
      <c r="M7" s="18">
        <v>3165.761</v>
      </c>
      <c r="N7" s="18">
        <v>3016.521814</v>
      </c>
      <c r="O7" s="18">
        <v>1135992.0</v>
      </c>
      <c r="P7" s="12">
        <v>64.524</v>
      </c>
      <c r="Q7" s="12">
        <v>4.4524016</v>
      </c>
      <c r="R7" s="11">
        <v>0.523</v>
      </c>
      <c r="S7" s="11">
        <v>1069.898627246</v>
      </c>
      <c r="T7" s="13">
        <v>62.9</v>
      </c>
      <c r="U7" s="12">
        <v>26.0325136612021</v>
      </c>
      <c r="V7" s="12">
        <v>15.9125683060109</v>
      </c>
      <c r="W7" s="12">
        <v>59.1202185792349</v>
      </c>
      <c r="X7" s="12">
        <v>1.37811202185792</v>
      </c>
      <c r="Y7" s="12">
        <v>19.4983606557377</v>
      </c>
      <c r="Z7" s="12">
        <v>1008.01174863387</v>
      </c>
      <c r="AA7" s="12">
        <v>31.275956284153</v>
      </c>
      <c r="AB7" s="12">
        <v>2.61639344262295</v>
      </c>
      <c r="AC7" s="12">
        <v>12.1592858227079</v>
      </c>
      <c r="AD7" s="5"/>
      <c r="AE7" s="5"/>
      <c r="AF7" s="5"/>
      <c r="AG7" s="5"/>
      <c r="AH7" s="5"/>
      <c r="AI7" s="5"/>
      <c r="AJ7" s="5"/>
      <c r="AK7" s="5"/>
    </row>
    <row r="8">
      <c r="A8" s="11">
        <v>2005.0</v>
      </c>
      <c r="B8" s="18">
        <v>0.0116</v>
      </c>
      <c r="C8" s="18">
        <v>0.019</v>
      </c>
      <c r="D8" s="18">
        <v>119.0732</v>
      </c>
      <c r="E8" s="18">
        <v>599.412</v>
      </c>
      <c r="F8" s="18">
        <v>1.763</v>
      </c>
      <c r="G8" s="18">
        <v>0.209</v>
      </c>
      <c r="H8" s="18">
        <v>146.1053</v>
      </c>
      <c r="I8" s="18">
        <v>180.099</v>
      </c>
      <c r="J8" s="18">
        <v>777.957</v>
      </c>
      <c r="K8" s="18">
        <v>10.3391986330413</v>
      </c>
      <c r="L8" s="18">
        <v>14.7263718339213</v>
      </c>
      <c r="M8" s="18">
        <v>3451.498</v>
      </c>
      <c r="N8" s="18">
        <v>3203.00131</v>
      </c>
      <c r="O8" s="18">
        <v>1154676.0</v>
      </c>
      <c r="P8" s="12">
        <v>64.996</v>
      </c>
      <c r="Q8" s="12">
        <v>4.5294585</v>
      </c>
      <c r="R8" s="11">
        <v>0.532</v>
      </c>
      <c r="S8" s="11">
        <v>1118.583113079</v>
      </c>
      <c r="T8" s="13">
        <v>62.8</v>
      </c>
      <c r="U8" s="12">
        <v>25.6446575342465</v>
      </c>
      <c r="V8" s="12">
        <v>14.8772602739726</v>
      </c>
      <c r="W8" s="12">
        <v>57.86</v>
      </c>
      <c r="X8" s="12">
        <v>1.67734794520547</v>
      </c>
      <c r="Y8" s="12">
        <v>19.4747945205479</v>
      </c>
      <c r="Z8" s="12">
        <v>1008.17123287671</v>
      </c>
      <c r="AA8" s="12">
        <v>33.6219178082191</v>
      </c>
      <c r="AB8" s="12">
        <v>2.71698630136986</v>
      </c>
      <c r="AC8" s="12">
        <v>12.1642427701674</v>
      </c>
      <c r="AD8" s="5"/>
      <c r="AE8" s="5"/>
      <c r="AF8" s="5"/>
      <c r="AG8" s="5"/>
      <c r="AH8" s="5"/>
      <c r="AI8" s="5"/>
      <c r="AJ8" s="5"/>
      <c r="AK8" s="5"/>
    </row>
    <row r="9">
      <c r="A9" s="11">
        <v>2006.0</v>
      </c>
      <c r="B9" s="18">
        <v>0.0096</v>
      </c>
      <c r="C9" s="18">
        <v>0.019</v>
      </c>
      <c r="D9" s="18">
        <v>135.7011</v>
      </c>
      <c r="E9" s="18">
        <v>655.262</v>
      </c>
      <c r="F9" s="18">
        <v>2.957</v>
      </c>
      <c r="G9" s="18">
        <v>0.216</v>
      </c>
      <c r="H9" s="18">
        <v>155.4419</v>
      </c>
      <c r="I9" s="18">
        <v>183.043</v>
      </c>
      <c r="J9" s="18">
        <v>835.564</v>
      </c>
      <c r="K9" s="18">
        <v>10.8790815791811</v>
      </c>
      <c r="L9" s="18">
        <v>15.9302412291609</v>
      </c>
      <c r="M9" s="18">
        <v>3773.972</v>
      </c>
      <c r="N9" s="18">
        <v>3406.81064</v>
      </c>
      <c r="O9" s="18">
        <v>1172879.0</v>
      </c>
      <c r="P9" s="12">
        <v>65.412</v>
      </c>
      <c r="Q9" s="12">
        <v>4.636587</v>
      </c>
      <c r="R9" s="11">
        <v>0.541</v>
      </c>
      <c r="S9" s="11">
        <v>1208.587716349</v>
      </c>
      <c r="T9" s="13">
        <v>61.2</v>
      </c>
      <c r="U9" s="12">
        <v>25.7342465753424</v>
      </c>
      <c r="V9" s="12">
        <v>15.9668493150684</v>
      </c>
      <c r="W9" s="12">
        <v>59.8054794520548</v>
      </c>
      <c r="X9" s="12">
        <v>1.80216438356164</v>
      </c>
      <c r="Y9" s="12">
        <v>19.9591780821917</v>
      </c>
      <c r="Z9" s="12">
        <v>1008.10301369863</v>
      </c>
      <c r="AA9" s="12">
        <v>36.958904109589</v>
      </c>
      <c r="AB9" s="12">
        <v>2.60027397260273</v>
      </c>
      <c r="AC9" s="12">
        <v>12.1642321156773</v>
      </c>
      <c r="AD9" s="5"/>
      <c r="AE9" s="5"/>
      <c r="AF9" s="5"/>
      <c r="AG9" s="5"/>
      <c r="AH9" s="5"/>
      <c r="AI9" s="5"/>
      <c r="AJ9" s="5"/>
      <c r="AK9" s="5"/>
    </row>
    <row r="10">
      <c r="A10" s="11">
        <v>2007.0</v>
      </c>
      <c r="B10" s="18">
        <v>0.0251</v>
      </c>
      <c r="C10" s="18">
        <v>0.059</v>
      </c>
      <c r="D10" s="18">
        <v>133.5359</v>
      </c>
      <c r="E10" s="18">
        <v>666.7825</v>
      </c>
      <c r="F10" s="18">
        <v>5.23</v>
      </c>
      <c r="G10" s="18">
        <v>0.29</v>
      </c>
      <c r="H10" s="18">
        <v>169.1958</v>
      </c>
      <c r="I10" s="18">
        <v>187.513</v>
      </c>
      <c r="J10" s="18">
        <v>849.3555</v>
      </c>
      <c r="K10" s="18">
        <v>11.4164913706058</v>
      </c>
      <c r="L10" s="18">
        <v>17.2210646094991</v>
      </c>
      <c r="M10" s="18">
        <v>4153.542</v>
      </c>
      <c r="N10" s="18">
        <v>3627.060167</v>
      </c>
      <c r="O10" s="18">
        <v>1190676.0</v>
      </c>
      <c r="P10" s="12">
        <v>65.788</v>
      </c>
      <c r="Q10" s="12">
        <v>4.7437153</v>
      </c>
      <c r="R10" s="11">
        <v>0.55</v>
      </c>
      <c r="S10" s="11">
        <v>1313.504723231</v>
      </c>
      <c r="T10" s="13">
        <v>58.0</v>
      </c>
      <c r="U10" s="12">
        <v>25.7591780821917</v>
      </c>
      <c r="V10" s="12">
        <v>16.0353424657534</v>
      </c>
      <c r="W10" s="12">
        <v>60.424109589041</v>
      </c>
      <c r="X10" s="12">
        <v>2.32209589041095</v>
      </c>
      <c r="Y10" s="12">
        <v>21.6523287671232</v>
      </c>
      <c r="Z10" s="12">
        <v>1007.9405479452</v>
      </c>
      <c r="AA10" s="12">
        <v>35.8945054945054</v>
      </c>
      <c r="AB10" s="12">
        <v>2.56301369863013</v>
      </c>
      <c r="AC10" s="12">
        <v>12.1642298325722</v>
      </c>
      <c r="AD10" s="5"/>
      <c r="AE10" s="5"/>
      <c r="AF10" s="5"/>
      <c r="AG10" s="5"/>
      <c r="AH10" s="5"/>
      <c r="AI10" s="5"/>
      <c r="AJ10" s="5"/>
      <c r="AK10" s="5"/>
    </row>
    <row r="11">
      <c r="A11" s="11">
        <v>2008.0</v>
      </c>
      <c r="B11" s="18">
        <v>0.0277</v>
      </c>
      <c r="C11" s="18">
        <v>0.063</v>
      </c>
      <c r="D11" s="18">
        <v>138.017</v>
      </c>
      <c r="E11" s="18">
        <v>704.8996</v>
      </c>
      <c r="F11" s="18">
        <v>5.897</v>
      </c>
      <c r="G11" s="18">
        <v>0.058</v>
      </c>
      <c r="H11" s="18">
        <v>177.9681</v>
      </c>
      <c r="I11" s="18">
        <v>180.321</v>
      </c>
      <c r="J11" s="18">
        <v>879.3816</v>
      </c>
      <c r="K11" s="18">
        <v>11.6466991525703</v>
      </c>
      <c r="L11" s="18">
        <v>18.2862353740646</v>
      </c>
      <c r="M11" s="18">
        <v>4412.17</v>
      </c>
      <c r="N11" s="18">
        <v>3679.706235</v>
      </c>
      <c r="O11" s="18">
        <v>1207931.0</v>
      </c>
      <c r="P11" s="12">
        <v>66.149</v>
      </c>
      <c r="Q11" s="12">
        <v>4.8508434</v>
      </c>
      <c r="R11" s="11">
        <v>0.557</v>
      </c>
      <c r="S11" s="11">
        <v>1405.331569847</v>
      </c>
      <c r="T11" s="13">
        <v>54.4</v>
      </c>
      <c r="U11" s="12">
        <v>24.887431693989</v>
      </c>
      <c r="V11" s="12">
        <v>15.1959016393442</v>
      </c>
      <c r="W11" s="12">
        <v>59.737431693989</v>
      </c>
      <c r="X11" s="12">
        <v>2.18354098360655</v>
      </c>
      <c r="Y11" s="12">
        <v>19.3497267759562</v>
      </c>
      <c r="Z11" s="12">
        <v>1007.86830601092</v>
      </c>
      <c r="AA11" s="12">
        <v>37.753825136612</v>
      </c>
      <c r="AB11" s="12">
        <v>2.61994535519125</v>
      </c>
      <c r="AC11" s="12">
        <v>12.1592767152398</v>
      </c>
      <c r="AD11" s="5"/>
      <c r="AE11" s="5"/>
      <c r="AF11" s="5"/>
      <c r="AG11" s="5"/>
      <c r="AH11" s="5"/>
      <c r="AI11" s="5"/>
      <c r="AJ11" s="5"/>
      <c r="AK11" s="5"/>
    </row>
    <row r="12">
      <c r="A12" s="11">
        <v>2009.0</v>
      </c>
      <c r="B12" s="18">
        <v>0.0394</v>
      </c>
      <c r="C12" s="18">
        <v>0.075</v>
      </c>
      <c r="D12" s="18">
        <v>141.514</v>
      </c>
      <c r="E12" s="18">
        <v>718.2588</v>
      </c>
      <c r="F12" s="18">
        <v>5.359</v>
      </c>
      <c r="G12" s="18">
        <v>0.058</v>
      </c>
      <c r="H12" s="18">
        <v>189.5244</v>
      </c>
      <c r="I12" s="18">
        <v>192.211</v>
      </c>
      <c r="J12" s="18">
        <v>905.1688</v>
      </c>
      <c r="K12" s="18">
        <v>12.0820401855899</v>
      </c>
      <c r="L12" s="18">
        <v>20.0021232544696</v>
      </c>
      <c r="M12" s="18">
        <v>4638.064</v>
      </c>
      <c r="N12" s="18">
        <v>3913.922525</v>
      </c>
      <c r="O12" s="18">
        <v>1225525.0</v>
      </c>
      <c r="P12" s="12">
        <v>66.513</v>
      </c>
      <c r="Q12" s="12">
        <v>4.9579716</v>
      </c>
      <c r="R12" s="11">
        <v>0.562</v>
      </c>
      <c r="S12" s="11">
        <v>1546.549130524</v>
      </c>
      <c r="T12" s="13">
        <v>51.4</v>
      </c>
      <c r="U12" s="12">
        <v>25.8030136986301</v>
      </c>
      <c r="V12" s="12">
        <v>15.1243835616438</v>
      </c>
      <c r="W12" s="12">
        <v>57.1797260273972</v>
      </c>
      <c r="X12" s="12">
        <v>1.86584109589041</v>
      </c>
      <c r="Y12" s="12">
        <v>18.7449315068493</v>
      </c>
      <c r="Z12" s="12">
        <v>1007.99150684931</v>
      </c>
      <c r="AA12" s="12">
        <v>29.8498630136986</v>
      </c>
      <c r="AB12" s="12">
        <v>2.73780821917808</v>
      </c>
      <c r="AC12" s="12">
        <v>12.1642245053272</v>
      </c>
      <c r="AD12" s="5"/>
      <c r="AE12" s="5"/>
      <c r="AF12" s="5"/>
      <c r="AG12" s="5"/>
      <c r="AH12" s="5"/>
      <c r="AI12" s="5"/>
      <c r="AJ12" s="5"/>
      <c r="AK12" s="5"/>
    </row>
    <row r="13">
      <c r="A13" s="11">
        <v>2010.0</v>
      </c>
      <c r="B13" s="18">
        <v>0.0654</v>
      </c>
      <c r="C13" s="18">
        <v>0.126</v>
      </c>
      <c r="D13" s="18">
        <v>146.355</v>
      </c>
      <c r="E13" s="18">
        <v>765.532</v>
      </c>
      <c r="F13" s="18">
        <v>5.61</v>
      </c>
      <c r="G13" s="18">
        <v>0.062</v>
      </c>
      <c r="H13" s="18">
        <v>208.2496</v>
      </c>
      <c r="I13" s="18">
        <v>194.537</v>
      </c>
      <c r="J13" s="18">
        <v>954.521</v>
      </c>
      <c r="K13" s="18">
        <v>13.2276997023766</v>
      </c>
      <c r="L13" s="18">
        <v>21.4099511669439</v>
      </c>
      <c r="M13" s="18">
        <v>5144.31</v>
      </c>
      <c r="N13" s="18">
        <v>4167.862731</v>
      </c>
      <c r="O13" s="18">
        <v>1243482.0</v>
      </c>
      <c r="P13" s="12">
        <v>66.909</v>
      </c>
      <c r="Q13" s="12">
        <v>5.0651</v>
      </c>
      <c r="R13" s="11">
        <v>0.572</v>
      </c>
      <c r="S13" s="11">
        <v>1647.607765382</v>
      </c>
      <c r="T13" s="13">
        <v>50.1</v>
      </c>
      <c r="U13" s="12">
        <v>25.786301369863</v>
      </c>
      <c r="V13" s="12">
        <v>15.8775342465753</v>
      </c>
      <c r="W13" s="12">
        <v>62.1082191780821</v>
      </c>
      <c r="X13" s="12">
        <v>2.67835890410958</v>
      </c>
      <c r="Y13" s="12">
        <v>17.645205479452</v>
      </c>
      <c r="Z13" s="12">
        <v>1007.79863013698</v>
      </c>
      <c r="AA13" s="12">
        <v>33.9539726027397</v>
      </c>
      <c r="AB13" s="12">
        <v>2.38136986301369</v>
      </c>
      <c r="AC13" s="12">
        <v>12.1642336377473</v>
      </c>
      <c r="AD13" s="5"/>
      <c r="AE13" s="5"/>
      <c r="AF13" s="5"/>
      <c r="AG13" s="5"/>
      <c r="AH13" s="5"/>
      <c r="AI13" s="5"/>
      <c r="AJ13" s="5"/>
      <c r="AK13" s="5"/>
    </row>
    <row r="14">
      <c r="A14" s="11">
        <v>2011.0</v>
      </c>
      <c r="B14" s="18">
        <v>0.5658</v>
      </c>
      <c r="C14" s="18">
        <v>1.494</v>
      </c>
      <c r="D14" s="18">
        <v>172.4748</v>
      </c>
      <c r="E14" s="18">
        <v>799.2978</v>
      </c>
      <c r="F14" s="18">
        <v>5.253</v>
      </c>
      <c r="G14" s="18">
        <v>0.135</v>
      </c>
      <c r="H14" s="18">
        <v>237.6797</v>
      </c>
      <c r="I14" s="18">
        <v>208.4</v>
      </c>
      <c r="J14" s="18">
        <v>1002.5798</v>
      </c>
      <c r="K14" s="18">
        <v>13.470677642038</v>
      </c>
      <c r="L14" s="18">
        <v>22.1596136128948</v>
      </c>
      <c r="M14" s="18">
        <v>5544.385</v>
      </c>
      <c r="N14" s="18">
        <v>4335.660812</v>
      </c>
      <c r="O14" s="18">
        <v>1261225.0</v>
      </c>
      <c r="P14" s="12">
        <v>67.359</v>
      </c>
      <c r="Q14" s="12">
        <v>5.30191</v>
      </c>
      <c r="R14" s="11">
        <v>0.586</v>
      </c>
      <c r="S14" s="11">
        <v>1701.423608672</v>
      </c>
      <c r="T14" s="13">
        <v>61.7</v>
      </c>
      <c r="U14" s="12">
        <v>24.8561643835616</v>
      </c>
      <c r="V14" s="12">
        <v>15.9832876712328</v>
      </c>
      <c r="W14" s="12">
        <v>62.9545205479452</v>
      </c>
      <c r="X14" s="12">
        <v>1.70988767123287</v>
      </c>
      <c r="Y14" s="12">
        <v>18.1279452054794</v>
      </c>
      <c r="Z14" s="12">
        <v>1007.72356164383</v>
      </c>
      <c r="AA14" s="12">
        <v>32.8323287671232</v>
      </c>
      <c r="AB14" s="12">
        <v>2.5386301369863</v>
      </c>
      <c r="AC14" s="12">
        <v>12.1642260273972</v>
      </c>
      <c r="AD14" s="5"/>
      <c r="AE14" s="5"/>
      <c r="AF14" s="5"/>
      <c r="AG14" s="5"/>
      <c r="AH14" s="5"/>
      <c r="AI14" s="5"/>
      <c r="AJ14" s="5"/>
      <c r="AK14" s="5"/>
    </row>
    <row r="15">
      <c r="A15" s="11">
        <v>2012.0</v>
      </c>
      <c r="B15" s="18">
        <v>0.9821</v>
      </c>
      <c r="C15" s="18">
        <v>2.271</v>
      </c>
      <c r="D15" s="18">
        <v>164.6825</v>
      </c>
      <c r="E15" s="18">
        <v>831.6733</v>
      </c>
      <c r="F15" s="18">
        <v>4.795</v>
      </c>
      <c r="G15" s="18">
        <v>0.154</v>
      </c>
      <c r="H15" s="18">
        <v>261.0872</v>
      </c>
      <c r="I15" s="18">
        <v>212.231</v>
      </c>
      <c r="J15" s="18">
        <v>1039.2633</v>
      </c>
      <c r="K15" s="18">
        <v>13.5410042547448</v>
      </c>
      <c r="L15" s="18">
        <v>23.41063024234</v>
      </c>
      <c r="M15" s="18">
        <v>5865.88</v>
      </c>
      <c r="N15" s="18">
        <v>4498.075088</v>
      </c>
      <c r="O15" s="18">
        <v>1278675.0</v>
      </c>
      <c r="P15" s="12">
        <v>67.887</v>
      </c>
      <c r="Q15" s="12">
        <v>5.399106</v>
      </c>
      <c r="R15" s="11">
        <v>0.594</v>
      </c>
      <c r="S15" s="11">
        <v>1820.425034801</v>
      </c>
      <c r="T15" s="13">
        <v>74.0</v>
      </c>
      <c r="U15" s="12">
        <v>24.9311475409836</v>
      </c>
      <c r="V15" s="12">
        <v>14.0622950819672</v>
      </c>
      <c r="W15" s="12">
        <v>57.3601092896174</v>
      </c>
      <c r="X15" s="12">
        <v>1.43563934426229</v>
      </c>
      <c r="Y15" s="12">
        <v>20.0418032786885</v>
      </c>
      <c r="Z15" s="12">
        <v>1007.66038251366</v>
      </c>
      <c r="AA15" s="12">
        <v>32.3770491803278</v>
      </c>
      <c r="AB15" s="12">
        <v>2.60710382513661</v>
      </c>
      <c r="AC15" s="12">
        <v>12.1592585003035</v>
      </c>
      <c r="AD15" s="5"/>
      <c r="AE15" s="5"/>
      <c r="AF15" s="5"/>
      <c r="AG15" s="5"/>
      <c r="AH15" s="5"/>
      <c r="AI15" s="5"/>
      <c r="AJ15" s="5"/>
      <c r="AK15" s="5"/>
    </row>
    <row r="16">
      <c r="A16" s="11">
        <v>2013.0</v>
      </c>
      <c r="B16" s="18">
        <v>1.5993</v>
      </c>
      <c r="C16" s="18">
        <v>4.111</v>
      </c>
      <c r="D16" s="18">
        <v>195.6046</v>
      </c>
      <c r="E16" s="18">
        <v>962.8388</v>
      </c>
      <c r="F16" s="18">
        <v>5.598</v>
      </c>
      <c r="G16" s="18">
        <v>1.651</v>
      </c>
      <c r="H16" s="18">
        <v>282.3444</v>
      </c>
      <c r="I16" s="18">
        <v>222.527</v>
      </c>
      <c r="J16" s="18">
        <v>1181.4188</v>
      </c>
      <c r="K16" s="18">
        <v>13.6290421645861</v>
      </c>
      <c r="L16" s="18">
        <v>23.9512401316594</v>
      </c>
      <c r="M16" s="18">
        <v>6227.021</v>
      </c>
      <c r="N16" s="18">
        <v>4720.380805</v>
      </c>
      <c r="O16" s="18">
        <v>1295830.0</v>
      </c>
      <c r="P16" s="12">
        <v>68.46</v>
      </c>
      <c r="Q16" s="12">
        <v>5.496302</v>
      </c>
      <c r="R16" s="11">
        <v>0.6</v>
      </c>
      <c r="S16" s="11">
        <v>1866.768589555</v>
      </c>
      <c r="T16" s="13">
        <v>76.3</v>
      </c>
      <c r="U16" s="12">
        <v>24.8304109589041</v>
      </c>
      <c r="V16" s="12">
        <v>16.2331506849315</v>
      </c>
      <c r="W16" s="12">
        <v>65.6345205479452</v>
      </c>
      <c r="X16" s="12">
        <v>2.79058904109589</v>
      </c>
      <c r="Y16" s="12">
        <v>18.004109589041</v>
      </c>
      <c r="Z16" s="12">
        <v>1008.19287671232</v>
      </c>
      <c r="AA16" s="12">
        <v>35.1468493150684</v>
      </c>
      <c r="AB16" s="12">
        <v>2.29561643835616</v>
      </c>
      <c r="AC16" s="12">
        <v>12.164209284627</v>
      </c>
      <c r="AD16" s="5"/>
      <c r="AE16" s="5"/>
      <c r="AF16" s="5"/>
      <c r="AG16" s="5"/>
      <c r="AH16" s="5"/>
      <c r="AI16" s="5"/>
      <c r="AJ16" s="5"/>
      <c r="AK16" s="5"/>
    </row>
    <row r="17">
      <c r="A17" s="11">
        <v>2014.0</v>
      </c>
      <c r="B17" s="18">
        <v>3.7725</v>
      </c>
      <c r="C17" s="18">
        <v>5.812</v>
      </c>
      <c r="D17" s="18">
        <v>199.2664</v>
      </c>
      <c r="E17" s="18">
        <v>1099.6573</v>
      </c>
      <c r="F17" s="18">
        <v>5.008</v>
      </c>
      <c r="G17" s="18">
        <v>4.433</v>
      </c>
      <c r="H17" s="18">
        <v>313.643</v>
      </c>
      <c r="I17" s="18">
        <v>228.325</v>
      </c>
      <c r="J17" s="18">
        <v>1327.4073</v>
      </c>
      <c r="K17" s="18">
        <v>14.1026192843608</v>
      </c>
      <c r="L17" s="18">
        <v>25.6237325066619</v>
      </c>
      <c r="M17" s="18">
        <v>6664.122</v>
      </c>
      <c r="N17" s="18">
        <v>5011.618094</v>
      </c>
      <c r="O17" s="18">
        <v>1312277.0</v>
      </c>
      <c r="P17" s="12">
        <v>69.074</v>
      </c>
      <c r="Q17" s="12">
        <v>5.5934978</v>
      </c>
      <c r="R17" s="11">
        <v>0.611</v>
      </c>
      <c r="S17" s="11">
        <v>2020.859393147</v>
      </c>
      <c r="T17" s="13">
        <v>79.0</v>
      </c>
      <c r="U17" s="12">
        <v>24.9065753424657</v>
      </c>
      <c r="V17" s="12">
        <v>15.2528767123287</v>
      </c>
      <c r="W17" s="12">
        <v>61.1265753424657</v>
      </c>
      <c r="X17" s="12">
        <v>1.3705506849315</v>
      </c>
      <c r="Y17" s="12">
        <v>17.725205479452</v>
      </c>
      <c r="Z17" s="12">
        <v>1009.03424657534</v>
      </c>
      <c r="AA17" s="12">
        <v>33.498904109589</v>
      </c>
      <c r="AB17" s="12">
        <v>2.50328767123287</v>
      </c>
      <c r="AC17" s="12">
        <v>12.1642176560121</v>
      </c>
      <c r="AD17" s="14">
        <v>235.119452054794</v>
      </c>
      <c r="AE17" s="14">
        <v>20.3128767123287</v>
      </c>
      <c r="AF17" s="19"/>
      <c r="AG17" s="19"/>
      <c r="AH17" s="5"/>
      <c r="AI17" s="5"/>
      <c r="AJ17" s="5"/>
      <c r="AK17" s="5"/>
    </row>
    <row r="18">
      <c r="A18" s="11">
        <v>2015.0</v>
      </c>
      <c r="B18" s="18">
        <v>5.6935</v>
      </c>
      <c r="C18" s="18">
        <v>7.4181</v>
      </c>
      <c r="D18" s="18">
        <v>190.4358</v>
      </c>
      <c r="E18" s="18">
        <v>1111.9642</v>
      </c>
      <c r="F18" s="18">
        <v>5.244</v>
      </c>
      <c r="G18" s="18">
        <v>5.15</v>
      </c>
      <c r="H18" s="18">
        <v>346.6723</v>
      </c>
      <c r="I18" s="18">
        <v>240.865</v>
      </c>
      <c r="J18" s="18">
        <v>1352.7352</v>
      </c>
      <c r="K18" s="18">
        <v>14.5314390615692</v>
      </c>
      <c r="L18" s="18">
        <v>27.0672284480142</v>
      </c>
      <c r="M18" s="18">
        <v>7164.706</v>
      </c>
      <c r="N18" s="18">
        <v>5349.57709</v>
      </c>
      <c r="O18" s="18">
        <v>1328024.0</v>
      </c>
      <c r="P18" s="12">
        <v>69.636</v>
      </c>
      <c r="Q18" s="12">
        <v>5.690694</v>
      </c>
      <c r="R18" s="11">
        <v>0.619</v>
      </c>
      <c r="S18" s="11">
        <v>2144.966958357</v>
      </c>
      <c r="T18" s="13">
        <v>73.8</v>
      </c>
      <c r="U18" s="12">
        <v>25.1720547945205</v>
      </c>
      <c r="V18" s="12">
        <v>16.217808219178</v>
      </c>
      <c r="W18" s="12">
        <v>62.9142465753424</v>
      </c>
      <c r="X18" s="12">
        <v>1.87573424657534</v>
      </c>
      <c r="Y18" s="12">
        <v>17.5293150684931</v>
      </c>
      <c r="Z18" s="12">
        <v>1009.41780821917</v>
      </c>
      <c r="AA18" s="12">
        <v>33.9693150684931</v>
      </c>
      <c r="AB18" s="12">
        <v>2.38027397260273</v>
      </c>
      <c r="AC18" s="12">
        <v>12.164207762557</v>
      </c>
      <c r="AD18" s="14">
        <v>215.790410958904</v>
      </c>
      <c r="AE18" s="14">
        <v>18.6367123287671</v>
      </c>
      <c r="AF18" s="19"/>
      <c r="AG18" s="19"/>
      <c r="AH18" s="5"/>
      <c r="AI18" s="5"/>
      <c r="AJ18" s="5"/>
      <c r="AK18" s="5"/>
    </row>
    <row r="19">
      <c r="A19" s="11">
        <v>2016.0</v>
      </c>
      <c r="B19" s="18">
        <v>9.979</v>
      </c>
      <c r="C19" s="18">
        <v>15.753</v>
      </c>
      <c r="D19" s="18">
        <v>212.7782</v>
      </c>
      <c r="E19" s="18">
        <v>1132.5947</v>
      </c>
      <c r="F19" s="18">
        <v>5.617</v>
      </c>
      <c r="G19" s="18">
        <v>6.71</v>
      </c>
      <c r="H19" s="18">
        <v>369.3373</v>
      </c>
      <c r="I19" s="18">
        <v>249.198</v>
      </c>
      <c r="J19" s="18">
        <v>1382.8857</v>
      </c>
      <c r="K19" s="18">
        <v>15.3125163275385</v>
      </c>
      <c r="L19" s="18">
        <v>28.0941953865323</v>
      </c>
      <c r="M19" s="18">
        <v>7810.224</v>
      </c>
      <c r="N19" s="18">
        <v>5672.446778</v>
      </c>
      <c r="O19" s="18">
        <v>1343944.0</v>
      </c>
      <c r="P19" s="12">
        <v>70.117</v>
      </c>
      <c r="Q19" s="12">
        <v>5.78789</v>
      </c>
      <c r="R19" s="11">
        <v>0.63</v>
      </c>
      <c r="S19" s="11">
        <v>2211.615896294</v>
      </c>
      <c r="T19" s="13">
        <v>75.8</v>
      </c>
      <c r="U19" s="12">
        <v>25.9606557377049</v>
      </c>
      <c r="V19" s="12">
        <v>16.9281420765027</v>
      </c>
      <c r="W19" s="12">
        <v>62.4396174863388</v>
      </c>
      <c r="X19" s="12">
        <v>1.49251912568306</v>
      </c>
      <c r="Y19" s="12">
        <v>16.2989071038251</v>
      </c>
      <c r="Z19" s="12">
        <v>1008.31803278688</v>
      </c>
      <c r="AA19" s="12">
        <v>33.2387978142076</v>
      </c>
      <c r="AB19" s="12">
        <v>2.41311475409836</v>
      </c>
      <c r="AC19" s="12">
        <v>12.159245598057</v>
      </c>
      <c r="AD19" s="14">
        <v>217.277595628415</v>
      </c>
      <c r="AE19" s="14">
        <v>18.7677595628415</v>
      </c>
      <c r="AF19" s="19"/>
      <c r="AG19" s="19"/>
      <c r="AH19" s="5"/>
      <c r="AI19" s="5"/>
      <c r="AJ19" s="5"/>
      <c r="AK19" s="5"/>
    </row>
    <row r="20">
      <c r="A20" s="11">
        <v>2017.0</v>
      </c>
      <c r="B20" s="18">
        <v>18.2518</v>
      </c>
      <c r="C20" s="18">
        <v>21.7293</v>
      </c>
      <c r="D20" s="18">
        <v>236.4085</v>
      </c>
      <c r="E20" s="18">
        <v>1172.5609</v>
      </c>
      <c r="F20" s="18">
        <v>5.611</v>
      </c>
      <c r="G20" s="18">
        <v>7.203</v>
      </c>
      <c r="H20" s="18">
        <v>392.8802</v>
      </c>
      <c r="I20" s="18">
        <v>259.374</v>
      </c>
      <c r="J20" s="18">
        <v>1433.5269</v>
      </c>
      <c r="K20" s="18">
        <v>15.654809527081</v>
      </c>
      <c r="L20" s="18">
        <v>28.7309657564338</v>
      </c>
      <c r="M20" s="18">
        <v>8287.707</v>
      </c>
      <c r="N20" s="18">
        <v>6045.97043</v>
      </c>
      <c r="O20" s="18">
        <v>1359657.0</v>
      </c>
      <c r="P20" s="12">
        <v>70.467</v>
      </c>
      <c r="Q20" s="12">
        <v>6.014425</v>
      </c>
      <c r="R20" s="11">
        <v>0.636</v>
      </c>
      <c r="S20" s="11">
        <v>2243.062439462</v>
      </c>
      <c r="T20" s="13">
        <v>67.3</v>
      </c>
      <c r="U20" s="12">
        <v>25.672602739726</v>
      </c>
      <c r="V20" s="12">
        <v>16.3627397260273</v>
      </c>
      <c r="W20" s="12">
        <v>61.5632876712328</v>
      </c>
      <c r="X20" s="12">
        <v>2.12740821917808</v>
      </c>
      <c r="Y20" s="12">
        <v>17.6419178082191</v>
      </c>
      <c r="Z20" s="12">
        <v>1008.37616438356</v>
      </c>
      <c r="AA20" s="12">
        <v>27.3572602739726</v>
      </c>
      <c r="AB20" s="12">
        <v>2.68438356164383</v>
      </c>
      <c r="AC20" s="12">
        <v>12.164203196347</v>
      </c>
      <c r="AD20" s="14">
        <v>218.704931506849</v>
      </c>
      <c r="AE20" s="14">
        <v>18.8923287671232</v>
      </c>
      <c r="AF20" s="19"/>
      <c r="AG20" s="19"/>
      <c r="AH20" s="5"/>
      <c r="AI20" s="5"/>
      <c r="AJ20" s="5"/>
      <c r="AK20" s="5"/>
    </row>
    <row r="21">
      <c r="A21" s="11">
        <v>2018.0</v>
      </c>
      <c r="B21" s="18">
        <v>27.4531</v>
      </c>
      <c r="C21" s="18">
        <v>37.0981</v>
      </c>
      <c r="D21" s="18">
        <v>267.6499</v>
      </c>
      <c r="E21" s="18">
        <v>1215.0699</v>
      </c>
      <c r="F21" s="18">
        <v>4.657</v>
      </c>
      <c r="G21" s="18">
        <v>8.494</v>
      </c>
      <c r="H21" s="18">
        <v>428.077</v>
      </c>
      <c r="I21" s="18">
        <v>270.167</v>
      </c>
      <c r="J21" s="18">
        <v>1489.0739</v>
      </c>
      <c r="K21" s="18">
        <v>16.5102080703591</v>
      </c>
      <c r="L21" s="18">
        <v>30.6255534599346</v>
      </c>
      <c r="M21" s="18">
        <v>8889.936</v>
      </c>
      <c r="N21" s="18">
        <v>6367.366654</v>
      </c>
      <c r="O21" s="18">
        <v>1374659.0</v>
      </c>
      <c r="P21" s="12">
        <v>70.71</v>
      </c>
      <c r="Q21" s="12">
        <v>6.24096</v>
      </c>
      <c r="R21" s="11">
        <v>0.636</v>
      </c>
      <c r="S21" s="11">
        <v>2383.31872251</v>
      </c>
      <c r="T21" s="13">
        <v>68.1</v>
      </c>
      <c r="U21" s="12">
        <v>25.6282191780821</v>
      </c>
      <c r="V21" s="12">
        <v>16.2750684931506</v>
      </c>
      <c r="W21" s="12">
        <v>61.932602739726</v>
      </c>
      <c r="X21" s="12">
        <v>2.14599726027397</v>
      </c>
      <c r="Y21" s="12">
        <v>18.0295890410958</v>
      </c>
      <c r="Z21" s="12">
        <v>1008.21643835616</v>
      </c>
      <c r="AA21" s="12">
        <v>30.4397260273972</v>
      </c>
      <c r="AB21" s="12">
        <v>2.72191780821917</v>
      </c>
      <c r="AC21" s="12">
        <v>12.164200913242</v>
      </c>
      <c r="AD21" s="14">
        <v>218.044931506849</v>
      </c>
      <c r="AE21" s="14">
        <v>18.8350684931506</v>
      </c>
      <c r="AF21" s="19"/>
      <c r="AG21" s="19"/>
      <c r="AH21" s="5"/>
      <c r="AI21" s="5"/>
      <c r="AJ21" s="5"/>
      <c r="AK21" s="5"/>
    </row>
    <row r="22">
      <c r="A22" s="11">
        <v>2019.0</v>
      </c>
      <c r="B22" s="18">
        <v>35.2034</v>
      </c>
      <c r="C22" s="18">
        <v>46.7534</v>
      </c>
      <c r="D22" s="18">
        <v>303.0833</v>
      </c>
      <c r="E22" s="18">
        <v>1261.0799</v>
      </c>
      <c r="F22" s="18">
        <v>6.351</v>
      </c>
      <c r="G22" s="18">
        <v>9.491</v>
      </c>
      <c r="H22" s="18">
        <v>442.2265</v>
      </c>
      <c r="I22" s="18">
        <v>270.7015</v>
      </c>
      <c r="J22" s="18">
        <v>1534.9214</v>
      </c>
      <c r="K22" s="18">
        <v>16.9383360452399</v>
      </c>
      <c r="L22" s="18">
        <v>30.408804356204</v>
      </c>
      <c r="M22" s="18">
        <v>9298.002</v>
      </c>
      <c r="N22" s="18">
        <v>6554.320413</v>
      </c>
      <c r="O22" s="18">
        <v>1389030.0</v>
      </c>
      <c r="P22" s="12">
        <v>70.91</v>
      </c>
      <c r="Q22" s="12">
        <v>6.28138</v>
      </c>
      <c r="R22" s="11">
        <v>0.638</v>
      </c>
      <c r="S22" s="11">
        <v>2461.588758997</v>
      </c>
      <c r="T22" s="13">
        <v>59.9</v>
      </c>
      <c r="U22" s="12">
        <v>25.1383561643835</v>
      </c>
      <c r="V22" s="12">
        <v>16.8317808219178</v>
      </c>
      <c r="W22" s="12">
        <v>64.9797260273972</v>
      </c>
      <c r="X22" s="12">
        <v>1.73774794520547</v>
      </c>
      <c r="Y22" s="12">
        <v>16.1427397260273</v>
      </c>
      <c r="Z22" s="12">
        <v>1009.05863013698</v>
      </c>
      <c r="AA22" s="12">
        <v>35.4942465753424</v>
      </c>
      <c r="AB22" s="12">
        <v>2.60246575342465</v>
      </c>
      <c r="AC22" s="12">
        <v>12.1641955859969</v>
      </c>
      <c r="AD22" s="14">
        <v>213.334246575342</v>
      </c>
      <c r="AE22" s="14">
        <v>18.4221917808219</v>
      </c>
      <c r="AF22" s="19"/>
      <c r="AG22" s="19"/>
      <c r="AH22" s="5"/>
      <c r="AI22" s="5"/>
      <c r="AJ22" s="5"/>
      <c r="AK22" s="5"/>
    </row>
    <row r="23">
      <c r="A23" s="11">
        <v>2020.0</v>
      </c>
      <c r="B23" s="18">
        <v>39.3852</v>
      </c>
      <c r="C23" s="18">
        <v>59.6195</v>
      </c>
      <c r="D23" s="18">
        <v>310.1182</v>
      </c>
      <c r="E23" s="18">
        <v>1200.9339</v>
      </c>
      <c r="F23" s="18">
        <v>9.318</v>
      </c>
      <c r="G23" s="18">
        <v>9.426</v>
      </c>
      <c r="H23" s="18">
        <v>453.432109797</v>
      </c>
      <c r="I23" s="18">
        <v>272.369</v>
      </c>
      <c r="J23" s="18">
        <v>1473.4109</v>
      </c>
      <c r="K23" s="18">
        <v>16.4997329061846</v>
      </c>
      <c r="L23" s="18">
        <v>30.1280319921772</v>
      </c>
      <c r="M23" s="18">
        <v>8728.703</v>
      </c>
      <c r="N23" s="18">
        <v>6089.656533</v>
      </c>
      <c r="O23" s="18">
        <v>1402618.0</v>
      </c>
      <c r="P23" s="12">
        <v>70.15</v>
      </c>
      <c r="Q23" s="12">
        <v>6.49488</v>
      </c>
      <c r="R23" s="11">
        <v>0.638</v>
      </c>
      <c r="S23" s="11">
        <v>2339.133376544</v>
      </c>
      <c r="T23" s="13">
        <v>48.4</v>
      </c>
      <c r="U23" s="12">
        <v>24.6898907103825</v>
      </c>
      <c r="V23" s="12">
        <v>16.779781420765</v>
      </c>
      <c r="W23" s="12">
        <v>65.9909836065573</v>
      </c>
      <c r="X23" s="12">
        <v>2.35248087431694</v>
      </c>
      <c r="Y23" s="12">
        <v>15.4989071038251</v>
      </c>
      <c r="Z23" s="12">
        <v>1008.67267759562</v>
      </c>
      <c r="AA23" s="12">
        <v>34.3986338797814</v>
      </c>
      <c r="AB23" s="12">
        <v>2.60409836065573</v>
      </c>
      <c r="AC23" s="12">
        <v>12.1592235883424</v>
      </c>
      <c r="AD23" s="14">
        <v>217.077868852459</v>
      </c>
      <c r="AE23" s="14">
        <v>18.7568306010928</v>
      </c>
      <c r="AF23" s="19"/>
      <c r="AG23" s="19"/>
      <c r="AH23" s="5"/>
      <c r="AI23" s="5"/>
      <c r="AJ23" s="5"/>
      <c r="AK23" s="5"/>
    </row>
    <row r="24">
      <c r="A24" s="11">
        <v>2021.0</v>
      </c>
      <c r="B24" s="18">
        <v>49.684</v>
      </c>
      <c r="C24" s="18">
        <v>66.1865</v>
      </c>
      <c r="D24" s="18">
        <v>335.8762</v>
      </c>
      <c r="E24" s="18">
        <v>1351.5584</v>
      </c>
      <c r="F24" s="18">
        <v>9.548</v>
      </c>
      <c r="G24" s="18">
        <v>9.574</v>
      </c>
      <c r="H24" s="18">
        <v>470.896018</v>
      </c>
      <c r="I24" s="18">
        <v>289.838</v>
      </c>
      <c r="J24" s="18">
        <v>1641.4224</v>
      </c>
      <c r="K24" s="18">
        <v>17.4402035239877</v>
      </c>
      <c r="L24" s="18">
        <v>30.6576641431724</v>
      </c>
      <c r="M24" s="18">
        <v>9559.256</v>
      </c>
      <c r="N24" s="18">
        <v>6542.449788</v>
      </c>
      <c r="O24" s="18">
        <v>1414204.0</v>
      </c>
      <c r="P24" s="12">
        <v>67.24</v>
      </c>
      <c r="Q24" s="12">
        <v>6.53279</v>
      </c>
      <c r="R24" s="11">
        <v>0.633</v>
      </c>
      <c r="S24" s="11">
        <v>2392.441293924</v>
      </c>
      <c r="T24" s="13">
        <v>48.4</v>
      </c>
      <c r="U24" s="12">
        <v>25.0416438356164</v>
      </c>
      <c r="V24" s="12">
        <v>17.0180821917808</v>
      </c>
      <c r="W24" s="12">
        <v>66.791506849315</v>
      </c>
      <c r="X24" s="12">
        <v>4.3771808219178</v>
      </c>
      <c r="Y24" s="12">
        <v>16.3608219178082</v>
      </c>
      <c r="Z24" s="12">
        <v>1008.69561643835</v>
      </c>
      <c r="AA24" s="12">
        <v>37.6621917808219</v>
      </c>
      <c r="AB24" s="12">
        <v>2.65095890410958</v>
      </c>
      <c r="AC24" s="12">
        <v>12.1641826484018</v>
      </c>
      <c r="AD24" s="14">
        <v>216.188219178082</v>
      </c>
      <c r="AE24" s="14">
        <v>18.6701369863013</v>
      </c>
      <c r="AF24" s="19"/>
      <c r="AG24" s="19"/>
      <c r="AH24" s="5"/>
      <c r="AI24" s="5"/>
      <c r="AJ24" s="5"/>
      <c r="AK24" s="5"/>
    </row>
    <row r="25">
      <c r="A25" s="11">
        <v>2022.0</v>
      </c>
      <c r="B25" s="18">
        <v>63.1461</v>
      </c>
      <c r="C25" s="18">
        <v>92.1977456</v>
      </c>
      <c r="D25" s="18">
        <v>375.2630189</v>
      </c>
      <c r="E25" s="18">
        <v>1462.874493079</v>
      </c>
      <c r="F25" s="18">
        <v>9.127213346</v>
      </c>
      <c r="G25" s="18">
        <v>9.574</v>
      </c>
      <c r="H25" s="18">
        <v>487.40721</v>
      </c>
      <c r="I25" s="18">
        <v>296.957666667</v>
      </c>
      <c r="J25" s="18">
        <v>1760.2789464</v>
      </c>
      <c r="K25" s="18">
        <v>21.8895581803158</v>
      </c>
      <c r="L25" s="18">
        <v>35.2571664845038</v>
      </c>
      <c r="M25" s="18">
        <v>10188.7</v>
      </c>
      <c r="N25" s="18">
        <v>6950.526798</v>
      </c>
      <c r="O25" s="18">
        <v>1425423.0</v>
      </c>
      <c r="P25" s="12">
        <v>67.744</v>
      </c>
      <c r="Q25" s="12">
        <v>6.5707</v>
      </c>
      <c r="R25" s="11">
        <v>0.644</v>
      </c>
      <c r="S25" s="11">
        <v>2804.871362562</v>
      </c>
      <c r="T25" s="13">
        <v>48.4</v>
      </c>
      <c r="U25" s="12">
        <v>25.6194520547945</v>
      </c>
      <c r="V25" s="12">
        <v>16.2054794520547</v>
      </c>
      <c r="W25" s="12">
        <v>63.3024657534246</v>
      </c>
      <c r="X25" s="12">
        <v>2.4822109589041</v>
      </c>
      <c r="Y25" s="12">
        <v>15.8567123287671</v>
      </c>
      <c r="Z25" s="12">
        <v>1008.07287671232</v>
      </c>
      <c r="AA25" s="12">
        <v>36.0553424657534</v>
      </c>
      <c r="AB25" s="12">
        <v>2.94958904109589</v>
      </c>
      <c r="AC25" s="12">
        <v>12.1641834094368</v>
      </c>
      <c r="AD25" s="14">
        <v>214.930136986301</v>
      </c>
      <c r="AE25" s="14">
        <v>18.5550684931506</v>
      </c>
      <c r="AF25" s="19"/>
      <c r="AG25" s="19"/>
      <c r="AH25" s="5"/>
      <c r="AI25" s="5"/>
      <c r="AJ25" s="5"/>
      <c r="AK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</row>
  </sheetData>
  <mergeCells count="7">
    <mergeCell ref="B1:C1"/>
    <mergeCell ref="D1:J1"/>
    <mergeCell ref="K1:L1"/>
    <mergeCell ref="M1:N1"/>
    <mergeCell ref="P1:R1"/>
    <mergeCell ref="S1:T1"/>
    <mergeCell ref="U1:A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1</v>
      </c>
      <c r="D1" s="6" t="s">
        <v>3</v>
      </c>
      <c r="K1" s="6" t="s">
        <v>14</v>
      </c>
      <c r="M1" s="7" t="s">
        <v>15</v>
      </c>
      <c r="O1" s="7" t="s">
        <v>7</v>
      </c>
      <c r="P1" s="6" t="s">
        <v>16</v>
      </c>
      <c r="S1" s="6" t="s">
        <v>10</v>
      </c>
      <c r="U1" s="8" t="s">
        <v>12</v>
      </c>
      <c r="AH1" s="5"/>
      <c r="AI1" s="5"/>
      <c r="AJ1" s="5"/>
      <c r="AK1" s="5"/>
    </row>
    <row r="2">
      <c r="A2" s="15" t="s">
        <v>17</v>
      </c>
      <c r="B2" s="15" t="s">
        <v>18</v>
      </c>
      <c r="C2" s="15" t="s">
        <v>19</v>
      </c>
      <c r="D2" s="15" t="s">
        <v>20</v>
      </c>
      <c r="E2" s="15" t="s">
        <v>21</v>
      </c>
      <c r="F2" s="15" t="s">
        <v>22</v>
      </c>
      <c r="G2" s="15" t="s">
        <v>23</v>
      </c>
      <c r="H2" s="15" t="s">
        <v>24</v>
      </c>
      <c r="I2" s="15" t="s">
        <v>25</v>
      </c>
      <c r="J2" s="15" t="s">
        <v>26</v>
      </c>
      <c r="K2" s="15" t="s">
        <v>27</v>
      </c>
      <c r="L2" s="15" t="s">
        <v>28</v>
      </c>
      <c r="M2" s="15" t="s">
        <v>29</v>
      </c>
      <c r="N2" s="15" t="s">
        <v>30</v>
      </c>
      <c r="O2" s="15" t="s">
        <v>31</v>
      </c>
      <c r="P2" s="15" t="s">
        <v>32</v>
      </c>
      <c r="Q2" s="15" t="s">
        <v>33</v>
      </c>
      <c r="R2" s="15" t="s">
        <v>34</v>
      </c>
      <c r="S2" s="15" t="s">
        <v>35</v>
      </c>
      <c r="T2" s="16" t="s">
        <v>36</v>
      </c>
      <c r="U2" s="17" t="s">
        <v>37</v>
      </c>
      <c r="V2" s="17" t="s">
        <v>38</v>
      </c>
      <c r="W2" s="17" t="s">
        <v>39</v>
      </c>
      <c r="X2" s="17" t="s">
        <v>40</v>
      </c>
      <c r="Y2" s="17" t="s">
        <v>41</v>
      </c>
      <c r="Z2" s="17" t="s">
        <v>42</v>
      </c>
      <c r="AA2" s="17" t="s">
        <v>43</v>
      </c>
      <c r="AB2" s="17" t="s">
        <v>44</v>
      </c>
      <c r="AC2" s="17" t="s">
        <v>45</v>
      </c>
      <c r="AD2" s="17" t="s">
        <v>46</v>
      </c>
      <c r="AE2" s="17" t="s">
        <v>47</v>
      </c>
      <c r="AF2" s="5"/>
      <c r="AG2" s="5"/>
      <c r="AH2" s="5"/>
      <c r="AI2" s="5"/>
      <c r="AJ2" s="5"/>
      <c r="AK2" s="5"/>
    </row>
    <row r="3">
      <c r="A3" s="11">
        <v>2000.0</v>
      </c>
      <c r="B3" s="20">
        <v>0.386</v>
      </c>
      <c r="C3" s="13">
        <v>0.597678436</v>
      </c>
      <c r="D3" s="20">
        <v>361.376788436</v>
      </c>
      <c r="E3" s="20">
        <v>3592.461080252</v>
      </c>
      <c r="F3" s="20">
        <v>48.592276</v>
      </c>
      <c r="G3" s="20">
        <v>14.829382</v>
      </c>
      <c r="H3" s="20">
        <v>811.719079</v>
      </c>
      <c r="I3" s="20">
        <v>243.511160184</v>
      </c>
      <c r="J3" s="20">
        <v>3802.209346436</v>
      </c>
      <c r="K3" s="20">
        <v>69.261955974</v>
      </c>
      <c r="L3" s="20">
        <v>96.693589891</v>
      </c>
      <c r="M3" s="20">
        <v>13717.67</v>
      </c>
      <c r="N3" s="20">
        <v>50647.93178</v>
      </c>
      <c r="O3" s="11">
        <v>282054.0</v>
      </c>
      <c r="P3" s="12">
        <v>76.811</v>
      </c>
      <c r="Q3" s="12">
        <v>12.963606</v>
      </c>
      <c r="R3" s="20">
        <v>0.894</v>
      </c>
      <c r="S3" s="20">
        <v>5888.730707</v>
      </c>
      <c r="T3" s="21" t="str">
        <f>"12.8"</f>
        <v>12.8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11">
        <v>2001.0</v>
      </c>
      <c r="B4" s="20">
        <v>0.392</v>
      </c>
      <c r="C4" s="13">
        <v>0.66886181</v>
      </c>
      <c r="D4" s="20">
        <v>299.76213784</v>
      </c>
      <c r="E4" s="20">
        <v>3557.232825811</v>
      </c>
      <c r="F4" s="20">
        <v>38.500246</v>
      </c>
      <c r="G4" s="20">
        <v>16.473292</v>
      </c>
      <c r="H4" s="20">
        <v>848.25378</v>
      </c>
      <c r="I4" s="20">
        <v>201.563884029</v>
      </c>
      <c r="J4" s="20">
        <v>3736.76975584</v>
      </c>
      <c r="K4" s="20">
        <v>70.027349959</v>
      </c>
      <c r="L4" s="20">
        <v>94.415712722</v>
      </c>
      <c r="M4" s="20">
        <v>13848.76</v>
      </c>
      <c r="N4" s="20">
        <v>50679.15874</v>
      </c>
      <c r="O4" s="11">
        <v>284871.0</v>
      </c>
      <c r="P4" s="12">
        <v>76.928</v>
      </c>
      <c r="Q4" s="12">
        <v>12.928857</v>
      </c>
      <c r="R4" s="20">
        <v>0.895</v>
      </c>
      <c r="S4" s="20">
        <v>5777.92351</v>
      </c>
      <c r="T4" s="21" t="str">
        <f>"12.6"</f>
        <v>12.6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11">
        <v>2002.0</v>
      </c>
      <c r="B5" s="20">
        <v>0.397</v>
      </c>
      <c r="C5" s="13">
        <v>0.704307303</v>
      </c>
      <c r="D5" s="20">
        <v>357.114386363</v>
      </c>
      <c r="E5" s="20">
        <v>3631.799783283</v>
      </c>
      <c r="F5" s="20">
        <v>36.779077</v>
      </c>
      <c r="G5" s="20">
        <v>15.795681</v>
      </c>
      <c r="H5" s="20">
        <v>905.3009</v>
      </c>
      <c r="I5" s="20">
        <v>247.78533508</v>
      </c>
      <c r="J5" s="20">
        <v>3858.601722363</v>
      </c>
      <c r="K5" s="20">
        <v>68.693081263</v>
      </c>
      <c r="L5" s="20">
        <v>95.57543052</v>
      </c>
      <c r="M5" s="20">
        <v>14084.24</v>
      </c>
      <c r="N5" s="20">
        <v>51034.1654</v>
      </c>
      <c r="O5" s="11">
        <v>287541.8</v>
      </c>
      <c r="P5" s="12">
        <v>77.001</v>
      </c>
      <c r="Q5" s="12">
        <v>12.894108</v>
      </c>
      <c r="R5" s="20">
        <v>0.896</v>
      </c>
      <c r="S5" s="20">
        <v>5820.176507</v>
      </c>
      <c r="T5" s="21" t="str">
        <f>"12.4"</f>
        <v>12.4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11">
        <v>2003.0</v>
      </c>
      <c r="B6" s="20">
        <v>0.397</v>
      </c>
      <c r="C6" s="13">
        <v>0.708538479</v>
      </c>
      <c r="D6" s="20">
        <v>369.512155489</v>
      </c>
      <c r="E6" s="20">
        <v>3662.203549479</v>
      </c>
      <c r="F6" s="20">
        <v>30.3945508</v>
      </c>
      <c r="G6" s="20">
        <v>23.9747034</v>
      </c>
      <c r="H6" s="20">
        <v>948.44791</v>
      </c>
      <c r="I6" s="20">
        <v>227.57603941</v>
      </c>
      <c r="J6" s="20">
        <v>3883.359741489</v>
      </c>
      <c r="K6" s="20">
        <v>67.856391689</v>
      </c>
      <c r="L6" s="20">
        <v>95.806492682</v>
      </c>
      <c r="M6" s="20">
        <v>14478.0</v>
      </c>
      <c r="N6" s="20">
        <v>52059.14826</v>
      </c>
      <c r="O6" s="11">
        <v>290063.7</v>
      </c>
      <c r="P6" s="12">
        <v>77.154</v>
      </c>
      <c r="Q6" s="12">
        <v>12.859359</v>
      </c>
      <c r="R6" s="20">
        <v>0.898</v>
      </c>
      <c r="S6" s="20">
        <v>5886.568309</v>
      </c>
      <c r="T6" s="21" t="str">
        <f>"12.2"</f>
        <v>12.2</v>
      </c>
      <c r="U6" s="12">
        <v>3.88571428571428</v>
      </c>
      <c r="V6" s="12">
        <v>-2.93214285714285</v>
      </c>
      <c r="W6" s="12">
        <v>63.2785714285714</v>
      </c>
      <c r="X6" s="12">
        <v>3.87789285714285</v>
      </c>
      <c r="Y6" s="12">
        <v>27.8464285714285</v>
      </c>
      <c r="Z6" s="12">
        <v>1018.57499999999</v>
      </c>
      <c r="AA6" s="12">
        <v>64.9107142857142</v>
      </c>
      <c r="AB6" s="12">
        <v>14.4107142857142</v>
      </c>
      <c r="AC6" s="12">
        <v>9.47840277777777</v>
      </c>
      <c r="AD6" s="5"/>
      <c r="AE6" s="5"/>
      <c r="AF6" s="5"/>
      <c r="AG6" s="5"/>
      <c r="AH6" s="5"/>
      <c r="AI6" s="5"/>
      <c r="AJ6" s="5"/>
      <c r="AK6" s="5"/>
    </row>
    <row r="7">
      <c r="A7" s="11">
        <v>2004.0</v>
      </c>
      <c r="B7" s="20">
        <v>0.398</v>
      </c>
      <c r="C7" s="13">
        <v>0.791375343</v>
      </c>
      <c r="D7" s="20">
        <v>365.933253653</v>
      </c>
      <c r="E7" s="20">
        <v>3716.165705218</v>
      </c>
      <c r="F7" s="20">
        <v>34.210061</v>
      </c>
      <c r="G7" s="20">
        <v>22.897863</v>
      </c>
      <c r="H7" s="20">
        <v>962.9415</v>
      </c>
      <c r="I7" s="20">
        <v>265.917976625</v>
      </c>
      <c r="J7" s="20">
        <v>3970.771483843</v>
      </c>
      <c r="K7" s="20">
        <v>68.200264706</v>
      </c>
      <c r="L7" s="20">
        <v>98.033168417</v>
      </c>
      <c r="M7" s="20">
        <v>15035.09</v>
      </c>
      <c r="N7" s="20">
        <v>53628.28871</v>
      </c>
      <c r="O7" s="11">
        <v>292729.8</v>
      </c>
      <c r="P7" s="12">
        <v>77.558</v>
      </c>
      <c r="Q7" s="12">
        <v>12.82461</v>
      </c>
      <c r="R7" s="20">
        <v>0.902</v>
      </c>
      <c r="S7" s="20">
        <v>5993.881691</v>
      </c>
      <c r="T7" s="21" t="str">
        <f>"12"</f>
        <v>12</v>
      </c>
      <c r="U7" s="12">
        <v>14.2814207650273</v>
      </c>
      <c r="V7" s="12">
        <v>7.31721311475409</v>
      </c>
      <c r="W7" s="12">
        <v>65.3857923497267</v>
      </c>
      <c r="X7" s="12">
        <v>2.92460109289617</v>
      </c>
      <c r="Y7" s="12">
        <v>24.4060109289617</v>
      </c>
      <c r="Z7" s="12">
        <v>1018.47786885245</v>
      </c>
      <c r="AA7" s="12">
        <v>69.6213114754098</v>
      </c>
      <c r="AB7" s="12">
        <v>14.0109289617486</v>
      </c>
      <c r="AC7" s="12">
        <v>12.1914655434122</v>
      </c>
      <c r="AD7" s="5"/>
      <c r="AE7" s="5"/>
      <c r="AF7" s="5"/>
      <c r="AG7" s="5"/>
      <c r="AH7" s="5"/>
      <c r="AI7" s="5"/>
      <c r="AJ7" s="5"/>
      <c r="AK7" s="5"/>
    </row>
    <row r="8">
      <c r="A8" s="11">
        <v>2005.0</v>
      </c>
      <c r="B8" s="20">
        <v>0.411</v>
      </c>
      <c r="C8" s="13">
        <v>0.87470988</v>
      </c>
      <c r="D8" s="20">
        <v>370.79612776</v>
      </c>
      <c r="E8" s="20">
        <v>3811.30845955</v>
      </c>
      <c r="F8" s="20">
        <v>43.929314</v>
      </c>
      <c r="G8" s="20">
        <v>19.150968</v>
      </c>
      <c r="H8" s="20">
        <v>978.01958</v>
      </c>
      <c r="I8" s="20">
        <v>269.21705195</v>
      </c>
      <c r="J8" s="20">
        <v>4055.7471655</v>
      </c>
      <c r="K8" s="20">
        <v>67.37627003</v>
      </c>
      <c r="L8" s="20">
        <v>98.100923572</v>
      </c>
      <c r="M8" s="20">
        <v>15558.82</v>
      </c>
      <c r="N8" s="20">
        <v>54956.44049</v>
      </c>
      <c r="O8" s="11">
        <v>295431.1</v>
      </c>
      <c r="P8" s="12">
        <v>77.557</v>
      </c>
      <c r="Q8" s="12">
        <v>12.82981</v>
      </c>
      <c r="R8" s="20">
        <v>0.904</v>
      </c>
      <c r="S8" s="20">
        <v>6007.148548</v>
      </c>
      <c r="T8" s="21" t="str">
        <f>"11.7"</f>
        <v>11.7</v>
      </c>
      <c r="U8" s="12">
        <v>14.2356164383561</v>
      </c>
      <c r="V8" s="12">
        <v>6.71808219178082</v>
      </c>
      <c r="W8" s="12">
        <v>63.2273972602739</v>
      </c>
      <c r="X8" s="12">
        <v>3.08657260273972</v>
      </c>
      <c r="Y8" s="12">
        <v>23.9597260273972</v>
      </c>
      <c r="Z8" s="12">
        <v>1017.29698630136</v>
      </c>
      <c r="AA8" s="12">
        <v>67.6276712328767</v>
      </c>
      <c r="AB8" s="12">
        <v>13.9128767123287</v>
      </c>
      <c r="AC8" s="12">
        <v>12.1988759512937</v>
      </c>
      <c r="AD8" s="5"/>
      <c r="AE8" s="5"/>
      <c r="AF8" s="5"/>
      <c r="AG8" s="5"/>
      <c r="AH8" s="5"/>
      <c r="AI8" s="5"/>
      <c r="AJ8" s="5"/>
      <c r="AK8" s="5"/>
    </row>
    <row r="9">
      <c r="A9" s="11">
        <v>2006.0</v>
      </c>
      <c r="B9" s="20">
        <v>0.411</v>
      </c>
      <c r="C9" s="13">
        <v>0.98083977</v>
      </c>
      <c r="D9" s="20">
        <v>399.21944134</v>
      </c>
      <c r="E9" s="20">
        <v>3817.318585715</v>
      </c>
      <c r="F9" s="20">
        <v>42.69131</v>
      </c>
      <c r="G9" s="20">
        <v>24.271335</v>
      </c>
      <c r="H9" s="20">
        <v>986.21373</v>
      </c>
      <c r="I9" s="20">
        <v>266.276750765</v>
      </c>
      <c r="J9" s="20">
        <v>4065.17536148</v>
      </c>
      <c r="K9" s="20">
        <v>68.520980096</v>
      </c>
      <c r="L9" s="20">
        <v>97.234943915</v>
      </c>
      <c r="M9" s="20">
        <v>15992.07</v>
      </c>
      <c r="N9" s="20">
        <v>55812.63757</v>
      </c>
      <c r="O9" s="11">
        <v>298284.6</v>
      </c>
      <c r="P9" s="12">
        <v>77.839</v>
      </c>
      <c r="Q9" s="12">
        <v>12.9123</v>
      </c>
      <c r="R9" s="20">
        <v>0.908</v>
      </c>
      <c r="S9" s="20">
        <v>5929.495965</v>
      </c>
      <c r="T9" s="21" t="str">
        <f>"11.3"</f>
        <v>11.3</v>
      </c>
      <c r="U9" s="12">
        <v>14.8654794520547</v>
      </c>
      <c r="V9" s="12">
        <v>7.54082191780822</v>
      </c>
      <c r="W9" s="12">
        <v>64.5084931506849</v>
      </c>
      <c r="X9" s="12">
        <v>3.41101643835616</v>
      </c>
      <c r="Y9" s="12">
        <v>23.9339726027397</v>
      </c>
      <c r="Z9" s="12">
        <v>1016.67150684931</v>
      </c>
      <c r="AA9" s="12">
        <v>65.3583561643835</v>
      </c>
      <c r="AB9" s="12">
        <v>14.0413698630137</v>
      </c>
      <c r="AC9" s="12">
        <v>12.1988637747336</v>
      </c>
      <c r="AD9" s="5"/>
      <c r="AE9" s="5"/>
      <c r="AF9" s="5"/>
      <c r="AG9" s="5"/>
      <c r="AH9" s="5"/>
      <c r="AI9" s="5"/>
      <c r="AJ9" s="5"/>
      <c r="AK9" s="5"/>
    </row>
    <row r="10">
      <c r="A10" s="11">
        <v>2007.0</v>
      </c>
      <c r="B10" s="20">
        <v>0.502</v>
      </c>
      <c r="C10" s="13">
        <v>1.279795454</v>
      </c>
      <c r="D10" s="20">
        <v>365.646619294</v>
      </c>
      <c r="E10" s="20">
        <v>3890.898899475</v>
      </c>
      <c r="F10" s="20">
        <v>51.395702</v>
      </c>
      <c r="G10" s="20">
        <v>20.143592</v>
      </c>
      <c r="H10" s="20">
        <v>994.8893</v>
      </c>
      <c r="I10" s="20">
        <v>297.765937469</v>
      </c>
      <c r="J10" s="20">
        <v>4157.412726944</v>
      </c>
      <c r="K10" s="20">
        <v>69.409818082</v>
      </c>
      <c r="L10" s="20">
        <v>98.965112453</v>
      </c>
      <c r="M10" s="20">
        <v>16312.53</v>
      </c>
      <c r="N10" s="20">
        <v>56576.64545</v>
      </c>
      <c r="O10" s="11">
        <v>301153.5</v>
      </c>
      <c r="P10" s="12">
        <v>78.1</v>
      </c>
      <c r="Q10" s="12">
        <v>12.951136</v>
      </c>
      <c r="R10" s="20">
        <v>0.911</v>
      </c>
      <c r="S10" s="20">
        <v>6015.697399</v>
      </c>
      <c r="T10" s="21" t="str">
        <f>"10.7"</f>
        <v>10.7</v>
      </c>
      <c r="U10" s="12">
        <v>14.7882191780821</v>
      </c>
      <c r="V10" s="12">
        <v>6.69534246575342</v>
      </c>
      <c r="W10" s="12">
        <v>61.471506849315</v>
      </c>
      <c r="X10" s="12">
        <v>2.32500273972602</v>
      </c>
      <c r="Y10" s="12">
        <v>23.9476712328767</v>
      </c>
      <c r="Z10" s="12">
        <v>1018.21232876712</v>
      </c>
      <c r="AA10" s="12">
        <v>63.8923287671232</v>
      </c>
      <c r="AB10" s="12">
        <v>14.6295890410958</v>
      </c>
      <c r="AC10" s="12">
        <v>12.1988729071537</v>
      </c>
      <c r="AD10" s="5"/>
      <c r="AE10" s="5"/>
      <c r="AF10" s="5"/>
      <c r="AG10" s="5"/>
      <c r="AH10" s="5"/>
      <c r="AI10" s="5"/>
      <c r="AJ10" s="5"/>
      <c r="AK10" s="5"/>
    </row>
    <row r="11">
      <c r="A11" s="11">
        <v>2008.0</v>
      </c>
      <c r="B11" s="20">
        <v>0.536</v>
      </c>
      <c r="C11" s="13">
        <v>1.937810109</v>
      </c>
      <c r="D11" s="20">
        <v>393.809548509</v>
      </c>
      <c r="E11" s="20">
        <v>3867.234799459</v>
      </c>
      <c r="F11" s="20">
        <v>57.019381</v>
      </c>
      <c r="G11" s="20">
        <v>24.198159</v>
      </c>
      <c r="H11" s="20">
        <v>1010.1731</v>
      </c>
      <c r="I11" s="20">
        <v>286.04767783</v>
      </c>
      <c r="J11" s="20">
        <v>4120.461255289</v>
      </c>
      <c r="K11" s="20">
        <v>71.037906067</v>
      </c>
      <c r="L11" s="20">
        <v>96.646727693</v>
      </c>
      <c r="M11" s="20">
        <v>16331.07</v>
      </c>
      <c r="N11" s="20">
        <v>56285.75584</v>
      </c>
      <c r="O11" s="11">
        <v>304006.2</v>
      </c>
      <c r="P11" s="12">
        <v>78.196</v>
      </c>
      <c r="Q11" s="12">
        <v>12.98997</v>
      </c>
      <c r="R11" s="20">
        <v>0.912</v>
      </c>
      <c r="S11" s="20">
        <v>5823.274283</v>
      </c>
      <c r="T11" s="21" t="str">
        <f>"10"</f>
        <v>10</v>
      </c>
      <c r="U11" s="12">
        <v>14.7554644808743</v>
      </c>
      <c r="V11" s="12">
        <v>6.7035519125683</v>
      </c>
      <c r="W11" s="12">
        <v>61.2161202185792</v>
      </c>
      <c r="X11" s="12">
        <v>3.43496448087431</v>
      </c>
      <c r="Y11" s="12">
        <v>24.0685792349726</v>
      </c>
      <c r="Z11" s="12">
        <v>1017.68524590163</v>
      </c>
      <c r="AA11" s="12">
        <v>65.5385245901639</v>
      </c>
      <c r="AB11" s="12">
        <v>14.9491803278688</v>
      </c>
      <c r="AC11" s="12">
        <v>12.1914670613236</v>
      </c>
      <c r="AD11" s="5"/>
      <c r="AE11" s="5"/>
      <c r="AF11" s="5"/>
      <c r="AG11" s="5"/>
      <c r="AH11" s="5"/>
      <c r="AI11" s="5"/>
      <c r="AJ11" s="5"/>
      <c r="AK11" s="5"/>
    </row>
    <row r="12">
      <c r="A12" s="11">
        <v>2009.0</v>
      </c>
      <c r="B12" s="20">
        <v>0.6185</v>
      </c>
      <c r="C12" s="13">
        <v>2.334073038</v>
      </c>
      <c r="D12" s="20">
        <v>431.095025778</v>
      </c>
      <c r="E12" s="20">
        <v>3725.175985508</v>
      </c>
      <c r="F12" s="20">
        <v>52.190595</v>
      </c>
      <c r="G12" s="20">
        <v>18.137984</v>
      </c>
      <c r="H12" s="20">
        <v>1025.401</v>
      </c>
      <c r="I12" s="20">
        <v>260.65044624</v>
      </c>
      <c r="J12" s="20">
        <v>3951.773820748</v>
      </c>
      <c r="K12" s="20">
        <v>70.275915076</v>
      </c>
      <c r="L12" s="20">
        <v>91.626429304</v>
      </c>
      <c r="M12" s="20">
        <v>15910.3</v>
      </c>
      <c r="N12" s="20">
        <v>54379.4261</v>
      </c>
      <c r="O12" s="11">
        <v>306700.6</v>
      </c>
      <c r="P12" s="12">
        <v>78.564</v>
      </c>
      <c r="Q12" s="12">
        <v>13.00604</v>
      </c>
      <c r="R12" s="20">
        <v>0.913</v>
      </c>
      <c r="S12" s="20">
        <v>5403.827705</v>
      </c>
      <c r="T12" s="21" t="str">
        <f>"9.49"</f>
        <v>9.49</v>
      </c>
      <c r="U12" s="12">
        <v>13.7846575342465</v>
      </c>
      <c r="V12" s="12">
        <v>6.53095890410959</v>
      </c>
      <c r="W12" s="12">
        <v>64.3353424657534</v>
      </c>
      <c r="X12" s="12">
        <v>3.30088767123287</v>
      </c>
      <c r="Y12" s="12">
        <v>23.566301369863</v>
      </c>
      <c r="Z12" s="12">
        <v>1017.56109589041</v>
      </c>
      <c r="AA12" s="12">
        <v>68.3224657534246</v>
      </c>
      <c r="AB12" s="12">
        <v>14.7435616438356</v>
      </c>
      <c r="AC12" s="12">
        <v>12.1988531202435</v>
      </c>
      <c r="AD12" s="5"/>
      <c r="AE12" s="5"/>
      <c r="AF12" s="5"/>
      <c r="AG12" s="5"/>
      <c r="AH12" s="5"/>
      <c r="AI12" s="5"/>
      <c r="AJ12" s="5"/>
      <c r="AK12" s="5"/>
    </row>
    <row r="13">
      <c r="A13" s="11">
        <v>2010.0</v>
      </c>
      <c r="B13" s="20">
        <v>0.8664</v>
      </c>
      <c r="C13" s="13">
        <v>3.4921138</v>
      </c>
      <c r="D13" s="20">
        <v>442.51135053</v>
      </c>
      <c r="E13" s="20">
        <v>3889.03154944</v>
      </c>
      <c r="F13" s="20">
        <v>45.083186</v>
      </c>
      <c r="G13" s="20">
        <v>19.10618</v>
      </c>
      <c r="H13" s="20">
        <v>1039.0621</v>
      </c>
      <c r="I13" s="20">
        <v>264.28528826</v>
      </c>
      <c r="J13" s="20">
        <v>4127.3398317</v>
      </c>
      <c r="K13" s="20">
        <v>72.536302333</v>
      </c>
      <c r="L13" s="20">
        <v>95.141803728</v>
      </c>
      <c r="M13" s="20">
        <v>16339.12</v>
      </c>
      <c r="N13" s="20">
        <v>55567.74452</v>
      </c>
      <c r="O13" s="11">
        <v>309272.6</v>
      </c>
      <c r="P13" s="12">
        <v>78.772</v>
      </c>
      <c r="Q13" s="12">
        <v>13.05184</v>
      </c>
      <c r="R13" s="20">
        <v>0.916</v>
      </c>
      <c r="S13" s="20">
        <v>5593.815811</v>
      </c>
      <c r="T13" s="21" t="str">
        <f>"9.28"</f>
        <v>9.28</v>
      </c>
      <c r="U13" s="12">
        <v>15.1249315068493</v>
      </c>
      <c r="V13" s="12">
        <v>6.47013698630137</v>
      </c>
      <c r="W13" s="12">
        <v>59.1032876712328</v>
      </c>
      <c r="X13" s="12">
        <v>1.63994794520547</v>
      </c>
      <c r="Y13" s="12">
        <v>24.5816438356164</v>
      </c>
      <c r="Z13" s="12">
        <v>1015.19424657534</v>
      </c>
      <c r="AA13" s="12">
        <v>63.0531506849315</v>
      </c>
      <c r="AB13" s="12">
        <v>15.177808219178</v>
      </c>
      <c r="AC13" s="12">
        <v>12.1988508371385</v>
      </c>
      <c r="AD13" s="5"/>
      <c r="AE13" s="5"/>
      <c r="AF13" s="5"/>
      <c r="AG13" s="5"/>
      <c r="AH13" s="5"/>
      <c r="AI13" s="5"/>
      <c r="AJ13" s="5"/>
      <c r="AK13" s="5"/>
    </row>
    <row r="14">
      <c r="A14" s="11">
        <v>2011.0</v>
      </c>
      <c r="B14" s="20">
        <v>1.5235</v>
      </c>
      <c r="C14" s="13">
        <v>5.429489388</v>
      </c>
      <c r="D14" s="20">
        <v>531.101489128</v>
      </c>
      <c r="E14" s="20">
        <v>3886.21201046</v>
      </c>
      <c r="F14" s="20">
        <v>52.29971</v>
      </c>
      <c r="G14" s="20">
        <v>15.048552</v>
      </c>
      <c r="H14" s="20">
        <v>1051.2514</v>
      </c>
      <c r="I14" s="20">
        <v>254.791868048</v>
      </c>
      <c r="J14" s="20">
        <v>4103.752720508</v>
      </c>
      <c r="K14" s="20">
        <v>75.202198036</v>
      </c>
      <c r="L14" s="20">
        <v>93.966459424</v>
      </c>
      <c r="M14" s="20">
        <v>16594.7</v>
      </c>
      <c r="N14" s="20">
        <v>56104.46423</v>
      </c>
      <c r="O14" s="11">
        <v>311697.8</v>
      </c>
      <c r="P14" s="12">
        <v>78.82</v>
      </c>
      <c r="Q14" s="12">
        <v>13.10288</v>
      </c>
      <c r="R14" s="20">
        <v>0.918</v>
      </c>
      <c r="S14" s="20">
        <v>5454.851298</v>
      </c>
      <c r="T14" s="21" t="str">
        <f>"9.36"</f>
        <v>9.36</v>
      </c>
      <c r="U14" s="12">
        <v>15.1786301369863</v>
      </c>
      <c r="V14" s="12">
        <v>7.98739726027397</v>
      </c>
      <c r="W14" s="12">
        <v>65.1679452054794</v>
      </c>
      <c r="X14" s="12">
        <v>3.51483287671232</v>
      </c>
      <c r="Y14" s="12">
        <v>24.0802739726027</v>
      </c>
      <c r="Z14" s="12">
        <v>1016.56712328767</v>
      </c>
      <c r="AA14" s="12">
        <v>66.9065753424657</v>
      </c>
      <c r="AB14" s="12">
        <v>15.157808219178</v>
      </c>
      <c r="AC14" s="12">
        <v>12.1988546423135</v>
      </c>
      <c r="AD14" s="5"/>
      <c r="AE14" s="5"/>
      <c r="AF14" s="5"/>
      <c r="AG14" s="5"/>
      <c r="AH14" s="5"/>
      <c r="AI14" s="5"/>
      <c r="AJ14" s="5"/>
      <c r="AK14" s="5"/>
    </row>
    <row r="15">
      <c r="A15" s="11">
        <v>2012.0</v>
      </c>
      <c r="B15" s="20">
        <v>3.1701</v>
      </c>
      <c r="C15" s="13">
        <v>10.12349892</v>
      </c>
      <c r="D15" s="20">
        <v>514.15709117</v>
      </c>
      <c r="E15" s="20">
        <v>3838.103119236</v>
      </c>
      <c r="F15" s="20">
        <v>59.257069</v>
      </c>
      <c r="G15" s="20">
        <v>11.995649</v>
      </c>
      <c r="H15" s="20">
        <v>1063.033</v>
      </c>
      <c r="I15" s="20">
        <v>262.720391464</v>
      </c>
      <c r="J15" s="20">
        <v>4053.5620907</v>
      </c>
      <c r="K15" s="20">
        <v>76.546535474</v>
      </c>
      <c r="L15" s="20">
        <v>91.677322116</v>
      </c>
      <c r="M15" s="20">
        <v>16974.59</v>
      </c>
      <c r="N15" s="20">
        <v>56913.88058</v>
      </c>
      <c r="O15" s="11">
        <v>314181.4</v>
      </c>
      <c r="P15" s="12">
        <v>78.944</v>
      </c>
      <c r="Q15" s="12">
        <v>13.14148</v>
      </c>
      <c r="R15" s="20">
        <v>0.92</v>
      </c>
      <c r="S15" s="20">
        <v>5236.477943</v>
      </c>
      <c r="T15" s="21" t="str">
        <f>"9.01"</f>
        <v>9.01</v>
      </c>
      <c r="U15" s="12">
        <v>16.0292349726775</v>
      </c>
      <c r="V15" s="12">
        <v>7.95983606557377</v>
      </c>
      <c r="W15" s="12">
        <v>61.7901639344262</v>
      </c>
      <c r="X15" s="12">
        <v>2.43569672131147</v>
      </c>
      <c r="Y15" s="12">
        <v>23.7877049180327</v>
      </c>
      <c r="Z15" s="12">
        <v>1017.00901639344</v>
      </c>
      <c r="AA15" s="12">
        <v>65.4603825136612</v>
      </c>
      <c r="AB15" s="12">
        <v>15.1803278688524</v>
      </c>
      <c r="AC15" s="12">
        <v>12.1914594717668</v>
      </c>
      <c r="AD15" s="5"/>
      <c r="AE15" s="5"/>
      <c r="AF15" s="5"/>
      <c r="AG15" s="5"/>
      <c r="AH15" s="5"/>
      <c r="AI15" s="5"/>
      <c r="AJ15" s="5"/>
      <c r="AK15" s="5"/>
    </row>
    <row r="16">
      <c r="A16" s="11">
        <v>2013.0</v>
      </c>
      <c r="B16" s="20">
        <v>6.6225</v>
      </c>
      <c r="C16" s="13">
        <v>17.26797112</v>
      </c>
      <c r="D16" s="20">
        <v>543.89332202</v>
      </c>
      <c r="E16" s="20">
        <v>3876.56210869</v>
      </c>
      <c r="F16" s="20">
        <v>69.24905</v>
      </c>
      <c r="G16" s="20">
        <v>11.373207</v>
      </c>
      <c r="H16" s="20">
        <v>1060.0635</v>
      </c>
      <c r="I16" s="20">
        <v>255.51015311</v>
      </c>
      <c r="J16" s="20">
        <v>4074.1964188</v>
      </c>
      <c r="K16" s="20">
        <v>78.98473768</v>
      </c>
      <c r="L16" s="20">
        <v>94.253198949</v>
      </c>
      <c r="M16" s="20">
        <v>17334.08</v>
      </c>
      <c r="N16" s="20">
        <v>57527.86896</v>
      </c>
      <c r="O16" s="11">
        <v>316572.7</v>
      </c>
      <c r="P16" s="12">
        <v>78.951</v>
      </c>
      <c r="Q16" s="12">
        <v>13.20003</v>
      </c>
      <c r="R16" s="20">
        <v>0.922</v>
      </c>
      <c r="S16" s="20">
        <v>5359.016761</v>
      </c>
      <c r="T16" s="21" t="str">
        <f>"8.75"</f>
        <v>8.75</v>
      </c>
      <c r="U16" s="12">
        <v>14.5794520547945</v>
      </c>
      <c r="V16" s="12">
        <v>6.78054794520547</v>
      </c>
      <c r="W16" s="12">
        <v>62.1227397260274</v>
      </c>
      <c r="X16" s="12">
        <v>3.05193972602739</v>
      </c>
      <c r="Y16" s="12">
        <v>24.0860273972602</v>
      </c>
      <c r="Z16" s="12">
        <v>1018.5901369863</v>
      </c>
      <c r="AA16" s="12">
        <v>67.5361643835616</v>
      </c>
      <c r="AB16" s="12">
        <v>15.1586301369863</v>
      </c>
      <c r="AC16" s="12">
        <v>12.1988280060882</v>
      </c>
      <c r="AD16" s="5"/>
      <c r="AE16" s="5"/>
      <c r="AF16" s="5"/>
      <c r="AG16" s="5"/>
      <c r="AH16" s="5"/>
      <c r="AI16" s="5"/>
      <c r="AJ16" s="5"/>
      <c r="AK16" s="5"/>
    </row>
    <row r="17">
      <c r="A17" s="11">
        <v>2014.0</v>
      </c>
      <c r="B17" s="20">
        <v>17.6499</v>
      </c>
      <c r="C17" s="13">
        <v>28.92368993</v>
      </c>
      <c r="D17" s="20">
        <v>563.20525342</v>
      </c>
      <c r="E17" s="20">
        <v>3914.50680973</v>
      </c>
      <c r="F17" s="20">
        <v>66.510284</v>
      </c>
      <c r="G17" s="20">
        <v>13.298253</v>
      </c>
      <c r="H17" s="20">
        <v>1075.7488</v>
      </c>
      <c r="I17" s="20">
        <v>243.50202259</v>
      </c>
      <c r="J17" s="20">
        <v>4104.79680132</v>
      </c>
      <c r="K17" s="20">
        <v>84.792141563</v>
      </c>
      <c r="L17" s="20">
        <v>95.33486108</v>
      </c>
      <c r="M17" s="20">
        <v>17771.54</v>
      </c>
      <c r="N17" s="20">
        <v>58399.97067</v>
      </c>
      <c r="O17" s="11">
        <v>319087.4</v>
      </c>
      <c r="P17" s="12">
        <v>79.017</v>
      </c>
      <c r="Q17" s="12">
        <v>13.22458</v>
      </c>
      <c r="R17" s="20">
        <v>0.923</v>
      </c>
      <c r="S17" s="20">
        <v>5414.028471</v>
      </c>
      <c r="T17" s="21" t="str">
        <f>"8.51"</f>
        <v>8.51</v>
      </c>
      <c r="U17" s="12">
        <v>14.3717808219178</v>
      </c>
      <c r="V17" s="12">
        <v>5.85945205479452</v>
      </c>
      <c r="W17" s="12">
        <v>59.051506849315</v>
      </c>
      <c r="X17" s="12">
        <v>2.96680273972602</v>
      </c>
      <c r="Y17" s="12">
        <v>23.9572602739726</v>
      </c>
      <c r="Z17" s="12">
        <v>1017.71589041095</v>
      </c>
      <c r="AA17" s="12">
        <v>68.5838356164383</v>
      </c>
      <c r="AB17" s="12">
        <v>15.1087671232876</v>
      </c>
      <c r="AC17" s="12">
        <v>12.1988348554033</v>
      </c>
      <c r="AD17" s="14">
        <v>187.670136986301</v>
      </c>
      <c r="AE17" s="14">
        <v>16.2073972602739</v>
      </c>
      <c r="AF17" s="19"/>
      <c r="AG17" s="19"/>
      <c r="AH17" s="5"/>
      <c r="AI17" s="5"/>
      <c r="AJ17" s="5"/>
      <c r="AK17" s="5"/>
    </row>
    <row r="18">
      <c r="A18" s="11">
        <v>2015.0</v>
      </c>
      <c r="B18" s="20">
        <v>23.4418</v>
      </c>
      <c r="C18" s="13">
        <v>39.03217093</v>
      </c>
      <c r="D18" s="20">
        <v>572.3350045</v>
      </c>
      <c r="E18" s="20">
        <v>3914.29917567</v>
      </c>
      <c r="F18" s="20">
        <v>75.770469</v>
      </c>
      <c r="G18" s="20">
        <v>9.099889</v>
      </c>
      <c r="H18" s="20">
        <v>1073.833</v>
      </c>
      <c r="I18" s="20">
        <v>245.22444452</v>
      </c>
      <c r="J18" s="20">
        <v>4092.85304019</v>
      </c>
      <c r="K18" s="20">
        <v>85.369092339</v>
      </c>
      <c r="L18" s="20">
        <v>94.484142756</v>
      </c>
      <c r="M18" s="20">
        <v>18295.0</v>
      </c>
      <c r="N18" s="20">
        <v>59469.66152</v>
      </c>
      <c r="O18" s="11">
        <v>321622.1</v>
      </c>
      <c r="P18" s="12">
        <v>78.869</v>
      </c>
      <c r="Q18" s="12">
        <v>13.25188</v>
      </c>
      <c r="R18" s="20">
        <v>0.924</v>
      </c>
      <c r="S18" s="20">
        <v>5262.200304</v>
      </c>
      <c r="T18" s="21" t="str">
        <f>"8.19"</f>
        <v>8.19</v>
      </c>
      <c r="U18" s="12">
        <v>15.3120547945205</v>
      </c>
      <c r="V18" s="12">
        <v>7.71780821917808</v>
      </c>
      <c r="W18" s="12">
        <v>63.3136986301369</v>
      </c>
      <c r="X18" s="12">
        <v>3.28357534246575</v>
      </c>
      <c r="Y18" s="12">
        <v>23.4295890410958</v>
      </c>
      <c r="Z18" s="12">
        <v>1018.75452054794</v>
      </c>
      <c r="AA18" s="12">
        <v>67.7901369863013</v>
      </c>
      <c r="AB18" s="12">
        <v>15.0158904109589</v>
      </c>
      <c r="AC18" s="12">
        <v>12.1988249619482</v>
      </c>
      <c r="AD18" s="14">
        <v>172.163561643835</v>
      </c>
      <c r="AE18" s="14">
        <v>14.8624657534246</v>
      </c>
      <c r="AF18" s="19"/>
      <c r="AG18" s="19"/>
      <c r="AH18" s="5"/>
      <c r="AI18" s="5"/>
      <c r="AJ18" s="5"/>
      <c r="AK18" s="5"/>
    </row>
    <row r="19">
      <c r="A19" s="11">
        <v>2016.0</v>
      </c>
      <c r="B19" s="20">
        <v>34.7159</v>
      </c>
      <c r="C19" s="13">
        <v>54.86649177</v>
      </c>
      <c r="D19" s="20">
        <v>641.94653642</v>
      </c>
      <c r="E19" s="20">
        <v>3921.11069944</v>
      </c>
      <c r="F19" s="20">
        <v>72.716263</v>
      </c>
      <c r="G19" s="20">
        <v>6.214017</v>
      </c>
      <c r="H19" s="20">
        <v>1087.0979</v>
      </c>
      <c r="I19" s="20">
        <v>241.77771818</v>
      </c>
      <c r="J19" s="20">
        <v>4096.38617162</v>
      </c>
      <c r="K19" s="20">
        <v>81.049728997</v>
      </c>
      <c r="L19" s="20">
        <v>94.092391991</v>
      </c>
      <c r="M19" s="20">
        <v>18627.89</v>
      </c>
      <c r="N19" s="20">
        <v>60044.78393</v>
      </c>
      <c r="O19" s="11">
        <v>324121.8</v>
      </c>
      <c r="P19" s="12">
        <v>78.848</v>
      </c>
      <c r="Q19" s="12">
        <v>13.34291</v>
      </c>
      <c r="R19" s="20">
        <v>0.926</v>
      </c>
      <c r="S19" s="20">
        <v>5169.044195</v>
      </c>
      <c r="T19" s="21" t="str">
        <f>"7.41"</f>
        <v>7.41</v>
      </c>
      <c r="U19" s="12">
        <v>15.4035519125683</v>
      </c>
      <c r="V19" s="12">
        <v>8.0775956284153</v>
      </c>
      <c r="W19" s="12">
        <v>64.4986338797814</v>
      </c>
      <c r="X19" s="12">
        <v>2.26312021857923</v>
      </c>
      <c r="Y19" s="12">
        <v>24.7663934426229</v>
      </c>
      <c r="Z19" s="12">
        <v>1017.87896174863</v>
      </c>
      <c r="AA19" s="12">
        <v>65.1281420765027</v>
      </c>
      <c r="AB19" s="12">
        <v>15.3344262295081</v>
      </c>
      <c r="AC19" s="12">
        <v>12.1914427747419</v>
      </c>
      <c r="AD19" s="14">
        <v>172.873770491803</v>
      </c>
      <c r="AE19" s="14">
        <v>14.9273224043715</v>
      </c>
      <c r="AF19" s="19"/>
      <c r="AG19" s="19"/>
      <c r="AH19" s="5"/>
      <c r="AI19" s="5"/>
      <c r="AJ19" s="5"/>
      <c r="AK19" s="5"/>
    </row>
    <row r="20">
      <c r="A20" s="11">
        <v>2017.0</v>
      </c>
      <c r="B20" s="20">
        <v>43.1147</v>
      </c>
      <c r="C20" s="13">
        <v>77.27714762</v>
      </c>
      <c r="D20" s="20">
        <v>723.58137462</v>
      </c>
      <c r="E20" s="20">
        <v>3888.30564548</v>
      </c>
      <c r="F20" s="20">
        <v>65.684917</v>
      </c>
      <c r="G20" s="20">
        <v>9.370803</v>
      </c>
      <c r="H20" s="20">
        <v>1100.5174</v>
      </c>
      <c r="I20" s="20">
        <v>227.44164628</v>
      </c>
      <c r="J20" s="20">
        <v>4059.43317776</v>
      </c>
      <c r="K20" s="20">
        <v>84.371980751</v>
      </c>
      <c r="L20" s="20">
        <v>93.901707942</v>
      </c>
      <c r="M20" s="20">
        <v>19085.69</v>
      </c>
      <c r="N20" s="20">
        <v>61163.32691</v>
      </c>
      <c r="O20" s="11">
        <v>326385.1</v>
      </c>
      <c r="P20" s="12">
        <v>78.821</v>
      </c>
      <c r="Q20" s="12">
        <v>13.41329</v>
      </c>
      <c r="R20" s="20">
        <v>0.928</v>
      </c>
      <c r="S20" s="20">
        <v>5131.529178</v>
      </c>
      <c r="T20" s="21" t="str">
        <f>"7.79"</f>
        <v>7.79</v>
      </c>
      <c r="U20" s="12">
        <v>15.678904109589</v>
      </c>
      <c r="V20" s="12">
        <v>8.50136986301369</v>
      </c>
      <c r="W20" s="12">
        <v>65.1912328767123</v>
      </c>
      <c r="X20" s="12">
        <v>2.53352876712328</v>
      </c>
      <c r="Y20" s="12">
        <v>24.8153424657534</v>
      </c>
      <c r="Z20" s="12">
        <v>1017.35561643835</v>
      </c>
      <c r="AA20" s="12">
        <v>58.9542465753424</v>
      </c>
      <c r="AB20" s="12">
        <v>15.4</v>
      </c>
      <c r="AC20" s="12">
        <v>12.1988135464231</v>
      </c>
      <c r="AD20" s="14">
        <v>169.444657534246</v>
      </c>
      <c r="AE20" s="14">
        <v>14.6175342465753</v>
      </c>
      <c r="AF20" s="19"/>
      <c r="AG20" s="19"/>
      <c r="AH20" s="5"/>
      <c r="AI20" s="5"/>
      <c r="AJ20" s="5"/>
      <c r="AK20" s="5"/>
    </row>
    <row r="21">
      <c r="A21" s="11">
        <v>2018.0</v>
      </c>
      <c r="B21" s="20">
        <v>51.4255</v>
      </c>
      <c r="C21" s="13">
        <v>93.36458912</v>
      </c>
      <c r="D21" s="20">
        <v>749.32829313</v>
      </c>
      <c r="E21" s="20">
        <v>4032.62826743</v>
      </c>
      <c r="F21" s="20">
        <v>58.260602</v>
      </c>
      <c r="G21" s="20">
        <v>13.804492</v>
      </c>
      <c r="H21" s="20">
        <v>1114.2869</v>
      </c>
      <c r="I21" s="20">
        <v>222.35482043</v>
      </c>
      <c r="J21" s="20">
        <v>4210.52697786</v>
      </c>
      <c r="K21" s="20">
        <v>91.962732784</v>
      </c>
      <c r="L21" s="20">
        <v>97.40484527</v>
      </c>
      <c r="M21" s="20">
        <v>19651.9</v>
      </c>
      <c r="N21" s="20">
        <v>62579.01601</v>
      </c>
      <c r="O21" s="11">
        <v>328319.8</v>
      </c>
      <c r="P21" s="12">
        <v>78.99</v>
      </c>
      <c r="Q21" s="12">
        <v>13.50162</v>
      </c>
      <c r="R21" s="20">
        <v>0.93</v>
      </c>
      <c r="S21" s="20">
        <v>5277.882471</v>
      </c>
      <c r="T21" s="21" t="str">
        <f>"7.82"</f>
        <v>7.82</v>
      </c>
      <c r="U21" s="12">
        <v>15.0649315068493</v>
      </c>
      <c r="V21" s="12">
        <v>8.16547945205479</v>
      </c>
      <c r="W21" s="12">
        <v>65.9128767123287</v>
      </c>
      <c r="X21" s="12">
        <v>4.84635342465753</v>
      </c>
      <c r="Y21" s="12">
        <v>24.1901369863013</v>
      </c>
      <c r="Z21" s="12">
        <v>1018.71616438356</v>
      </c>
      <c r="AA21" s="12">
        <v>69.2504109589041</v>
      </c>
      <c r="AB21" s="12">
        <v>15.0558904109589</v>
      </c>
      <c r="AC21" s="12">
        <v>12.1988226788432</v>
      </c>
      <c r="AD21" s="14">
        <v>138.210958904109</v>
      </c>
      <c r="AE21" s="14">
        <v>11.8745205479452</v>
      </c>
      <c r="AF21" s="19"/>
      <c r="AG21" s="19"/>
      <c r="AH21" s="5"/>
      <c r="AI21" s="5"/>
      <c r="AJ21" s="5"/>
      <c r="AK21" s="5"/>
    </row>
    <row r="22">
      <c r="A22" s="11">
        <v>2019.0</v>
      </c>
      <c r="B22" s="20">
        <v>60.6819</v>
      </c>
      <c r="C22" s="13">
        <v>106.89426952</v>
      </c>
      <c r="D22" s="20">
        <v>776.96132099</v>
      </c>
      <c r="E22" s="20">
        <v>3989.37824873</v>
      </c>
      <c r="F22" s="20">
        <v>59.052461</v>
      </c>
      <c r="G22" s="20">
        <v>20.008032</v>
      </c>
      <c r="H22" s="20">
        <v>1122.3229</v>
      </c>
      <c r="I22" s="20">
        <v>215.19750744</v>
      </c>
      <c r="J22" s="20">
        <v>4165.53132717</v>
      </c>
      <c r="K22" s="20">
        <v>97.603559922</v>
      </c>
      <c r="L22" s="20">
        <v>96.603432903</v>
      </c>
      <c r="M22" s="20">
        <v>20136.7</v>
      </c>
      <c r="N22" s="20">
        <v>63654.31978</v>
      </c>
      <c r="O22" s="11">
        <v>330046.3</v>
      </c>
      <c r="P22" s="12">
        <v>79.138</v>
      </c>
      <c r="Q22" s="12">
        <v>13.5925255</v>
      </c>
      <c r="R22" s="20">
        <v>0.933</v>
      </c>
      <c r="S22" s="20">
        <v>5146.992588</v>
      </c>
      <c r="T22" s="21" t="str">
        <f>"7.18"</f>
        <v>7.18</v>
      </c>
      <c r="U22" s="12">
        <v>15.5120547945205</v>
      </c>
      <c r="V22" s="12">
        <v>7.9131506849315</v>
      </c>
      <c r="W22" s="12">
        <v>63.3361643835616</v>
      </c>
      <c r="X22" s="12">
        <v>2.9416301369863</v>
      </c>
      <c r="Y22" s="12">
        <v>24.111506849315</v>
      </c>
      <c r="Z22" s="12">
        <v>1017.75452054794</v>
      </c>
      <c r="AA22" s="12">
        <v>59.2276712328767</v>
      </c>
      <c r="AB22" s="12">
        <v>15.2649315068493</v>
      </c>
      <c r="AC22" s="12">
        <v>12.1988196347031</v>
      </c>
      <c r="AD22" s="14">
        <v>214.096438356164</v>
      </c>
      <c r="AE22" s="14">
        <v>18.4550684931506</v>
      </c>
      <c r="AF22" s="19"/>
      <c r="AG22" s="19"/>
      <c r="AH22" s="5"/>
      <c r="AI22" s="5"/>
      <c r="AJ22" s="5"/>
      <c r="AK22" s="5"/>
    </row>
    <row r="23">
      <c r="A23" s="11">
        <v>2020.0</v>
      </c>
      <c r="B23" s="20">
        <v>75.6389</v>
      </c>
      <c r="C23" s="13">
        <v>130.72109471</v>
      </c>
      <c r="D23" s="20">
        <v>837.38953729</v>
      </c>
      <c r="E23" s="20">
        <v>3897.89940047</v>
      </c>
      <c r="F23" s="20">
        <v>61.448863</v>
      </c>
      <c r="G23" s="20">
        <v>14.134679</v>
      </c>
      <c r="H23" s="20">
        <v>1143.2656</v>
      </c>
      <c r="I23" s="20">
        <v>200.70400938</v>
      </c>
      <c r="J23" s="20">
        <v>4051.28922585</v>
      </c>
      <c r="K23" s="20">
        <v>91.861381331</v>
      </c>
      <c r="L23" s="20">
        <v>88.852392371</v>
      </c>
      <c r="M23" s="20">
        <v>19690.97</v>
      </c>
      <c r="N23" s="20">
        <v>61076.5013</v>
      </c>
      <c r="O23" s="11">
        <v>331425.8</v>
      </c>
      <c r="P23" s="12">
        <v>77.414</v>
      </c>
      <c r="Q23" s="12">
        <v>13.68343</v>
      </c>
      <c r="R23" s="20">
        <v>0.923</v>
      </c>
      <c r="S23" s="20">
        <v>4583.690108</v>
      </c>
      <c r="T23" s="21" t="str">
        <f t="shared" ref="T23:T25" si="1">"7.81"</f>
        <v>7.81</v>
      </c>
      <c r="U23" s="12">
        <v>15.561475409836</v>
      </c>
      <c r="V23" s="12">
        <v>8.73934426229508</v>
      </c>
      <c r="W23" s="12">
        <v>66.5489071038251</v>
      </c>
      <c r="X23" s="12">
        <v>4.02790163934426</v>
      </c>
      <c r="Y23" s="12">
        <v>24.351912568306</v>
      </c>
      <c r="Z23" s="12">
        <v>1017.85491803278</v>
      </c>
      <c r="AA23" s="12">
        <v>59.5437158469945</v>
      </c>
      <c r="AB23" s="12">
        <v>15.3431693989071</v>
      </c>
      <c r="AC23" s="12">
        <v>12.1914017911353</v>
      </c>
      <c r="AD23" s="14">
        <v>110.400819672131</v>
      </c>
      <c r="AE23" s="14">
        <v>9.62568306010929</v>
      </c>
      <c r="AF23" s="19"/>
      <c r="AG23" s="19"/>
      <c r="AH23" s="5"/>
      <c r="AI23" s="5"/>
      <c r="AJ23" s="5"/>
      <c r="AK23" s="5"/>
    </row>
    <row r="24">
      <c r="A24" s="11">
        <v>2021.0</v>
      </c>
      <c r="B24" s="20">
        <v>94.6311</v>
      </c>
      <c r="C24" s="13">
        <v>164.42244988</v>
      </c>
      <c r="D24" s="20">
        <v>876.57148612</v>
      </c>
      <c r="E24" s="20">
        <v>3993.9535228</v>
      </c>
      <c r="F24" s="20">
        <v>53.167008</v>
      </c>
      <c r="G24" s="20">
        <v>13.855418</v>
      </c>
      <c r="H24" s="20">
        <v>1178.9371</v>
      </c>
      <c r="I24" s="20">
        <v>204.22165921</v>
      </c>
      <c r="J24" s="20">
        <v>4158.86359201</v>
      </c>
      <c r="K24" s="20">
        <v>93.841343736</v>
      </c>
      <c r="L24" s="20">
        <v>93.362898612</v>
      </c>
      <c r="M24" s="20">
        <v>20833.07</v>
      </c>
      <c r="N24" s="20">
        <v>64483.56707</v>
      </c>
      <c r="O24" s="11">
        <v>331941.7</v>
      </c>
      <c r="P24" s="12">
        <v>77.198</v>
      </c>
      <c r="Q24" s="12">
        <v>13.5755</v>
      </c>
      <c r="R24" s="20">
        <v>0.921</v>
      </c>
      <c r="S24" s="20">
        <v>4904.569835</v>
      </c>
      <c r="T24" s="21" t="str">
        <f t="shared" si="1"/>
        <v>7.81</v>
      </c>
      <c r="U24" s="12">
        <v>15.5167123287671</v>
      </c>
      <c r="V24" s="12">
        <v>7.78136986301369</v>
      </c>
      <c r="W24" s="12">
        <v>62.7709589041095</v>
      </c>
      <c r="X24" s="12">
        <v>3.01778630136986</v>
      </c>
      <c r="Y24" s="12">
        <v>23.7572602739726</v>
      </c>
      <c r="Z24" s="12">
        <v>1017.73671232876</v>
      </c>
      <c r="AA24" s="12">
        <v>65.6945205479452</v>
      </c>
      <c r="AB24" s="12">
        <v>15.3402739726027</v>
      </c>
      <c r="AC24" s="12">
        <v>12.1987929984779</v>
      </c>
      <c r="AD24" s="14">
        <v>220.83205479452</v>
      </c>
      <c r="AE24" s="14">
        <v>19.0534246575342</v>
      </c>
      <c r="AF24" s="19"/>
      <c r="AG24" s="19"/>
      <c r="AH24" s="5"/>
      <c r="AI24" s="5"/>
      <c r="AJ24" s="5"/>
      <c r="AK24" s="5"/>
    </row>
    <row r="25">
      <c r="A25" s="11">
        <v>2022.0</v>
      </c>
      <c r="B25" s="20">
        <v>112.6895</v>
      </c>
      <c r="C25" s="13">
        <v>205.0791521</v>
      </c>
      <c r="D25" s="20">
        <v>973.21330245</v>
      </c>
      <c r="E25" s="20">
        <v>4128.17701812</v>
      </c>
      <c r="F25" s="20">
        <v>56.970303</v>
      </c>
      <c r="G25" s="20">
        <v>15.758322</v>
      </c>
      <c r="H25" s="20">
        <v>1201.2598</v>
      </c>
      <c r="I25" s="20">
        <v>204.98944381</v>
      </c>
      <c r="J25" s="20">
        <v>4291.95448093</v>
      </c>
      <c r="K25" s="20">
        <v>98.525680128</v>
      </c>
      <c r="L25" s="20">
        <v>94.790665198</v>
      </c>
      <c r="M25" s="20">
        <v>21236.32</v>
      </c>
      <c r="N25" s="20">
        <v>65564.93798</v>
      </c>
      <c r="O25" s="11">
        <v>333096.0</v>
      </c>
      <c r="P25" s="12">
        <v>78.203</v>
      </c>
      <c r="Q25" s="12">
        <v>13.5755</v>
      </c>
      <c r="R25" s="20">
        <v>0.927</v>
      </c>
      <c r="S25" s="20">
        <v>4941.235774</v>
      </c>
      <c r="T25" s="21" t="str">
        <f t="shared" si="1"/>
        <v>7.81</v>
      </c>
      <c r="U25" s="12">
        <v>14.932602739726</v>
      </c>
      <c r="V25" s="12">
        <v>7.20191780821917</v>
      </c>
      <c r="W25" s="12">
        <v>62.5756164383561</v>
      </c>
      <c r="X25" s="12">
        <v>2.66784931506849</v>
      </c>
      <c r="Y25" s="12">
        <v>24.2345205479452</v>
      </c>
      <c r="Z25" s="12">
        <v>1018.32246575342</v>
      </c>
      <c r="AA25" s="12">
        <v>63.8405479452054</v>
      </c>
      <c r="AB25" s="12">
        <v>15.2824657534246</v>
      </c>
      <c r="AC25" s="12">
        <v>12.1987846270928</v>
      </c>
      <c r="AD25" s="14">
        <v>144.50109589041</v>
      </c>
      <c r="AE25" s="14">
        <v>12.4506849315068</v>
      </c>
      <c r="AF25" s="19"/>
      <c r="AG25" s="19"/>
      <c r="AH25" s="5"/>
      <c r="AI25" s="5"/>
      <c r="AJ25" s="5"/>
      <c r="AK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</row>
  </sheetData>
  <mergeCells count="7">
    <mergeCell ref="B1:C1"/>
    <mergeCell ref="D1:J1"/>
    <mergeCell ref="K1:L1"/>
    <mergeCell ref="M1:N1"/>
    <mergeCell ref="P1:R1"/>
    <mergeCell ref="S1:T1"/>
    <mergeCell ref="U1:AG1"/>
  </mergeCells>
  <drawing r:id="rId1"/>
</worksheet>
</file>