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verson\Documents\Southern Ute Baseline\"/>
    </mc:Choice>
  </mc:AlternateContent>
  <bookViews>
    <workbookView xWindow="0" yWindow="0" windowWidth="23040" windowHeight="7464"/>
  </bookViews>
  <sheets>
    <sheet name="Calculations (San Juan NM)" sheetId="7" r:id="rId1"/>
    <sheet name="Calculations (La Plata)" sheetId="6" r:id="rId2"/>
    <sheet name="ownership units" sheetId="1" r:id="rId3"/>
    <sheet name="rental units" sheetId="3" r:id="rId4"/>
    <sheet name="B25026" sheetId="4" r:id="rId5"/>
    <sheet name="B2507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G28" i="7"/>
  <c r="G27" i="7"/>
  <c r="L26" i="7"/>
  <c r="G26" i="7"/>
  <c r="L25" i="7"/>
  <c r="G25" i="7"/>
  <c r="L24" i="7"/>
  <c r="G24" i="7"/>
  <c r="L23" i="7"/>
  <c r="G23" i="7"/>
  <c r="L22" i="7"/>
  <c r="G22" i="7"/>
  <c r="L21" i="7"/>
  <c r="G21" i="7"/>
  <c r="L20" i="7"/>
  <c r="G20" i="7"/>
  <c r="L19" i="7"/>
  <c r="G19" i="7"/>
  <c r="L18" i="7"/>
  <c r="G18" i="7"/>
  <c r="K17" i="7"/>
  <c r="L17" i="7" s="1"/>
  <c r="G17" i="7"/>
  <c r="K16" i="7"/>
  <c r="L16" i="7" s="1"/>
  <c r="G16" i="7"/>
  <c r="K15" i="7"/>
  <c r="L15" i="7" s="1"/>
  <c r="G15" i="7"/>
  <c r="L14" i="7"/>
  <c r="K14" i="7"/>
  <c r="G14" i="7"/>
  <c r="K13" i="7"/>
  <c r="L13" i="7" s="1"/>
  <c r="G13" i="7"/>
  <c r="K12" i="7"/>
  <c r="L12" i="7" s="1"/>
  <c r="G12" i="7"/>
  <c r="K11" i="7"/>
  <c r="L11" i="7" s="1"/>
  <c r="G11" i="7"/>
  <c r="K10" i="7"/>
  <c r="L10" i="7" s="1"/>
  <c r="G10" i="7"/>
  <c r="K9" i="7"/>
  <c r="L9" i="7" s="1"/>
  <c r="G9" i="7"/>
  <c r="K8" i="7"/>
  <c r="L8" i="7" s="1"/>
  <c r="G8" i="7"/>
  <c r="L7" i="7"/>
  <c r="K7" i="7"/>
  <c r="G7" i="7"/>
  <c r="K6" i="7"/>
  <c r="L6" i="7" s="1"/>
  <c r="G6" i="7"/>
  <c r="B6" i="7"/>
  <c r="B9" i="7" s="1"/>
  <c r="K5" i="7"/>
  <c r="L5" i="7" s="1"/>
  <c r="G5" i="7"/>
  <c r="K4" i="7"/>
  <c r="L4" i="7" s="1"/>
  <c r="G4" i="7"/>
  <c r="K3" i="7"/>
  <c r="L3" i="7" s="1"/>
  <c r="G3" i="7"/>
  <c r="G29" i="7" s="1"/>
  <c r="B18" i="6"/>
  <c r="B19" i="6"/>
  <c r="B20" i="6" s="1"/>
  <c r="B11" i="6"/>
  <c r="B13" i="6"/>
  <c r="B12" i="6"/>
  <c r="L29" i="6"/>
  <c r="G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3" i="6"/>
  <c r="B9" i="6"/>
  <c r="B6" i="6"/>
  <c r="B5" i="6"/>
  <c r="L29" i="7" l="1"/>
  <c r="B18" i="7" s="1"/>
  <c r="B19" i="7" s="1"/>
  <c r="B20" i="7" s="1"/>
  <c r="B11" i="7" l="1"/>
  <c r="B12" i="7" s="1"/>
  <c r="B13" i="7" s="1"/>
</calcChain>
</file>

<file path=xl/sharedStrings.xml><?xml version="1.0" encoding="utf-8"?>
<sst xmlns="http://schemas.openxmlformats.org/spreadsheetml/2006/main" count="297" uniqueCount="143">
  <si>
    <t>Less than $50,000</t>
  </si>
  <si>
    <t>264</t>
  </si>
  <si>
    <t>$50,000 to $99,999</t>
  </si>
  <si>
    <t>216</t>
  </si>
  <si>
    <t>$100,000 to $149,999</t>
  </si>
  <si>
    <t>192</t>
  </si>
  <si>
    <t>$150,000 to $199,999</t>
  </si>
  <si>
    <t>330</t>
  </si>
  <si>
    <t>$200,000 to $299,999</t>
  </si>
  <si>
    <t>798</t>
  </si>
  <si>
    <t>$300,000 to $499,999</t>
  </si>
  <si>
    <t>1,296</t>
  </si>
  <si>
    <t>$500,000 to $999,999</t>
  </si>
  <si>
    <t>889</t>
  </si>
  <si>
    <t>$1,000,000 or more</t>
  </si>
  <si>
    <t>175</t>
  </si>
  <si>
    <t>Housing Units</t>
  </si>
  <si>
    <t/>
  </si>
  <si>
    <t>Southern Ute Reservation, CO</t>
  </si>
  <si>
    <t>Label</t>
  </si>
  <si>
    <t>Estimate</t>
  </si>
  <si>
    <t>Margin of Error</t>
  </si>
  <si>
    <t>±241</t>
  </si>
  <si>
    <t>±144</t>
  </si>
  <si>
    <t>±66</t>
  </si>
  <si>
    <t>±133</t>
  </si>
  <si>
    <t>±25</t>
  </si>
  <si>
    <t>±18</t>
  </si>
  <si>
    <t>42</t>
  </si>
  <si>
    <t>±16</t>
  </si>
  <si>
    <t>±24</t>
  </si>
  <si>
    <t>±28</t>
  </si>
  <si>
    <t>±40</t>
  </si>
  <si>
    <t>±78</t>
  </si>
  <si>
    <t>±14</t>
  </si>
  <si>
    <t>±51</t>
  </si>
  <si>
    <t>Less than $500</t>
  </si>
  <si>
    <t>$500 to $999</t>
  </si>
  <si>
    <t>$1,000 to $1,499</t>
  </si>
  <si>
    <t>$1,500 to $1,999</t>
  </si>
  <si>
    <t>$2,000 to $2,499</t>
  </si>
  <si>
    <t>$2,500 to $2,999</t>
  </si>
  <si>
    <t>$3,000 or more</t>
  </si>
  <si>
    <t>±82</t>
  </si>
  <si>
    <t>±47</t>
  </si>
  <si>
    <t>±27</t>
  </si>
  <si>
    <t>±21</t>
  </si>
  <si>
    <t>96</t>
  </si>
  <si>
    <t>327</t>
  </si>
  <si>
    <t>±75</t>
  </si>
  <si>
    <t>315</t>
  </si>
  <si>
    <t>118</t>
  </si>
  <si>
    <t>0</t>
  </si>
  <si>
    <t>±20</t>
  </si>
  <si>
    <t>±59</t>
  </si>
  <si>
    <t>±31</t>
  </si>
  <si>
    <t>Owner occuped unit value</t>
  </si>
  <si>
    <t xml:space="preserve">Rental Unit </t>
  </si>
  <si>
    <t>Total:</t>
  </si>
  <si>
    <t>With cash rent:</t>
  </si>
  <si>
    <t>Less than $100</t>
  </si>
  <si>
    <t>$100 to $149</t>
  </si>
  <si>
    <t>±7</t>
  </si>
  <si>
    <t>$150 to $199</t>
  </si>
  <si>
    <t>±15</t>
  </si>
  <si>
    <t>$200 to $249</t>
  </si>
  <si>
    <t>$250 to $299</t>
  </si>
  <si>
    <t>$300 to $349</t>
  </si>
  <si>
    <t>±8</t>
  </si>
  <si>
    <t>$350 to $399</t>
  </si>
  <si>
    <t>±17</t>
  </si>
  <si>
    <t>$400 to $449</t>
  </si>
  <si>
    <t>±23</t>
  </si>
  <si>
    <t>$450 to $499</t>
  </si>
  <si>
    <t>±11</t>
  </si>
  <si>
    <t>$500 to $549</t>
  </si>
  <si>
    <t>±13</t>
  </si>
  <si>
    <t>$550 to $599</t>
  </si>
  <si>
    <t>$600 to $649</t>
  </si>
  <si>
    <t>$650 to $699</t>
  </si>
  <si>
    <t>$700 to $749</t>
  </si>
  <si>
    <t>$750 to $799</t>
  </si>
  <si>
    <t>$800 to $899</t>
  </si>
  <si>
    <t>±37</t>
  </si>
  <si>
    <t>$900 to $999</t>
  </si>
  <si>
    <t>$1,000 to $1,249</t>
  </si>
  <si>
    <t>±35</t>
  </si>
  <si>
    <t>$1,250 to $1,499</t>
  </si>
  <si>
    <t>±26</t>
  </si>
  <si>
    <t>±5</t>
  </si>
  <si>
    <t>$3,000 to $3,499</t>
  </si>
  <si>
    <t>$3,500 or more</t>
  </si>
  <si>
    <t>No cash rent</t>
  </si>
  <si>
    <t>Less than $10,000</t>
  </si>
  <si>
    <t>±22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</si>
  <si>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</si>
  <si>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</si>
  <si>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</si>
  <si>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</si>
  <si>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</si>
  <si>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</si>
  <si>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$49,999</t>
  </si>
  <si>
    <t>$50,000 to $59,999</t>
  </si>
  <si>
    <t>$60,000 to $69,999</t>
  </si>
  <si>
    <t>$70,000 to $79,999</t>
  </si>
  <si>
    <t>$80,000 to $89,999</t>
  </si>
  <si>
    <t>$90,000 to $99,999</t>
  </si>
  <si>
    <t>$100,000 to $124,999</t>
  </si>
  <si>
    <t>±42</t>
  </si>
  <si>
    <t>$125,000 to $149,999</t>
  </si>
  <si>
    <t>$150,000 to $174,999</t>
  </si>
  <si>
    <t>$175,000 to $199,999</t>
  </si>
  <si>
    <t>±44</t>
  </si>
  <si>
    <t>$200,000 to $249,999</t>
  </si>
  <si>
    <t>$250,000 to $299,999</t>
  </si>
  <si>
    <t>±88</t>
  </si>
  <si>
    <t>$300,000 to $399,999</t>
  </si>
  <si>
    <t>$400,000 to $499,999</t>
  </si>
  <si>
    <t>$500,000 to $749,999</t>
  </si>
  <si>
    <t>$750,000 to $999,999</t>
  </si>
  <si>
    <t>$1,000,000 to $1,499,999</t>
  </si>
  <si>
    <t>$1,500,000 to $1,999,999</t>
  </si>
  <si>
    <t>$2,000,000 or more</t>
  </si>
  <si>
    <t>La Plata County Median Family Income FFY 2022</t>
  </si>
  <si>
    <t>Affordable Homebuyer Income Limit</t>
  </si>
  <si>
    <t>Affordable Renter Income Limit</t>
  </si>
  <si>
    <t>Max Affordable Rent</t>
  </si>
  <si>
    <t>Max Affordable Home Price</t>
  </si>
  <si>
    <t>Occupied</t>
  </si>
  <si>
    <t>Affordable</t>
  </si>
  <si>
    <t>Available</t>
  </si>
  <si>
    <t>Ownership</t>
  </si>
  <si>
    <t>Rentals</t>
  </si>
  <si>
    <t>Affordable For-Sale Units</t>
  </si>
  <si>
    <t>Affordable Rental Units</t>
  </si>
  <si>
    <t>Baseline amount of affordable housing</t>
  </si>
  <si>
    <t>Annual goal</t>
  </si>
  <si>
    <t>Three year goal</t>
  </si>
  <si>
    <t>NAR Median List Price, La Plata, % change 2019 to 23</t>
  </si>
  <si>
    <t>Baseline amount of affordable housing (inflation adjusted)</t>
  </si>
  <si>
    <t>Annual goal (inflation adjusted)</t>
  </si>
  <si>
    <t>Three year goal (inflation adjusted)</t>
  </si>
  <si>
    <t>Zillow Median Rent Index, La Plata, % change 2019 to 23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</si>
</sst>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72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6" fontId="0" fillId="0" borderId="0" xfId="0" applyNumberFormat="1"/>
    <xf numFmtId="172" fontId="0" fillId="0" borderId="0" xfId="1" applyNumberFormat="1" applyFont="1"/>
    <xf numFmtId="1" fontId="2" fillId="0" borderId="1" xfId="0" applyNumberFormat="1" applyFont="1" applyBorder="1" applyAlignment="1">
      <alignment horizontal="left" vertical="center" wrapText="1" inden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2" applyFont="1"/>
    <xf numFmtId="6" fontId="0" fillId="0" borderId="0" xfId="0" applyNumberFormat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23" sqref="A23"/>
    </sheetView>
  </sheetViews>
  <sheetFormatPr defaultRowHeight="14.4" x14ac:dyDescent="0.3"/>
  <cols>
    <col min="1" max="1" width="52" customWidth="1"/>
    <col min="2" max="2" width="8.88671875" customWidth="1"/>
    <col min="4" max="4" width="29.21875" customWidth="1"/>
    <col min="9" max="9" width="18.44140625" customWidth="1"/>
  </cols>
  <sheetData>
    <row r="1" spans="1:12" x14ac:dyDescent="0.3">
      <c r="F1" t="s">
        <v>131</v>
      </c>
      <c r="I1" t="s">
        <v>132</v>
      </c>
    </row>
    <row r="2" spans="1:12" x14ac:dyDescent="0.3">
      <c r="E2" t="s">
        <v>128</v>
      </c>
      <c r="F2" t="s">
        <v>129</v>
      </c>
      <c r="G2" t="s">
        <v>130</v>
      </c>
      <c r="J2" t="s">
        <v>128</v>
      </c>
      <c r="K2" t="s">
        <v>129</v>
      </c>
      <c r="L2" t="s">
        <v>130</v>
      </c>
    </row>
    <row r="3" spans="1:12" ht="14.4" customHeight="1" x14ac:dyDescent="0.3">
      <c r="A3" t="s">
        <v>123</v>
      </c>
      <c r="B3" s="12">
        <v>54200</v>
      </c>
      <c r="D3" s="2" t="s">
        <v>93</v>
      </c>
      <c r="E3" s="9">
        <v>53</v>
      </c>
      <c r="F3" s="9">
        <v>53</v>
      </c>
      <c r="G3" s="10">
        <f>F3*0.1</f>
        <v>5.3000000000000007</v>
      </c>
      <c r="I3" t="s">
        <v>60</v>
      </c>
      <c r="J3">
        <v>19</v>
      </c>
      <c r="K3">
        <f>J3</f>
        <v>19</v>
      </c>
      <c r="L3">
        <f>K3</f>
        <v>19</v>
      </c>
    </row>
    <row r="4" spans="1:12" x14ac:dyDescent="0.3">
      <c r="D4" s="2" t="s">
        <v>95</v>
      </c>
      <c r="E4" s="9">
        <v>47</v>
      </c>
      <c r="F4" s="9">
        <v>47</v>
      </c>
      <c r="G4" s="10">
        <f t="shared" ref="G4:G28" si="0">F4*0.1</f>
        <v>4.7</v>
      </c>
      <c r="I4" t="s">
        <v>61</v>
      </c>
      <c r="J4">
        <v>6</v>
      </c>
      <c r="K4">
        <f t="shared" ref="K4:L19" si="1">J4</f>
        <v>6</v>
      </c>
      <c r="L4">
        <f t="shared" si="1"/>
        <v>6</v>
      </c>
    </row>
    <row r="5" spans="1:12" x14ac:dyDescent="0.3">
      <c r="A5" t="s">
        <v>124</v>
      </c>
      <c r="B5" s="6">
        <f>B3</f>
        <v>54200</v>
      </c>
      <c r="D5" s="2" t="s">
        <v>96</v>
      </c>
      <c r="E5" s="9">
        <v>20</v>
      </c>
      <c r="F5" s="9">
        <v>20</v>
      </c>
      <c r="G5" s="10">
        <f t="shared" si="0"/>
        <v>2</v>
      </c>
      <c r="I5" t="s">
        <v>63</v>
      </c>
      <c r="J5">
        <v>18</v>
      </c>
      <c r="K5">
        <f t="shared" si="1"/>
        <v>18</v>
      </c>
      <c r="L5">
        <f t="shared" si="1"/>
        <v>18</v>
      </c>
    </row>
    <row r="6" spans="1:12" x14ac:dyDescent="0.3">
      <c r="A6" t="s">
        <v>125</v>
      </c>
      <c r="B6" s="6">
        <f>B3*0.6</f>
        <v>32520</v>
      </c>
      <c r="D6" s="2" t="s">
        <v>97</v>
      </c>
      <c r="E6" s="9">
        <v>35</v>
      </c>
      <c r="F6" s="9">
        <v>35</v>
      </c>
      <c r="G6" s="10">
        <f t="shared" si="0"/>
        <v>3.5</v>
      </c>
      <c r="I6" t="s">
        <v>65</v>
      </c>
      <c r="J6">
        <v>35</v>
      </c>
      <c r="K6">
        <f t="shared" si="1"/>
        <v>35</v>
      </c>
      <c r="L6">
        <f t="shared" si="1"/>
        <v>35</v>
      </c>
    </row>
    <row r="7" spans="1:12" x14ac:dyDescent="0.3">
      <c r="D7" s="2" t="s">
        <v>98</v>
      </c>
      <c r="E7" s="9">
        <v>18</v>
      </c>
      <c r="F7" s="9">
        <v>18</v>
      </c>
      <c r="G7" s="10">
        <f t="shared" si="0"/>
        <v>1.8</v>
      </c>
      <c r="I7" t="s">
        <v>66</v>
      </c>
      <c r="J7">
        <v>23</v>
      </c>
      <c r="K7">
        <f t="shared" si="1"/>
        <v>23</v>
      </c>
      <c r="L7">
        <f t="shared" si="1"/>
        <v>23</v>
      </c>
    </row>
    <row r="8" spans="1:12" x14ac:dyDescent="0.3">
      <c r="A8" t="s">
        <v>127</v>
      </c>
      <c r="B8" s="6">
        <v>216800</v>
      </c>
      <c r="D8" s="2" t="s">
        <v>99</v>
      </c>
      <c r="E8" s="9">
        <v>40</v>
      </c>
      <c r="F8" s="9">
        <v>40</v>
      </c>
      <c r="G8" s="10">
        <f t="shared" si="0"/>
        <v>4</v>
      </c>
      <c r="I8" t="s">
        <v>67</v>
      </c>
      <c r="J8">
        <v>8</v>
      </c>
      <c r="K8">
        <f t="shared" si="1"/>
        <v>8</v>
      </c>
      <c r="L8">
        <f t="shared" si="1"/>
        <v>8</v>
      </c>
    </row>
    <row r="9" spans="1:12" x14ac:dyDescent="0.3">
      <c r="A9" t="s">
        <v>126</v>
      </c>
      <c r="B9" s="7">
        <f>(B6/12)*0.3</f>
        <v>813</v>
      </c>
      <c r="D9" s="2" t="s">
        <v>100</v>
      </c>
      <c r="E9" s="9">
        <v>27</v>
      </c>
      <c r="F9" s="9">
        <v>27</v>
      </c>
      <c r="G9" s="10">
        <f t="shared" si="0"/>
        <v>2.7</v>
      </c>
      <c r="I9" t="s">
        <v>69</v>
      </c>
      <c r="J9">
        <v>23</v>
      </c>
      <c r="K9">
        <f t="shared" si="1"/>
        <v>23</v>
      </c>
      <c r="L9">
        <f t="shared" si="1"/>
        <v>23</v>
      </c>
    </row>
    <row r="10" spans="1:12" x14ac:dyDescent="0.3">
      <c r="D10" s="2" t="s">
        <v>101</v>
      </c>
      <c r="E10" s="9">
        <v>24</v>
      </c>
      <c r="F10" s="9">
        <v>24</v>
      </c>
      <c r="G10" s="10">
        <f t="shared" si="0"/>
        <v>2.4000000000000004</v>
      </c>
      <c r="I10" t="s">
        <v>71</v>
      </c>
      <c r="J10">
        <v>53</v>
      </c>
      <c r="K10">
        <f t="shared" si="1"/>
        <v>53</v>
      </c>
      <c r="L10">
        <f t="shared" si="1"/>
        <v>53</v>
      </c>
    </row>
    <row r="11" spans="1:12" x14ac:dyDescent="0.3">
      <c r="A11" t="s">
        <v>135</v>
      </c>
      <c r="B11" s="10">
        <f>G29+L29</f>
        <v>580.20000000000005</v>
      </c>
      <c r="D11" s="2" t="s">
        <v>102</v>
      </c>
      <c r="E11" s="9">
        <v>64</v>
      </c>
      <c r="F11" s="9">
        <v>64</v>
      </c>
      <c r="G11" s="10">
        <f t="shared" si="0"/>
        <v>6.4</v>
      </c>
      <c r="I11" t="s">
        <v>73</v>
      </c>
      <c r="J11">
        <v>11</v>
      </c>
      <c r="K11">
        <f t="shared" si="1"/>
        <v>11</v>
      </c>
      <c r="L11">
        <f t="shared" si="1"/>
        <v>11</v>
      </c>
    </row>
    <row r="12" spans="1:12" x14ac:dyDescent="0.3">
      <c r="A12" t="s">
        <v>136</v>
      </c>
      <c r="B12" s="10">
        <f>B11*0.03</f>
        <v>17.406000000000002</v>
      </c>
      <c r="D12" s="2" t="s">
        <v>103</v>
      </c>
      <c r="E12" s="9">
        <v>14</v>
      </c>
      <c r="F12" s="9">
        <v>14</v>
      </c>
      <c r="G12" s="10">
        <f t="shared" si="0"/>
        <v>1.4000000000000001</v>
      </c>
      <c r="I12" t="s">
        <v>75</v>
      </c>
      <c r="J12">
        <v>22</v>
      </c>
      <c r="K12">
        <f t="shared" si="1"/>
        <v>22</v>
      </c>
      <c r="L12">
        <f t="shared" si="1"/>
        <v>22</v>
      </c>
    </row>
    <row r="13" spans="1:12" x14ac:dyDescent="0.3">
      <c r="A13" t="s">
        <v>137</v>
      </c>
      <c r="B13" s="10">
        <f>B12*3</f>
        <v>52.218000000000004</v>
      </c>
      <c r="D13" s="2" t="s">
        <v>104</v>
      </c>
      <c r="E13" s="9">
        <v>59</v>
      </c>
      <c r="F13" s="9">
        <v>59</v>
      </c>
      <c r="G13" s="10">
        <f t="shared" si="0"/>
        <v>5.9</v>
      </c>
      <c r="I13" t="s">
        <v>77</v>
      </c>
      <c r="J13">
        <v>47</v>
      </c>
      <c r="K13">
        <f t="shared" si="1"/>
        <v>47</v>
      </c>
      <c r="L13">
        <f t="shared" si="1"/>
        <v>47</v>
      </c>
    </row>
    <row r="14" spans="1:12" x14ac:dyDescent="0.3">
      <c r="D14" s="2" t="s">
        <v>105</v>
      </c>
      <c r="E14" s="9">
        <v>30</v>
      </c>
      <c r="F14" s="9">
        <v>30</v>
      </c>
      <c r="G14" s="10">
        <f t="shared" si="0"/>
        <v>3</v>
      </c>
      <c r="I14" t="s">
        <v>78</v>
      </c>
      <c r="J14">
        <v>36</v>
      </c>
      <c r="K14">
        <f t="shared" si="1"/>
        <v>36</v>
      </c>
      <c r="L14">
        <f t="shared" si="1"/>
        <v>36</v>
      </c>
    </row>
    <row r="15" spans="1:12" x14ac:dyDescent="0.3">
      <c r="A15" t="s">
        <v>138</v>
      </c>
      <c r="B15" s="11">
        <v>0.62</v>
      </c>
      <c r="D15" s="2" t="s">
        <v>106</v>
      </c>
      <c r="E15" s="9">
        <v>49</v>
      </c>
      <c r="F15" s="9">
        <v>49</v>
      </c>
      <c r="G15" s="10">
        <f t="shared" si="0"/>
        <v>4.9000000000000004</v>
      </c>
      <c r="I15" t="s">
        <v>79</v>
      </c>
      <c r="J15">
        <v>29</v>
      </c>
      <c r="K15">
        <f t="shared" si="1"/>
        <v>29</v>
      </c>
      <c r="L15">
        <f t="shared" si="1"/>
        <v>29</v>
      </c>
    </row>
    <row r="16" spans="1:12" x14ac:dyDescent="0.3">
      <c r="A16" t="s">
        <v>142</v>
      </c>
      <c r="B16" s="11">
        <v>0.43</v>
      </c>
      <c r="D16" s="2" t="s">
        <v>107</v>
      </c>
      <c r="E16" s="9">
        <v>132</v>
      </c>
      <c r="F16" s="9">
        <v>132</v>
      </c>
      <c r="G16" s="10">
        <f t="shared" si="0"/>
        <v>13.200000000000001</v>
      </c>
      <c r="I16" t="s">
        <v>80</v>
      </c>
      <c r="J16">
        <v>86</v>
      </c>
      <c r="K16">
        <f t="shared" si="1"/>
        <v>86</v>
      </c>
      <c r="L16">
        <f t="shared" si="1"/>
        <v>86</v>
      </c>
    </row>
    <row r="17" spans="1:12" x14ac:dyDescent="0.3">
      <c r="B17" s="11"/>
      <c r="D17" s="2" t="s">
        <v>109</v>
      </c>
      <c r="E17" s="9">
        <v>60</v>
      </c>
      <c r="F17" s="9">
        <v>60</v>
      </c>
      <c r="G17" s="10">
        <f t="shared" si="0"/>
        <v>6</v>
      </c>
      <c r="I17" t="s">
        <v>81</v>
      </c>
      <c r="J17">
        <v>54</v>
      </c>
      <c r="K17">
        <f t="shared" si="1"/>
        <v>54</v>
      </c>
      <c r="L17">
        <f t="shared" si="1"/>
        <v>54</v>
      </c>
    </row>
    <row r="18" spans="1:12" x14ac:dyDescent="0.3">
      <c r="A18" t="s">
        <v>139</v>
      </c>
      <c r="B18" s="10">
        <f>(G29+L29)*(AVERAGE(B15:B16))</f>
        <v>304.60500000000002</v>
      </c>
      <c r="D18" s="2" t="s">
        <v>110</v>
      </c>
      <c r="E18" s="9">
        <v>174</v>
      </c>
      <c r="F18" s="9">
        <v>174</v>
      </c>
      <c r="G18" s="10">
        <f t="shared" si="0"/>
        <v>17.400000000000002</v>
      </c>
      <c r="I18" t="s">
        <v>82</v>
      </c>
      <c r="J18">
        <v>97</v>
      </c>
      <c r="K18">
        <v>0</v>
      </c>
      <c r="L18">
        <f t="shared" si="1"/>
        <v>0</v>
      </c>
    </row>
    <row r="19" spans="1:12" x14ac:dyDescent="0.3">
      <c r="A19" t="s">
        <v>140</v>
      </c>
      <c r="B19" s="10">
        <f>B18*0.03</f>
        <v>9.1381499999999996</v>
      </c>
      <c r="D19" s="2" t="s">
        <v>111</v>
      </c>
      <c r="E19" s="9">
        <v>156</v>
      </c>
      <c r="F19" s="9">
        <v>156</v>
      </c>
      <c r="G19" s="10">
        <f t="shared" si="0"/>
        <v>15.600000000000001</v>
      </c>
      <c r="I19" t="s">
        <v>84</v>
      </c>
      <c r="J19">
        <v>56</v>
      </c>
      <c r="K19">
        <v>0</v>
      </c>
      <c r="L19">
        <f t="shared" si="1"/>
        <v>0</v>
      </c>
    </row>
    <row r="20" spans="1:12" x14ac:dyDescent="0.3">
      <c r="A20" t="s">
        <v>141</v>
      </c>
      <c r="B20" s="10">
        <f>B19*3</f>
        <v>27.414449999999999</v>
      </c>
      <c r="D20" s="2" t="s">
        <v>113</v>
      </c>
      <c r="E20" s="9">
        <v>399</v>
      </c>
      <c r="F20" s="9">
        <v>100</v>
      </c>
      <c r="G20" s="10">
        <f t="shared" si="0"/>
        <v>10</v>
      </c>
      <c r="I20" t="s">
        <v>85</v>
      </c>
      <c r="J20">
        <v>141</v>
      </c>
      <c r="K20">
        <v>0</v>
      </c>
      <c r="L20">
        <f t="shared" ref="K20:L26" si="2">K20</f>
        <v>0</v>
      </c>
    </row>
    <row r="21" spans="1:12" x14ac:dyDescent="0.3">
      <c r="D21" s="2" t="s">
        <v>114</v>
      </c>
      <c r="E21" s="9">
        <v>399</v>
      </c>
      <c r="F21" s="9">
        <v>0</v>
      </c>
      <c r="G21" s="10">
        <f t="shared" si="0"/>
        <v>0</v>
      </c>
      <c r="I21" t="s">
        <v>87</v>
      </c>
      <c r="J21">
        <v>42</v>
      </c>
      <c r="K21">
        <v>0</v>
      </c>
      <c r="L21">
        <f t="shared" si="2"/>
        <v>0</v>
      </c>
    </row>
    <row r="22" spans="1:12" x14ac:dyDescent="0.3">
      <c r="D22" s="2" t="s">
        <v>116</v>
      </c>
      <c r="E22" s="9">
        <v>754</v>
      </c>
      <c r="F22">
        <v>0</v>
      </c>
      <c r="G22" s="10">
        <f t="shared" si="0"/>
        <v>0</v>
      </c>
      <c r="I22" t="s">
        <v>39</v>
      </c>
      <c r="J22">
        <v>88</v>
      </c>
      <c r="K22">
        <v>0</v>
      </c>
      <c r="L22">
        <f t="shared" si="2"/>
        <v>0</v>
      </c>
    </row>
    <row r="23" spans="1:12" x14ac:dyDescent="0.3">
      <c r="D23" s="2" t="s">
        <v>117</v>
      </c>
      <c r="E23" s="9">
        <v>542</v>
      </c>
      <c r="F23" s="9">
        <v>0</v>
      </c>
      <c r="G23" s="10">
        <f t="shared" si="0"/>
        <v>0</v>
      </c>
      <c r="I23" t="s">
        <v>40</v>
      </c>
      <c r="J23">
        <v>4</v>
      </c>
      <c r="K23">
        <v>0</v>
      </c>
      <c r="L23">
        <f t="shared" si="2"/>
        <v>0</v>
      </c>
    </row>
    <row r="24" spans="1:12" x14ac:dyDescent="0.3">
      <c r="D24" s="2" t="s">
        <v>118</v>
      </c>
      <c r="E24" s="9">
        <v>657</v>
      </c>
      <c r="F24" s="9">
        <v>0</v>
      </c>
      <c r="G24" s="10">
        <f t="shared" si="0"/>
        <v>0</v>
      </c>
      <c r="I24" t="s">
        <v>41</v>
      </c>
      <c r="J24">
        <v>0</v>
      </c>
      <c r="K24">
        <v>0</v>
      </c>
      <c r="L24">
        <f t="shared" si="2"/>
        <v>0</v>
      </c>
    </row>
    <row r="25" spans="1:12" x14ac:dyDescent="0.3">
      <c r="D25" s="2" t="s">
        <v>119</v>
      </c>
      <c r="E25" s="9">
        <v>232</v>
      </c>
      <c r="F25" s="9">
        <v>0</v>
      </c>
      <c r="G25" s="10">
        <f t="shared" si="0"/>
        <v>0</v>
      </c>
      <c r="I25" t="s">
        <v>90</v>
      </c>
      <c r="J25">
        <v>0</v>
      </c>
      <c r="K25">
        <v>0</v>
      </c>
      <c r="L25">
        <f t="shared" si="2"/>
        <v>0</v>
      </c>
    </row>
    <row r="26" spans="1:12" x14ac:dyDescent="0.3">
      <c r="D26" s="2" t="s">
        <v>120</v>
      </c>
      <c r="E26" s="9">
        <v>89</v>
      </c>
      <c r="F26" s="9">
        <v>0</v>
      </c>
      <c r="G26" s="10">
        <f t="shared" si="0"/>
        <v>0</v>
      </c>
      <c r="I26" t="s">
        <v>91</v>
      </c>
      <c r="J26">
        <v>0</v>
      </c>
      <c r="K26">
        <v>0</v>
      </c>
      <c r="L26">
        <f t="shared" si="2"/>
        <v>0</v>
      </c>
    </row>
    <row r="27" spans="1:12" x14ac:dyDescent="0.3">
      <c r="D27" s="2" t="s">
        <v>121</v>
      </c>
      <c r="E27" s="9">
        <v>26</v>
      </c>
      <c r="F27" s="9">
        <v>0</v>
      </c>
      <c r="G27" s="10">
        <f t="shared" si="0"/>
        <v>0</v>
      </c>
    </row>
    <row r="28" spans="1:12" x14ac:dyDescent="0.3">
      <c r="D28" s="2" t="s">
        <v>122</v>
      </c>
      <c r="E28" s="9">
        <v>60</v>
      </c>
      <c r="F28" s="9">
        <v>0</v>
      </c>
      <c r="G28" s="10">
        <f t="shared" si="0"/>
        <v>0</v>
      </c>
    </row>
    <row r="29" spans="1:12" x14ac:dyDescent="0.3">
      <c r="D29" s="2" t="s">
        <v>133</v>
      </c>
      <c r="G29" s="10">
        <f>SUM(G3:G28)</f>
        <v>110.19999999999999</v>
      </c>
      <c r="I29" t="s">
        <v>134</v>
      </c>
      <c r="L29">
        <f>SUM(L3:L26)</f>
        <v>470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2" sqref="A22"/>
    </sheetView>
  </sheetViews>
  <sheetFormatPr defaultRowHeight="14.4" x14ac:dyDescent="0.3"/>
  <cols>
    <col min="1" max="1" width="52" customWidth="1"/>
    <col min="2" max="2" width="8.88671875" customWidth="1"/>
    <col min="4" max="4" width="29.21875" customWidth="1"/>
    <col min="9" max="9" width="18.44140625" customWidth="1"/>
  </cols>
  <sheetData>
    <row r="1" spans="1:12" x14ac:dyDescent="0.3">
      <c r="F1" t="s">
        <v>131</v>
      </c>
      <c r="I1" t="s">
        <v>132</v>
      </c>
    </row>
    <row r="2" spans="1:12" x14ac:dyDescent="0.3">
      <c r="E2" t="s">
        <v>128</v>
      </c>
      <c r="F2" t="s">
        <v>129</v>
      </c>
      <c r="G2" t="s">
        <v>130</v>
      </c>
      <c r="J2" t="s">
        <v>128</v>
      </c>
      <c r="K2" t="s">
        <v>129</v>
      </c>
      <c r="L2" t="s">
        <v>130</v>
      </c>
    </row>
    <row r="3" spans="1:12" ht="14.4" customHeight="1" x14ac:dyDescent="0.3">
      <c r="A3" t="s">
        <v>123</v>
      </c>
      <c r="B3" s="6">
        <v>101300</v>
      </c>
      <c r="D3" s="2" t="s">
        <v>93</v>
      </c>
      <c r="E3" s="9">
        <v>53</v>
      </c>
      <c r="F3" s="9">
        <v>53</v>
      </c>
      <c r="G3" s="10">
        <f>F3*0.1</f>
        <v>5.3000000000000007</v>
      </c>
      <c r="I3" t="s">
        <v>60</v>
      </c>
      <c r="J3">
        <v>19</v>
      </c>
      <c r="K3">
        <f>J3</f>
        <v>19</v>
      </c>
      <c r="L3">
        <f>K3</f>
        <v>19</v>
      </c>
    </row>
    <row r="4" spans="1:12" x14ac:dyDescent="0.3">
      <c r="D4" s="2" t="s">
        <v>95</v>
      </c>
      <c r="E4" s="9">
        <v>47</v>
      </c>
      <c r="F4" s="9">
        <v>47</v>
      </c>
      <c r="G4" s="10">
        <f t="shared" ref="G4:G28" si="0">F4*0.1</f>
        <v>4.7</v>
      </c>
      <c r="I4" t="s">
        <v>61</v>
      </c>
      <c r="J4">
        <v>6</v>
      </c>
      <c r="K4">
        <f t="shared" ref="K4:L21" si="1">J4</f>
        <v>6</v>
      </c>
      <c r="L4">
        <f t="shared" si="1"/>
        <v>6</v>
      </c>
    </row>
    <row r="5" spans="1:12" x14ac:dyDescent="0.3">
      <c r="A5" t="s">
        <v>124</v>
      </c>
      <c r="B5" s="6">
        <f>B3*1</f>
        <v>101300</v>
      </c>
      <c r="D5" s="2" t="s">
        <v>96</v>
      </c>
      <c r="E5" s="9">
        <v>20</v>
      </c>
      <c r="F5" s="9">
        <v>20</v>
      </c>
      <c r="G5" s="10">
        <f t="shared" si="0"/>
        <v>2</v>
      </c>
      <c r="I5" t="s">
        <v>63</v>
      </c>
      <c r="J5">
        <v>18</v>
      </c>
      <c r="K5">
        <f t="shared" si="1"/>
        <v>18</v>
      </c>
      <c r="L5">
        <f t="shared" si="1"/>
        <v>18</v>
      </c>
    </row>
    <row r="6" spans="1:12" x14ac:dyDescent="0.3">
      <c r="A6" t="s">
        <v>125</v>
      </c>
      <c r="B6" s="6">
        <f>B3*0.6</f>
        <v>60780</v>
      </c>
      <c r="D6" s="2" t="s">
        <v>97</v>
      </c>
      <c r="E6" s="9">
        <v>35</v>
      </c>
      <c r="F6" s="9">
        <v>35</v>
      </c>
      <c r="G6" s="10">
        <f t="shared" si="0"/>
        <v>3.5</v>
      </c>
      <c r="I6" t="s">
        <v>65</v>
      </c>
      <c r="J6">
        <v>35</v>
      </c>
      <c r="K6">
        <f t="shared" si="1"/>
        <v>35</v>
      </c>
      <c r="L6">
        <f t="shared" si="1"/>
        <v>35</v>
      </c>
    </row>
    <row r="7" spans="1:12" x14ac:dyDescent="0.3">
      <c r="D7" s="2" t="s">
        <v>98</v>
      </c>
      <c r="E7" s="9">
        <v>18</v>
      </c>
      <c r="F7" s="9">
        <v>18</v>
      </c>
      <c r="G7" s="10">
        <f t="shared" si="0"/>
        <v>1.8</v>
      </c>
      <c r="I7" t="s">
        <v>66</v>
      </c>
      <c r="J7">
        <v>23</v>
      </c>
      <c r="K7">
        <f t="shared" si="1"/>
        <v>23</v>
      </c>
      <c r="L7">
        <f t="shared" si="1"/>
        <v>23</v>
      </c>
    </row>
    <row r="8" spans="1:12" x14ac:dyDescent="0.3">
      <c r="A8" t="s">
        <v>127</v>
      </c>
      <c r="B8" s="6">
        <v>375300</v>
      </c>
      <c r="D8" s="2" t="s">
        <v>99</v>
      </c>
      <c r="E8" s="9">
        <v>40</v>
      </c>
      <c r="F8" s="9">
        <v>40</v>
      </c>
      <c r="G8" s="10">
        <f t="shared" si="0"/>
        <v>4</v>
      </c>
      <c r="I8" t="s">
        <v>67</v>
      </c>
      <c r="J8">
        <v>8</v>
      </c>
      <c r="K8">
        <f t="shared" si="1"/>
        <v>8</v>
      </c>
      <c r="L8">
        <f t="shared" si="1"/>
        <v>8</v>
      </c>
    </row>
    <row r="9" spans="1:12" x14ac:dyDescent="0.3">
      <c r="A9" t="s">
        <v>126</v>
      </c>
      <c r="B9" s="7">
        <f>(B6/12)*0.3</f>
        <v>1519.5</v>
      </c>
      <c r="D9" s="2" t="s">
        <v>100</v>
      </c>
      <c r="E9" s="9">
        <v>27</v>
      </c>
      <c r="F9" s="9">
        <v>27</v>
      </c>
      <c r="G9" s="10">
        <f t="shared" si="0"/>
        <v>2.7</v>
      </c>
      <c r="I9" t="s">
        <v>69</v>
      </c>
      <c r="J9">
        <v>23</v>
      </c>
      <c r="K9">
        <f t="shared" si="1"/>
        <v>23</v>
      </c>
      <c r="L9">
        <f t="shared" si="1"/>
        <v>23</v>
      </c>
    </row>
    <row r="10" spans="1:12" x14ac:dyDescent="0.3">
      <c r="D10" s="2" t="s">
        <v>101</v>
      </c>
      <c r="E10" s="9">
        <v>24</v>
      </c>
      <c r="F10" s="9">
        <v>24</v>
      </c>
      <c r="G10" s="10">
        <f t="shared" si="0"/>
        <v>2.4000000000000004</v>
      </c>
      <c r="I10" t="s">
        <v>71</v>
      </c>
      <c r="J10">
        <v>53</v>
      </c>
      <c r="K10">
        <f t="shared" si="1"/>
        <v>53</v>
      </c>
      <c r="L10">
        <f t="shared" si="1"/>
        <v>53</v>
      </c>
    </row>
    <row r="11" spans="1:12" x14ac:dyDescent="0.3">
      <c r="A11" t="s">
        <v>135</v>
      </c>
      <c r="B11" s="10">
        <f>G29+L29</f>
        <v>1036</v>
      </c>
      <c r="D11" s="2" t="s">
        <v>102</v>
      </c>
      <c r="E11" s="9">
        <v>64</v>
      </c>
      <c r="F11" s="9">
        <v>64</v>
      </c>
      <c r="G11" s="10">
        <f t="shared" si="0"/>
        <v>6.4</v>
      </c>
      <c r="I11" t="s">
        <v>73</v>
      </c>
      <c r="J11">
        <v>11</v>
      </c>
      <c r="K11">
        <f t="shared" si="1"/>
        <v>11</v>
      </c>
      <c r="L11">
        <f t="shared" si="1"/>
        <v>11</v>
      </c>
    </row>
    <row r="12" spans="1:12" x14ac:dyDescent="0.3">
      <c r="A12" t="s">
        <v>136</v>
      </c>
      <c r="B12" s="10">
        <f>B11*0.03</f>
        <v>31.08</v>
      </c>
      <c r="D12" s="2" t="s">
        <v>103</v>
      </c>
      <c r="E12" s="9">
        <v>14</v>
      </c>
      <c r="F12" s="9">
        <v>14</v>
      </c>
      <c r="G12" s="10">
        <f t="shared" si="0"/>
        <v>1.4000000000000001</v>
      </c>
      <c r="I12" t="s">
        <v>75</v>
      </c>
      <c r="J12">
        <v>22</v>
      </c>
      <c r="K12">
        <f t="shared" si="1"/>
        <v>22</v>
      </c>
      <c r="L12">
        <f t="shared" si="1"/>
        <v>22</v>
      </c>
    </row>
    <row r="13" spans="1:12" x14ac:dyDescent="0.3">
      <c r="A13" t="s">
        <v>137</v>
      </c>
      <c r="B13" s="10">
        <f>B12*3</f>
        <v>93.24</v>
      </c>
      <c r="D13" s="2" t="s">
        <v>104</v>
      </c>
      <c r="E13" s="9">
        <v>59</v>
      </c>
      <c r="F13" s="9">
        <v>59</v>
      </c>
      <c r="G13" s="10">
        <f t="shared" si="0"/>
        <v>5.9</v>
      </c>
      <c r="I13" t="s">
        <v>77</v>
      </c>
      <c r="J13">
        <v>47</v>
      </c>
      <c r="K13">
        <f t="shared" si="1"/>
        <v>47</v>
      </c>
      <c r="L13">
        <f t="shared" si="1"/>
        <v>47</v>
      </c>
    </row>
    <row r="14" spans="1:12" x14ac:dyDescent="0.3">
      <c r="D14" s="2" t="s">
        <v>105</v>
      </c>
      <c r="E14" s="9">
        <v>30</v>
      </c>
      <c r="F14" s="9">
        <v>30</v>
      </c>
      <c r="G14" s="10">
        <f t="shared" si="0"/>
        <v>3</v>
      </c>
      <c r="I14" t="s">
        <v>78</v>
      </c>
      <c r="J14">
        <v>36</v>
      </c>
      <c r="K14">
        <f t="shared" si="1"/>
        <v>36</v>
      </c>
      <c r="L14">
        <f t="shared" si="1"/>
        <v>36</v>
      </c>
    </row>
    <row r="15" spans="1:12" x14ac:dyDescent="0.3">
      <c r="A15" t="s">
        <v>138</v>
      </c>
      <c r="B15" s="11">
        <v>0.62</v>
      </c>
      <c r="D15" s="2" t="s">
        <v>106</v>
      </c>
      <c r="E15" s="9">
        <v>49</v>
      </c>
      <c r="F15" s="9">
        <v>49</v>
      </c>
      <c r="G15" s="10">
        <f t="shared" si="0"/>
        <v>4.9000000000000004</v>
      </c>
      <c r="I15" t="s">
        <v>79</v>
      </c>
      <c r="J15">
        <v>29</v>
      </c>
      <c r="K15">
        <f t="shared" si="1"/>
        <v>29</v>
      </c>
      <c r="L15">
        <f t="shared" si="1"/>
        <v>29</v>
      </c>
    </row>
    <row r="16" spans="1:12" x14ac:dyDescent="0.3">
      <c r="A16" t="s">
        <v>142</v>
      </c>
      <c r="B16" s="11">
        <v>0.43</v>
      </c>
      <c r="D16" s="2" t="s">
        <v>107</v>
      </c>
      <c r="E16" s="9">
        <v>132</v>
      </c>
      <c r="F16" s="9">
        <v>132</v>
      </c>
      <c r="G16" s="10">
        <f t="shared" si="0"/>
        <v>13.200000000000001</v>
      </c>
      <c r="I16" t="s">
        <v>80</v>
      </c>
      <c r="J16">
        <v>86</v>
      </c>
      <c r="K16">
        <f t="shared" si="1"/>
        <v>86</v>
      </c>
      <c r="L16">
        <f t="shared" si="1"/>
        <v>86</v>
      </c>
    </row>
    <row r="17" spans="1:12" x14ac:dyDescent="0.3">
      <c r="B17" s="11"/>
      <c r="D17" s="2" t="s">
        <v>109</v>
      </c>
      <c r="E17" s="9">
        <v>60</v>
      </c>
      <c r="F17" s="9">
        <v>60</v>
      </c>
      <c r="G17" s="10">
        <f t="shared" si="0"/>
        <v>6</v>
      </c>
      <c r="I17" t="s">
        <v>81</v>
      </c>
      <c r="J17">
        <v>54</v>
      </c>
      <c r="K17">
        <f t="shared" si="1"/>
        <v>54</v>
      </c>
      <c r="L17">
        <f t="shared" si="1"/>
        <v>54</v>
      </c>
    </row>
    <row r="18" spans="1:12" x14ac:dyDescent="0.3">
      <c r="A18" t="s">
        <v>139</v>
      </c>
      <c r="B18" s="10">
        <f>(G29+L29)*(AVERAGE(B15:B16))</f>
        <v>543.9</v>
      </c>
      <c r="D18" s="2" t="s">
        <v>110</v>
      </c>
      <c r="E18" s="9">
        <v>174</v>
      </c>
      <c r="F18" s="9">
        <v>174</v>
      </c>
      <c r="G18" s="10">
        <f t="shared" si="0"/>
        <v>17.400000000000002</v>
      </c>
      <c r="I18" t="s">
        <v>82</v>
      </c>
      <c r="J18">
        <v>97</v>
      </c>
      <c r="K18">
        <f t="shared" si="1"/>
        <v>97</v>
      </c>
      <c r="L18">
        <f t="shared" si="1"/>
        <v>97</v>
      </c>
    </row>
    <row r="19" spans="1:12" x14ac:dyDescent="0.3">
      <c r="A19" t="s">
        <v>140</v>
      </c>
      <c r="B19" s="10">
        <f>B18*0.03</f>
        <v>16.317</v>
      </c>
      <c r="D19" s="2" t="s">
        <v>111</v>
      </c>
      <c r="E19" s="9">
        <v>156</v>
      </c>
      <c r="F19" s="9">
        <v>156</v>
      </c>
      <c r="G19" s="10">
        <f t="shared" si="0"/>
        <v>15.600000000000001</v>
      </c>
      <c r="I19" t="s">
        <v>84</v>
      </c>
      <c r="J19">
        <v>56</v>
      </c>
      <c r="K19">
        <f t="shared" si="1"/>
        <v>56</v>
      </c>
      <c r="L19">
        <f t="shared" si="1"/>
        <v>56</v>
      </c>
    </row>
    <row r="20" spans="1:12" x14ac:dyDescent="0.3">
      <c r="A20" t="s">
        <v>141</v>
      </c>
      <c r="B20" s="10">
        <f>B19*3</f>
        <v>48.951000000000001</v>
      </c>
      <c r="D20" s="2" t="s">
        <v>113</v>
      </c>
      <c r="E20" s="9">
        <v>399</v>
      </c>
      <c r="F20" s="9">
        <v>399</v>
      </c>
      <c r="G20" s="10">
        <f t="shared" si="0"/>
        <v>39.900000000000006</v>
      </c>
      <c r="I20" t="s">
        <v>85</v>
      </c>
      <c r="J20">
        <v>141</v>
      </c>
      <c r="K20">
        <f t="shared" si="1"/>
        <v>141</v>
      </c>
      <c r="L20">
        <f t="shared" si="1"/>
        <v>141</v>
      </c>
    </row>
    <row r="21" spans="1:12" x14ac:dyDescent="0.3">
      <c r="D21" s="2" t="s">
        <v>114</v>
      </c>
      <c r="E21" s="9">
        <v>399</v>
      </c>
      <c r="F21" s="9">
        <v>399</v>
      </c>
      <c r="G21" s="10">
        <f t="shared" si="0"/>
        <v>39.900000000000006</v>
      </c>
      <c r="I21" t="s">
        <v>87</v>
      </c>
      <c r="J21">
        <v>42</v>
      </c>
      <c r="K21">
        <f t="shared" si="1"/>
        <v>42</v>
      </c>
      <c r="L21">
        <f t="shared" si="1"/>
        <v>42</v>
      </c>
    </row>
    <row r="22" spans="1:12" x14ac:dyDescent="0.3">
      <c r="D22" s="2" t="s">
        <v>116</v>
      </c>
      <c r="E22" s="9">
        <v>754</v>
      </c>
      <c r="F22">
        <v>500</v>
      </c>
      <c r="G22" s="10">
        <f t="shared" si="0"/>
        <v>50</v>
      </c>
      <c r="I22" t="s">
        <v>39</v>
      </c>
      <c r="J22">
        <v>88</v>
      </c>
      <c r="K22">
        <v>0</v>
      </c>
      <c r="L22">
        <f t="shared" ref="L22:L26" si="2">K22</f>
        <v>0</v>
      </c>
    </row>
    <row r="23" spans="1:12" x14ac:dyDescent="0.3">
      <c r="D23" s="2" t="s">
        <v>117</v>
      </c>
      <c r="E23" s="9">
        <v>542</v>
      </c>
      <c r="F23" s="9">
        <v>0</v>
      </c>
      <c r="G23" s="10">
        <f t="shared" si="0"/>
        <v>0</v>
      </c>
      <c r="I23" t="s">
        <v>40</v>
      </c>
      <c r="J23">
        <v>4</v>
      </c>
      <c r="K23">
        <v>0</v>
      </c>
      <c r="L23">
        <f t="shared" si="2"/>
        <v>0</v>
      </c>
    </row>
    <row r="24" spans="1:12" x14ac:dyDescent="0.3">
      <c r="D24" s="2" t="s">
        <v>118</v>
      </c>
      <c r="E24" s="9">
        <v>657</v>
      </c>
      <c r="F24" s="9">
        <v>0</v>
      </c>
      <c r="G24" s="10">
        <f t="shared" si="0"/>
        <v>0</v>
      </c>
      <c r="I24" t="s">
        <v>41</v>
      </c>
      <c r="J24">
        <v>0</v>
      </c>
      <c r="K24">
        <v>0</v>
      </c>
      <c r="L24">
        <f t="shared" si="2"/>
        <v>0</v>
      </c>
    </row>
    <row r="25" spans="1:12" x14ac:dyDescent="0.3">
      <c r="D25" s="2" t="s">
        <v>119</v>
      </c>
      <c r="E25" s="9">
        <v>232</v>
      </c>
      <c r="F25" s="9">
        <v>0</v>
      </c>
      <c r="G25" s="10">
        <f t="shared" si="0"/>
        <v>0</v>
      </c>
      <c r="I25" t="s">
        <v>90</v>
      </c>
      <c r="J25">
        <v>0</v>
      </c>
      <c r="K25">
        <v>0</v>
      </c>
      <c r="L25">
        <f t="shared" si="2"/>
        <v>0</v>
      </c>
    </row>
    <row r="26" spans="1:12" x14ac:dyDescent="0.3">
      <c r="D26" s="2" t="s">
        <v>120</v>
      </c>
      <c r="E26" s="9">
        <v>89</v>
      </c>
      <c r="F26" s="9">
        <v>0</v>
      </c>
      <c r="G26" s="10">
        <f t="shared" si="0"/>
        <v>0</v>
      </c>
      <c r="I26" t="s">
        <v>91</v>
      </c>
      <c r="J26">
        <v>0</v>
      </c>
      <c r="K26">
        <v>0</v>
      </c>
      <c r="L26">
        <f t="shared" si="2"/>
        <v>0</v>
      </c>
    </row>
    <row r="27" spans="1:12" x14ac:dyDescent="0.3">
      <c r="D27" s="2" t="s">
        <v>121</v>
      </c>
      <c r="E27" s="9">
        <v>26</v>
      </c>
      <c r="F27" s="9">
        <v>0</v>
      </c>
      <c r="G27" s="10">
        <f t="shared" si="0"/>
        <v>0</v>
      </c>
    </row>
    <row r="28" spans="1:12" x14ac:dyDescent="0.3">
      <c r="D28" s="2" t="s">
        <v>122</v>
      </c>
      <c r="E28" s="9">
        <v>60</v>
      </c>
      <c r="F28" s="9">
        <v>0</v>
      </c>
      <c r="G28" s="10">
        <f t="shared" si="0"/>
        <v>0</v>
      </c>
    </row>
    <row r="29" spans="1:12" x14ac:dyDescent="0.3">
      <c r="D29" s="2" t="s">
        <v>133</v>
      </c>
      <c r="G29" s="10">
        <f>SUM(G3:G28)</f>
        <v>230</v>
      </c>
      <c r="I29" t="s">
        <v>134</v>
      </c>
      <c r="L29">
        <f>SUM(L3:L26)</f>
        <v>806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4.4" x14ac:dyDescent="0.3"/>
  <cols>
    <col min="1" max="1" width="21.21875" customWidth="1"/>
    <col min="2" max="2" width="25" customWidth="1"/>
  </cols>
  <sheetData>
    <row r="1" spans="1:2" ht="28.8" x14ac:dyDescent="0.3">
      <c r="A1" s="1" t="s">
        <v>56</v>
      </c>
      <c r="B1" s="1" t="s">
        <v>16</v>
      </c>
    </row>
    <row r="2" spans="1:2" ht="57.6" x14ac:dyDescent="0.3">
      <c r="A2" s="3" t="s">
        <v>0</v>
      </c>
      <c r="B2" s="1" t="s">
        <v>1</v>
      </c>
    </row>
    <row r="3" spans="1:2" ht="57.6" x14ac:dyDescent="0.3">
      <c r="A3" s="3" t="s">
        <v>2</v>
      </c>
      <c r="B3" s="1" t="s">
        <v>3</v>
      </c>
    </row>
    <row r="4" spans="1:2" ht="57.6" x14ac:dyDescent="0.3">
      <c r="A4" s="3" t="s">
        <v>4</v>
      </c>
      <c r="B4" s="1" t="s">
        <v>5</v>
      </c>
    </row>
    <row r="5" spans="1:2" ht="57.6" x14ac:dyDescent="0.3">
      <c r="A5" s="3" t="s">
        <v>6</v>
      </c>
      <c r="B5" s="1" t="s">
        <v>7</v>
      </c>
    </row>
    <row r="6" spans="1:2" ht="57.6" x14ac:dyDescent="0.3">
      <c r="A6" s="3" t="s">
        <v>8</v>
      </c>
      <c r="B6" s="1" t="s">
        <v>9</v>
      </c>
    </row>
    <row r="7" spans="1:2" ht="57.6" x14ac:dyDescent="0.3">
      <c r="A7" s="3" t="s">
        <v>10</v>
      </c>
      <c r="B7" s="1" t="s">
        <v>11</v>
      </c>
    </row>
    <row r="8" spans="1:2" ht="57.6" x14ac:dyDescent="0.3">
      <c r="A8" s="3" t="s">
        <v>12</v>
      </c>
      <c r="B8" s="1" t="s">
        <v>13</v>
      </c>
    </row>
    <row r="9" spans="1:2" ht="57.6" x14ac:dyDescent="0.3">
      <c r="A9" s="3" t="s">
        <v>14</v>
      </c>
      <c r="B9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4.4" x14ac:dyDescent="0.3"/>
  <cols>
    <col min="1" max="1" width="14.44140625" customWidth="1"/>
    <col min="2" max="2" width="11.33203125" customWidth="1"/>
  </cols>
  <sheetData>
    <row r="1" spans="1:2" x14ac:dyDescent="0.3">
      <c r="A1" t="s">
        <v>57</v>
      </c>
    </row>
    <row r="2" spans="1:2" ht="43.2" x14ac:dyDescent="0.3">
      <c r="A2" s="3" t="s">
        <v>36</v>
      </c>
      <c r="B2" s="1" t="s">
        <v>47</v>
      </c>
    </row>
    <row r="3" spans="1:2" ht="43.2" x14ac:dyDescent="0.3">
      <c r="A3" s="3" t="s">
        <v>37</v>
      </c>
      <c r="B3" s="1" t="s">
        <v>48</v>
      </c>
    </row>
    <row r="4" spans="1:2" ht="57.6" x14ac:dyDescent="0.3">
      <c r="A4" s="3" t="s">
        <v>38</v>
      </c>
      <c r="B4" s="1" t="s">
        <v>50</v>
      </c>
    </row>
    <row r="5" spans="1:2" ht="57.6" x14ac:dyDescent="0.3">
      <c r="A5" s="3" t="s">
        <v>39</v>
      </c>
      <c r="B5" s="1" t="s">
        <v>51</v>
      </c>
    </row>
    <row r="6" spans="1:2" ht="57.6" x14ac:dyDescent="0.3">
      <c r="A6" s="3" t="s">
        <v>40</v>
      </c>
      <c r="B6" s="1" t="s">
        <v>28</v>
      </c>
    </row>
    <row r="7" spans="1:2" ht="57.6" x14ac:dyDescent="0.3">
      <c r="A7" s="3" t="s">
        <v>41</v>
      </c>
      <c r="B7" s="1" t="s">
        <v>52</v>
      </c>
    </row>
    <row r="8" spans="1:2" ht="43.2" x14ac:dyDescent="0.3">
      <c r="A8" s="3" t="s">
        <v>42</v>
      </c>
      <c r="B8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3" workbookViewId="0">
      <selection activeCell="A4" sqref="A4:B28"/>
    </sheetView>
  </sheetViews>
  <sheetFormatPr defaultRowHeight="14.4" x14ac:dyDescent="0.3"/>
  <cols>
    <col min="2" max="2" width="8.5546875" bestFit="1" customWidth="1"/>
  </cols>
  <sheetData>
    <row r="1" spans="1:3" x14ac:dyDescent="0.3">
      <c r="A1" s="4" t="s">
        <v>17</v>
      </c>
      <c r="B1" s="5" t="s">
        <v>18</v>
      </c>
      <c r="C1" s="5"/>
    </row>
    <row r="2" spans="1:3" ht="28.8" x14ac:dyDescent="0.3">
      <c r="A2" s="4" t="s">
        <v>19</v>
      </c>
      <c r="B2" s="4" t="s">
        <v>20</v>
      </c>
      <c r="C2" s="4" t="s">
        <v>21</v>
      </c>
    </row>
    <row r="3" spans="1:3" x14ac:dyDescent="0.3">
      <c r="A3" s="1" t="s">
        <v>58</v>
      </c>
      <c r="B3" s="1">
        <v>1076</v>
      </c>
      <c r="C3" s="1" t="s">
        <v>23</v>
      </c>
    </row>
    <row r="4" spans="1:3" ht="43.2" x14ac:dyDescent="0.3">
      <c r="A4" s="2" t="s">
        <v>59</v>
      </c>
      <c r="B4" s="1">
        <v>898</v>
      </c>
      <c r="C4" s="1" t="s">
        <v>25</v>
      </c>
    </row>
    <row r="5" spans="1:3" ht="43.2" x14ac:dyDescent="0.3">
      <c r="A5" s="3" t="s">
        <v>60</v>
      </c>
      <c r="B5" s="1">
        <v>19</v>
      </c>
      <c r="C5" s="1" t="s">
        <v>27</v>
      </c>
    </row>
    <row r="6" spans="1:3" ht="43.2" x14ac:dyDescent="0.3">
      <c r="A6" s="3" t="s">
        <v>61</v>
      </c>
      <c r="B6" s="1">
        <v>6</v>
      </c>
      <c r="C6" s="1" t="s">
        <v>62</v>
      </c>
    </row>
    <row r="7" spans="1:3" ht="43.2" x14ac:dyDescent="0.3">
      <c r="A7" s="3" t="s">
        <v>63</v>
      </c>
      <c r="B7" s="1">
        <v>18</v>
      </c>
      <c r="C7" s="1" t="s">
        <v>64</v>
      </c>
    </row>
    <row r="8" spans="1:3" ht="43.2" x14ac:dyDescent="0.3">
      <c r="A8" s="3" t="s">
        <v>65</v>
      </c>
      <c r="B8" s="1">
        <v>35</v>
      </c>
      <c r="C8" s="1" t="s">
        <v>27</v>
      </c>
    </row>
    <row r="9" spans="1:3" ht="43.2" x14ac:dyDescent="0.3">
      <c r="A9" s="3" t="s">
        <v>66</v>
      </c>
      <c r="B9" s="1">
        <v>23</v>
      </c>
      <c r="C9" s="1" t="s">
        <v>27</v>
      </c>
    </row>
    <row r="10" spans="1:3" ht="43.2" x14ac:dyDescent="0.3">
      <c r="A10" s="3" t="s">
        <v>67</v>
      </c>
      <c r="B10" s="1">
        <v>8</v>
      </c>
      <c r="C10" s="1" t="s">
        <v>68</v>
      </c>
    </row>
    <row r="11" spans="1:3" ht="43.2" x14ac:dyDescent="0.3">
      <c r="A11" s="3" t="s">
        <v>69</v>
      </c>
      <c r="B11" s="1">
        <v>23</v>
      </c>
      <c r="C11" s="1" t="s">
        <v>70</v>
      </c>
    </row>
    <row r="12" spans="1:3" ht="43.2" x14ac:dyDescent="0.3">
      <c r="A12" s="3" t="s">
        <v>71</v>
      </c>
      <c r="B12" s="1">
        <v>53</v>
      </c>
      <c r="C12" s="1" t="s">
        <v>72</v>
      </c>
    </row>
    <row r="13" spans="1:3" ht="43.2" x14ac:dyDescent="0.3">
      <c r="A13" s="3" t="s">
        <v>73</v>
      </c>
      <c r="B13" s="1">
        <v>11</v>
      </c>
      <c r="C13" s="1" t="s">
        <v>74</v>
      </c>
    </row>
    <row r="14" spans="1:3" ht="43.2" x14ac:dyDescent="0.3">
      <c r="A14" s="3" t="s">
        <v>75</v>
      </c>
      <c r="B14" s="1">
        <v>22</v>
      </c>
      <c r="C14" s="1" t="s">
        <v>76</v>
      </c>
    </row>
    <row r="15" spans="1:3" ht="43.2" x14ac:dyDescent="0.3">
      <c r="A15" s="3" t="s">
        <v>77</v>
      </c>
      <c r="B15" s="1">
        <v>47</v>
      </c>
      <c r="C15" s="1" t="s">
        <v>32</v>
      </c>
    </row>
    <row r="16" spans="1:3" ht="43.2" x14ac:dyDescent="0.3">
      <c r="A16" s="3" t="s">
        <v>78</v>
      </c>
      <c r="B16" s="1">
        <v>36</v>
      </c>
      <c r="C16" s="1" t="s">
        <v>27</v>
      </c>
    </row>
    <row r="17" spans="1:3" ht="43.2" x14ac:dyDescent="0.3">
      <c r="A17" s="3" t="s">
        <v>79</v>
      </c>
      <c r="B17" s="1">
        <v>29</v>
      </c>
      <c r="C17" s="1" t="s">
        <v>29</v>
      </c>
    </row>
    <row r="18" spans="1:3" ht="43.2" x14ac:dyDescent="0.3">
      <c r="A18" s="3" t="s">
        <v>80</v>
      </c>
      <c r="B18" s="1">
        <v>86</v>
      </c>
      <c r="C18" s="1" t="s">
        <v>54</v>
      </c>
    </row>
    <row r="19" spans="1:3" ht="43.2" x14ac:dyDescent="0.3">
      <c r="A19" s="3" t="s">
        <v>81</v>
      </c>
      <c r="B19" s="1">
        <v>54</v>
      </c>
      <c r="C19" s="1" t="s">
        <v>55</v>
      </c>
    </row>
    <row r="20" spans="1:3" ht="43.2" x14ac:dyDescent="0.3">
      <c r="A20" s="3" t="s">
        <v>82</v>
      </c>
      <c r="B20" s="1">
        <v>97</v>
      </c>
      <c r="C20" s="1" t="s">
        <v>83</v>
      </c>
    </row>
    <row r="21" spans="1:3" ht="43.2" x14ac:dyDescent="0.3">
      <c r="A21" s="3" t="s">
        <v>84</v>
      </c>
      <c r="B21" s="1">
        <v>56</v>
      </c>
      <c r="C21" s="1" t="s">
        <v>31</v>
      </c>
    </row>
    <row r="22" spans="1:3" ht="57.6" x14ac:dyDescent="0.3">
      <c r="A22" s="3" t="s">
        <v>85</v>
      </c>
      <c r="B22" s="1">
        <v>141</v>
      </c>
      <c r="C22" s="1" t="s">
        <v>86</v>
      </c>
    </row>
    <row r="23" spans="1:3" ht="57.6" x14ac:dyDescent="0.3">
      <c r="A23" s="3" t="s">
        <v>87</v>
      </c>
      <c r="B23" s="1">
        <v>42</v>
      </c>
      <c r="C23" s="1" t="s">
        <v>88</v>
      </c>
    </row>
    <row r="24" spans="1:3" ht="57.6" x14ac:dyDescent="0.3">
      <c r="A24" s="3" t="s">
        <v>39</v>
      </c>
      <c r="B24" s="1">
        <v>88</v>
      </c>
      <c r="C24" s="1" t="s">
        <v>31</v>
      </c>
    </row>
    <row r="25" spans="1:3" ht="57.6" x14ac:dyDescent="0.3">
      <c r="A25" s="3" t="s">
        <v>40</v>
      </c>
      <c r="B25" s="1">
        <v>4</v>
      </c>
      <c r="C25" s="1" t="s">
        <v>89</v>
      </c>
    </row>
    <row r="26" spans="1:3" ht="57.6" x14ac:dyDescent="0.3">
      <c r="A26" s="3" t="s">
        <v>41</v>
      </c>
      <c r="B26" s="1">
        <v>0</v>
      </c>
      <c r="C26" s="1" t="s">
        <v>53</v>
      </c>
    </row>
    <row r="27" spans="1:3" ht="57.6" x14ac:dyDescent="0.3">
      <c r="A27" s="3" t="s">
        <v>90</v>
      </c>
      <c r="B27" s="1">
        <v>0</v>
      </c>
      <c r="C27" s="1" t="s">
        <v>53</v>
      </c>
    </row>
    <row r="28" spans="1:3" ht="43.2" x14ac:dyDescent="0.3">
      <c r="A28" s="3" t="s">
        <v>91</v>
      </c>
      <c r="B28" s="1">
        <v>0</v>
      </c>
      <c r="C28" s="1" t="s">
        <v>53</v>
      </c>
    </row>
    <row r="29" spans="1:3" ht="28.8" x14ac:dyDescent="0.3">
      <c r="A29" s="2" t="s">
        <v>92</v>
      </c>
      <c r="B29" s="1">
        <v>178</v>
      </c>
      <c r="C29" s="1" t="s">
        <v>44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8" workbookViewId="0">
      <selection activeCell="A4" sqref="A4:B29"/>
    </sheetView>
  </sheetViews>
  <sheetFormatPr defaultRowHeight="14.4" x14ac:dyDescent="0.3"/>
  <cols>
    <col min="1" max="1" width="30" style="1" customWidth="1"/>
    <col min="2" max="2" width="20" style="9" customWidth="1"/>
    <col min="3" max="3" width="20" style="1" customWidth="1"/>
  </cols>
  <sheetData>
    <row r="1" spans="1:3" ht="30" customHeight="1" x14ac:dyDescent="0.3">
      <c r="A1" s="4" t="s">
        <v>17</v>
      </c>
      <c r="B1" s="5" t="s">
        <v>18</v>
      </c>
      <c r="C1" s="5"/>
    </row>
    <row r="2" spans="1:3" x14ac:dyDescent="0.3">
      <c r="A2" s="4" t="s">
        <v>19</v>
      </c>
      <c r="B2" s="8" t="s">
        <v>20</v>
      </c>
      <c r="C2" s="4" t="s">
        <v>21</v>
      </c>
    </row>
    <row r="3" spans="1:3" x14ac:dyDescent="0.3">
      <c r="A3" s="1" t="s">
        <v>58</v>
      </c>
      <c r="B3" s="9">
        <v>4160</v>
      </c>
      <c r="C3" s="1" t="s">
        <v>22</v>
      </c>
    </row>
    <row r="4" spans="1:3" x14ac:dyDescent="0.3">
      <c r="A4" s="2" t="s">
        <v>93</v>
      </c>
      <c r="B4" s="9">
        <v>53</v>
      </c>
      <c r="C4" s="1" t="s">
        <v>94</v>
      </c>
    </row>
    <row r="5" spans="1:3" x14ac:dyDescent="0.3">
      <c r="A5" s="2" t="s">
        <v>95</v>
      </c>
      <c r="B5" s="9">
        <v>47</v>
      </c>
      <c r="C5" s="1" t="s">
        <v>30</v>
      </c>
    </row>
    <row r="6" spans="1:3" x14ac:dyDescent="0.3">
      <c r="A6" s="2" t="s">
        <v>96</v>
      </c>
      <c r="B6" s="9">
        <v>20</v>
      </c>
      <c r="C6" s="1" t="s">
        <v>34</v>
      </c>
    </row>
    <row r="7" spans="1:3" x14ac:dyDescent="0.3">
      <c r="A7" s="2" t="s">
        <v>97</v>
      </c>
      <c r="B7" s="9">
        <v>35</v>
      </c>
      <c r="C7" s="1" t="s">
        <v>29</v>
      </c>
    </row>
    <row r="8" spans="1:3" x14ac:dyDescent="0.3">
      <c r="A8" s="2" t="s">
        <v>98</v>
      </c>
      <c r="B8" s="9">
        <v>18</v>
      </c>
      <c r="C8" s="1" t="s">
        <v>76</v>
      </c>
    </row>
    <row r="9" spans="1:3" x14ac:dyDescent="0.3">
      <c r="A9" s="2" t="s">
        <v>99</v>
      </c>
      <c r="B9" s="9">
        <v>40</v>
      </c>
      <c r="C9" s="1" t="s">
        <v>30</v>
      </c>
    </row>
    <row r="10" spans="1:3" x14ac:dyDescent="0.3">
      <c r="A10" s="2" t="s">
        <v>100</v>
      </c>
      <c r="B10" s="9">
        <v>27</v>
      </c>
      <c r="C10" s="1" t="s">
        <v>29</v>
      </c>
    </row>
    <row r="11" spans="1:3" x14ac:dyDescent="0.3">
      <c r="A11" s="2" t="s">
        <v>101</v>
      </c>
      <c r="B11" s="9">
        <v>24</v>
      </c>
      <c r="C11" s="1" t="s">
        <v>64</v>
      </c>
    </row>
    <row r="12" spans="1:3" x14ac:dyDescent="0.3">
      <c r="A12" s="2" t="s">
        <v>102</v>
      </c>
      <c r="B12" s="9">
        <v>64</v>
      </c>
      <c r="C12" s="1" t="s">
        <v>88</v>
      </c>
    </row>
    <row r="13" spans="1:3" x14ac:dyDescent="0.3">
      <c r="A13" s="2" t="s">
        <v>103</v>
      </c>
      <c r="B13" s="9">
        <v>14</v>
      </c>
      <c r="C13" s="1" t="s">
        <v>64</v>
      </c>
    </row>
    <row r="14" spans="1:3" x14ac:dyDescent="0.3">
      <c r="A14" s="2" t="s">
        <v>104</v>
      </c>
      <c r="B14" s="9">
        <v>59</v>
      </c>
      <c r="C14" s="1" t="s">
        <v>46</v>
      </c>
    </row>
    <row r="15" spans="1:3" x14ac:dyDescent="0.3">
      <c r="A15" s="2" t="s">
        <v>105</v>
      </c>
      <c r="B15" s="9">
        <v>30</v>
      </c>
      <c r="C15" s="1" t="s">
        <v>46</v>
      </c>
    </row>
    <row r="16" spans="1:3" x14ac:dyDescent="0.3">
      <c r="A16" s="2" t="s">
        <v>106</v>
      </c>
      <c r="B16" s="9">
        <v>49</v>
      </c>
      <c r="C16" s="1" t="s">
        <v>45</v>
      </c>
    </row>
    <row r="17" spans="1:3" x14ac:dyDescent="0.3">
      <c r="A17" s="2" t="s">
        <v>107</v>
      </c>
      <c r="B17" s="9">
        <v>132</v>
      </c>
      <c r="C17" s="1" t="s">
        <v>108</v>
      </c>
    </row>
    <row r="18" spans="1:3" x14ac:dyDescent="0.3">
      <c r="A18" s="2" t="s">
        <v>109</v>
      </c>
      <c r="B18" s="9">
        <v>60</v>
      </c>
      <c r="C18" s="1" t="s">
        <v>94</v>
      </c>
    </row>
    <row r="19" spans="1:3" x14ac:dyDescent="0.3">
      <c r="A19" s="2" t="s">
        <v>110</v>
      </c>
      <c r="B19" s="9">
        <v>174</v>
      </c>
      <c r="C19" s="1" t="s">
        <v>44</v>
      </c>
    </row>
    <row r="20" spans="1:3" x14ac:dyDescent="0.3">
      <c r="A20" s="2" t="s">
        <v>111</v>
      </c>
      <c r="B20" s="9">
        <v>156</v>
      </c>
      <c r="C20" s="1" t="s">
        <v>112</v>
      </c>
    </row>
    <row r="21" spans="1:3" x14ac:dyDescent="0.3">
      <c r="A21" s="2" t="s">
        <v>113</v>
      </c>
      <c r="B21" s="9">
        <v>399</v>
      </c>
      <c r="C21" s="1" t="s">
        <v>24</v>
      </c>
    </row>
    <row r="22" spans="1:3" x14ac:dyDescent="0.3">
      <c r="A22" s="2" t="s">
        <v>114</v>
      </c>
      <c r="B22" s="9">
        <v>399</v>
      </c>
      <c r="C22" s="1" t="s">
        <v>115</v>
      </c>
    </row>
    <row r="23" spans="1:3" x14ac:dyDescent="0.3">
      <c r="A23" s="2" t="s">
        <v>116</v>
      </c>
      <c r="B23" s="9">
        <v>754</v>
      </c>
      <c r="C23" s="1" t="s">
        <v>33</v>
      </c>
    </row>
    <row r="24" spans="1:3" x14ac:dyDescent="0.3">
      <c r="A24" s="2" t="s">
        <v>117</v>
      </c>
      <c r="B24" s="9">
        <v>542</v>
      </c>
      <c r="C24" s="1" t="s">
        <v>49</v>
      </c>
    </row>
    <row r="25" spans="1:3" x14ac:dyDescent="0.3">
      <c r="A25" s="2" t="s">
        <v>118</v>
      </c>
      <c r="B25" s="9">
        <v>657</v>
      </c>
      <c r="C25" s="1" t="s">
        <v>43</v>
      </c>
    </row>
    <row r="26" spans="1:3" x14ac:dyDescent="0.3">
      <c r="A26" s="2" t="s">
        <v>119</v>
      </c>
      <c r="B26" s="9">
        <v>232</v>
      </c>
      <c r="C26" s="1" t="s">
        <v>35</v>
      </c>
    </row>
    <row r="27" spans="1:3" x14ac:dyDescent="0.3">
      <c r="A27" s="2" t="s">
        <v>120</v>
      </c>
      <c r="B27" s="9">
        <v>89</v>
      </c>
      <c r="C27" s="1" t="s">
        <v>86</v>
      </c>
    </row>
    <row r="28" spans="1:3" x14ac:dyDescent="0.3">
      <c r="A28" s="2" t="s">
        <v>121</v>
      </c>
      <c r="B28" s="9">
        <v>26</v>
      </c>
      <c r="C28" s="1" t="s">
        <v>70</v>
      </c>
    </row>
    <row r="29" spans="1:3" x14ac:dyDescent="0.3">
      <c r="A29" s="2" t="s">
        <v>122</v>
      </c>
      <c r="B29" s="9">
        <v>60</v>
      </c>
      <c r="C29" s="1" t="s">
        <v>26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 (San Juan NM)</vt:lpstr>
      <vt:lpstr>Calculations (La Plata)</vt:lpstr>
      <vt:lpstr>ownership units</vt:lpstr>
      <vt:lpstr>rental units</vt:lpstr>
      <vt:lpstr>B25026</vt:lpstr>
      <vt:lpstr>B25075</vt:lpstr>
    </vt:vector>
  </TitlesOfParts>
  <Company>Dept. of Local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Everson, Connor</dc:creator>
  <cp:lastModifiedBy>Everson, Connor</cp:lastModifiedBy>
  <dcterms:created xsi:type="dcterms:W3CDTF">2023-07-13T13:52:01Z</dcterms:created>
  <dcterms:modified xsi:type="dcterms:W3CDTF">2023-07-13T14:32:12Z</dcterms:modified>
</cp:coreProperties>
</file>