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131"/>
  <workbookPr filterPrivacy="1" codeName="ThisWorkbook" autoCompressPictures="0"/>
  <xr:revisionPtr revIDLastSave="0" documentId="13_ncr:1_{8DA1E4E2-6337-450C-9ECC-1286346F4CB9}" xr6:coauthVersionLast="47" xr6:coauthVersionMax="47" xr10:uidLastSave="{00000000-0000-0000-0000-000000000000}"/>
  <bookViews>
    <workbookView xWindow="-108" yWindow="-108" windowWidth="23256" windowHeight="12576" tabRatio="788" firstSheet="6" activeTab="6" xr2:uid="{00000000-000D-0000-FFFF-FFFF00000000}"/>
  </bookViews>
  <sheets>
    <sheet name="1 月" sheetId="14" state="hidden" r:id="rId1"/>
    <sheet name="2 月" sheetId="15" state="hidden" r:id="rId2"/>
    <sheet name="3 月" sheetId="16" state="hidden" r:id="rId3"/>
    <sheet name="4 月" sheetId="17" state="hidden" r:id="rId4"/>
    <sheet name="5 月" sheetId="18" state="hidden" r:id="rId5"/>
    <sheet name="6 月" sheetId="19" state="hidden" r:id="rId6"/>
    <sheet name="7 月" sheetId="20" r:id="rId7"/>
    <sheet name="8 月" sheetId="21" state="hidden" r:id="rId8"/>
    <sheet name="9 月" sheetId="22" state="hidden" r:id="rId9"/>
    <sheet name="10 月" sheetId="23" state="hidden" r:id="rId10"/>
    <sheet name="11 月" sheetId="24" state="hidden" r:id="rId11"/>
    <sheet name="12 月" sheetId="25" state="hidden" r:id="rId12"/>
  </sheets>
  <definedNames>
    <definedName name="CalendarYear">'1 月'!$K$5</definedName>
    <definedName name="ColumnTitleRegion1..H12.1">'1 月'!$B$3</definedName>
    <definedName name="ColumnTitleRegion1..H12.10">'10 月'!$B$3</definedName>
    <definedName name="ColumnTitleRegion1..H12.11">'11 月'!$B$3</definedName>
    <definedName name="ColumnTitleRegion1..H12.12">'12 月'!$B$3</definedName>
    <definedName name="ColumnTitleRegion1..H12.2">'2 月'!$B$3</definedName>
    <definedName name="ColumnTitleRegion1..H12.3">'3 月'!$B$3</definedName>
    <definedName name="ColumnTitleRegion1..H12.4">'4 月'!$B$3</definedName>
    <definedName name="ColumnTitleRegion1..H12.5">'5 月'!$B$3</definedName>
    <definedName name="ColumnTitleRegion1..H12.6">'6 月'!$B$3</definedName>
    <definedName name="ColumnTitleRegion1..H12.7">'7 月'!$B$2</definedName>
    <definedName name="ColumnTitleRegion1..H12.8">'8 月'!$B$3</definedName>
    <definedName name="ColumnTitleRegion1..H12.9">'9 月'!$B$3</definedName>
    <definedName name="ColumnTitleRegion2..C14.1">'1 月'!$B$3</definedName>
    <definedName name="ColumnTitleRegion2..C14.10">'10 月'!$B$3</definedName>
    <definedName name="ColumnTitleRegion2..C14.11">'11 月'!$B$3</definedName>
    <definedName name="ColumnTitleRegion2..C14.12">'12 月'!$B$3</definedName>
    <definedName name="ColumnTitleRegion2..C14.2">'2 月'!$B$3</definedName>
    <definedName name="ColumnTitleRegion2..C14.3">'3 月'!$B$3</definedName>
    <definedName name="ColumnTitleRegion2..C14.4">'4 月'!$B$3</definedName>
    <definedName name="ColumnTitleRegion2..C14.5">'5 月'!$B$3</definedName>
    <definedName name="ColumnTitleRegion2..C14.6">'6 月'!$B$3</definedName>
    <definedName name="ColumnTitleRegion2..C14.7">'7 月'!$B$2</definedName>
    <definedName name="ColumnTitleRegion2..C14.8">'8 月'!$B$3</definedName>
    <definedName name="ColumnTitleRegion2..C14.9">'9 月'!$B$3</definedName>
    <definedName name="DaysAndWeeks">{0,1,2,3,4,5,6} + {0;1;2;3;4;5}*7</definedName>
    <definedName name="_xlnm.Print_Area" localSheetId="0">'1 月'!$A:$I</definedName>
    <definedName name="_xlnm.Print_Area" localSheetId="9">'10 月'!$A:$I</definedName>
    <definedName name="_xlnm.Print_Area" localSheetId="10">'11 月'!$A:$I</definedName>
    <definedName name="_xlnm.Print_Area" localSheetId="11">'12 月'!$A:$I</definedName>
    <definedName name="_xlnm.Print_Area" localSheetId="1">'2 月'!$A:$I</definedName>
    <definedName name="_xlnm.Print_Area" localSheetId="2">'3 月'!$A:$I</definedName>
    <definedName name="_xlnm.Print_Area" localSheetId="3">'4 月'!$A:$I</definedName>
    <definedName name="_xlnm.Print_Area" localSheetId="4">'5 月'!$A:$I</definedName>
    <definedName name="_xlnm.Print_Area" localSheetId="5">'6 月'!$A:$I</definedName>
    <definedName name="_xlnm.Print_Area" localSheetId="6">'7 月'!$A:$H</definedName>
    <definedName name="_xlnm.Print_Area" localSheetId="7">'8 月'!$A:$I</definedName>
    <definedName name="_xlnm.Print_Area" localSheetId="8">'9 月'!$A:$I</definedName>
    <definedName name="RowTitleRegion1..K3">'1 月'!$K$4</definedName>
    <definedName name="週の始まり">'1 月'!$L$5</definedName>
  </definedNames>
  <calcPr calcId="191029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2" i="25" l="1"/>
  <c r="B2" i="24"/>
  <c r="B2" i="23"/>
  <c r="B2" i="22"/>
  <c r="B2" i="21"/>
  <c r="B1" i="20"/>
  <c r="B2" i="19"/>
  <c r="B2" i="18"/>
  <c r="B2" i="17"/>
  <c r="B2" i="16"/>
  <c r="B2" i="14"/>
  <c r="B2" i="15"/>
  <c r="B14" i="15" a="1"/>
  <c r="B14" i="15" s="1"/>
  <c r="B12" i="15" a="1"/>
  <c r="B10" i="15" a="1"/>
  <c r="B8" i="15" a="1"/>
  <c r="B6" i="15" a="1"/>
  <c r="B4" i="15" a="1"/>
  <c r="B14" i="16" a="1"/>
  <c r="C14" i="16" s="1"/>
  <c r="F12" i="16"/>
  <c r="D12" i="16"/>
  <c r="B12" i="16"/>
  <c r="B12" i="16" a="1"/>
  <c r="G12" i="16" s="1"/>
  <c r="B10" i="16" a="1"/>
  <c r="G10" i="16" s="1"/>
  <c r="H8" i="16"/>
  <c r="F8" i="16"/>
  <c r="D8" i="16"/>
  <c r="B8" i="16"/>
  <c r="B8" i="16" a="1"/>
  <c r="G8" i="16" s="1"/>
  <c r="B6" i="16" a="1"/>
  <c r="G6" i="16" s="1"/>
  <c r="B4" i="16" a="1"/>
  <c r="G4" i="16" s="1"/>
  <c r="B14" i="17" a="1"/>
  <c r="B14" i="17" s="1"/>
  <c r="G12" i="17"/>
  <c r="C12" i="17"/>
  <c r="B12" i="17" a="1"/>
  <c r="B10" i="17" a="1"/>
  <c r="G10" i="17" s="1"/>
  <c r="B8" i="17" a="1"/>
  <c r="G8" i="17" s="1"/>
  <c r="G6" i="17"/>
  <c r="C6" i="17"/>
  <c r="B6" i="17" a="1"/>
  <c r="B4" i="17" a="1"/>
  <c r="G4" i="17" s="1"/>
  <c r="G3" i="17" s="1"/>
  <c r="B14" i="18" a="1"/>
  <c r="C14" i="18" s="1"/>
  <c r="B12" i="18" a="1"/>
  <c r="G12" i="18" s="1"/>
  <c r="H10" i="18"/>
  <c r="F10" i="18"/>
  <c r="D10" i="18"/>
  <c r="B10" i="18" a="1"/>
  <c r="G10" i="18" s="1"/>
  <c r="B8" i="18" a="1"/>
  <c r="G8" i="18" s="1"/>
  <c r="H6" i="18"/>
  <c r="F6" i="18"/>
  <c r="D6" i="18"/>
  <c r="B6" i="18" a="1"/>
  <c r="G6" i="18" s="1"/>
  <c r="B4" i="18" a="1"/>
  <c r="G4" i="18" s="1"/>
  <c r="G3" i="18" s="1"/>
  <c r="B14" i="19" a="1"/>
  <c r="B14" i="19" s="1"/>
  <c r="B12" i="19" a="1"/>
  <c r="B10" i="19" a="1"/>
  <c r="B8" i="19" a="1"/>
  <c r="B6" i="19" a="1"/>
  <c r="H6" i="19" s="1"/>
  <c r="B4" i="19" a="1"/>
  <c r="H4" i="19" s="1"/>
  <c r="B23" i="20" a="1"/>
  <c r="C23" i="20" s="1"/>
  <c r="B19" i="20" a="1"/>
  <c r="G19" i="20" s="1"/>
  <c r="B15" i="20" a="1"/>
  <c r="G15" i="20" s="1"/>
  <c r="B11" i="20" a="1"/>
  <c r="G11" i="20" s="1"/>
  <c r="B7" i="20" a="1"/>
  <c r="G7" i="20" s="1"/>
  <c r="B3" i="20" a="1"/>
  <c r="G3" i="20" s="1"/>
  <c r="G2" i="20" s="1"/>
  <c r="B14" i="21" a="1"/>
  <c r="B14" i="21" s="1"/>
  <c r="B12" i="21" a="1"/>
  <c r="G12" i="21" s="1"/>
  <c r="B10" i="21" a="1"/>
  <c r="G10" i="21" s="1"/>
  <c r="B8" i="21" a="1"/>
  <c r="G8" i="21" s="1"/>
  <c r="B6" i="21" a="1"/>
  <c r="G6" i="21" s="1"/>
  <c r="B4" i="21" a="1"/>
  <c r="G4" i="21" s="1"/>
  <c r="G3" i="21" s="1"/>
  <c r="B14" i="22"/>
  <c r="B14" i="22" a="1"/>
  <c r="C14" i="22" s="1"/>
  <c r="B12" i="22" a="1"/>
  <c r="G12" i="22" s="1"/>
  <c r="H10" i="22"/>
  <c r="F10" i="22"/>
  <c r="D10" i="22"/>
  <c r="B10" i="22" a="1"/>
  <c r="G10" i="22" s="1"/>
  <c r="B8" i="22" a="1"/>
  <c r="G8" i="22" s="1"/>
  <c r="B6" i="22" a="1"/>
  <c r="G6" i="22" s="1"/>
  <c r="F4" i="22"/>
  <c r="F3" i="22" s="1"/>
  <c r="D4" i="22"/>
  <c r="D3" i="22" s="1"/>
  <c r="B4" i="22"/>
  <c r="B4" i="22" a="1"/>
  <c r="G4" i="22" s="1"/>
  <c r="G3" i="22" s="1"/>
  <c r="B14" i="23" a="1"/>
  <c r="C14" i="23" s="1"/>
  <c r="B12" i="23" a="1"/>
  <c r="G12" i="23" s="1"/>
  <c r="B10" i="23" a="1"/>
  <c r="G10" i="23" s="1"/>
  <c r="B8" i="23" a="1"/>
  <c r="G8" i="23" s="1"/>
  <c r="B6" i="23" a="1"/>
  <c r="G6" i="23" s="1"/>
  <c r="B4" i="23" a="1"/>
  <c r="G4" i="23" s="1"/>
  <c r="G3" i="23" s="1"/>
  <c r="B14" i="24"/>
  <c r="B14" i="24" a="1"/>
  <c r="C14" i="24" s="1"/>
  <c r="B12" i="24" a="1"/>
  <c r="G12" i="24" s="1"/>
  <c r="H10" i="24"/>
  <c r="F10" i="24"/>
  <c r="D10" i="24"/>
  <c r="B10" i="24" a="1"/>
  <c r="G10" i="24" s="1"/>
  <c r="B8" i="24" a="1"/>
  <c r="G8" i="24" s="1"/>
  <c r="H6" i="24"/>
  <c r="B6" i="24" a="1"/>
  <c r="G6" i="24" s="1"/>
  <c r="H4" i="24"/>
  <c r="F4" i="24"/>
  <c r="D4" i="24"/>
  <c r="B4" i="24"/>
  <c r="B4" i="24" a="1"/>
  <c r="G4" i="24" s="1"/>
  <c r="G3" i="24" s="1"/>
  <c r="B14" i="25" a="1"/>
  <c r="C14" i="25" s="1"/>
  <c r="B12" i="25" a="1"/>
  <c r="G12" i="25" s="1"/>
  <c r="B10" i="25" a="1"/>
  <c r="G10" i="25" s="1"/>
  <c r="B8" i="25" a="1"/>
  <c r="G8" i="25" s="1"/>
  <c r="B6" i="25" a="1"/>
  <c r="G6" i="25" s="1"/>
  <c r="B4" i="25" a="1"/>
  <c r="G4" i="25" s="1"/>
  <c r="G3" i="25" s="1"/>
  <c r="B14" i="14"/>
  <c r="B14" i="14" a="1"/>
  <c r="C14" i="14" s="1"/>
  <c r="B12" i="14" a="1"/>
  <c r="G12" i="14" s="1"/>
  <c r="H10" i="14"/>
  <c r="F10" i="14"/>
  <c r="B10" i="14" a="1"/>
  <c r="G10" i="14" s="1"/>
  <c r="D8" i="14"/>
  <c r="B8" i="14"/>
  <c r="B8" i="14" a="1"/>
  <c r="G8" i="14" s="1"/>
  <c r="B6" i="14" a="1"/>
  <c r="G6" i="14" s="1"/>
  <c r="H4" i="14"/>
  <c r="F4" i="14"/>
  <c r="F3" i="14" s="1"/>
  <c r="D4" i="14"/>
  <c r="D3" i="14" s="1"/>
  <c r="B4" i="14"/>
  <c r="B4" i="14" a="1"/>
  <c r="G4" i="14" s="1"/>
  <c r="G3" i="14" s="1"/>
  <c r="G3" i="16"/>
  <c r="H3" i="19"/>
  <c r="H3" i="24"/>
  <c r="F3" i="24"/>
  <c r="D3" i="24"/>
  <c r="H3" i="14"/>
  <c r="B3" i="20" l="1"/>
  <c r="B15" i="20"/>
  <c r="D3" i="20"/>
  <c r="D2" i="20" s="1"/>
  <c r="D15" i="20"/>
  <c r="F3" i="20"/>
  <c r="F2" i="20" s="1"/>
  <c r="F15" i="20"/>
  <c r="H7" i="20"/>
  <c r="H3" i="20"/>
  <c r="H2" i="20" s="1"/>
  <c r="H15" i="20"/>
  <c r="B23" i="20"/>
  <c r="B4" i="18"/>
  <c r="B8" i="22"/>
  <c r="D8" i="24"/>
  <c r="D4" i="18"/>
  <c r="D3" i="18" s="1"/>
  <c r="B14" i="18"/>
  <c r="C8" i="17"/>
  <c r="B6" i="16"/>
  <c r="D11" i="20"/>
  <c r="F4" i="18"/>
  <c r="F3" i="18" s="1"/>
  <c r="B8" i="18"/>
  <c r="C14" i="17"/>
  <c r="D6" i="16"/>
  <c r="B8" i="24"/>
  <c r="F8" i="24"/>
  <c r="B12" i="24"/>
  <c r="B6" i="24"/>
  <c r="H8" i="24"/>
  <c r="D12" i="24"/>
  <c r="D12" i="22"/>
  <c r="C4" i="17"/>
  <c r="C3" i="17" s="1"/>
  <c r="F8" i="14"/>
  <c r="B12" i="14"/>
  <c r="D6" i="14"/>
  <c r="B6" i="22"/>
  <c r="H8" i="22"/>
  <c r="F11" i="20"/>
  <c r="B19" i="20"/>
  <c r="F6" i="14"/>
  <c r="B10" i="14"/>
  <c r="H12" i="14"/>
  <c r="D6" i="24"/>
  <c r="F12" i="24"/>
  <c r="D6" i="22"/>
  <c r="F12" i="22"/>
  <c r="B7" i="20"/>
  <c r="H11" i="20"/>
  <c r="D19" i="20"/>
  <c r="F8" i="18"/>
  <c r="B12" i="18"/>
  <c r="C10" i="17"/>
  <c r="B4" i="16"/>
  <c r="H6" i="16"/>
  <c r="D10" i="16"/>
  <c r="D8" i="22"/>
  <c r="B11" i="20"/>
  <c r="B6" i="14"/>
  <c r="H8" i="14"/>
  <c r="D12" i="14"/>
  <c r="F8" i="22"/>
  <c r="B12" i="22"/>
  <c r="F12" i="14"/>
  <c r="H4" i="18"/>
  <c r="H3" i="18" s="1"/>
  <c r="D8" i="18"/>
  <c r="F6" i="16"/>
  <c r="B10" i="16"/>
  <c r="H12" i="16"/>
  <c r="H6" i="14"/>
  <c r="D10" i="14"/>
  <c r="F6" i="24"/>
  <c r="B10" i="24"/>
  <c r="H12" i="24"/>
  <c r="F6" i="22"/>
  <c r="B10" i="22"/>
  <c r="H12" i="22"/>
  <c r="D7" i="20"/>
  <c r="F19" i="20"/>
  <c r="B6" i="18"/>
  <c r="H8" i="18"/>
  <c r="D12" i="18"/>
  <c r="D4" i="16"/>
  <c r="D3" i="16" s="1"/>
  <c r="F10" i="16"/>
  <c r="B14" i="16"/>
  <c r="H6" i="22"/>
  <c r="F7" i="20"/>
  <c r="H19" i="20"/>
  <c r="F12" i="18"/>
  <c r="F4" i="16"/>
  <c r="F3" i="16" s="1"/>
  <c r="H10" i="16"/>
  <c r="B10" i="18"/>
  <c r="H12" i="18"/>
  <c r="H4" i="16"/>
  <c r="H3" i="16" s="1"/>
  <c r="C4" i="14"/>
  <c r="C3" i="14" s="1"/>
  <c r="E4" i="14"/>
  <c r="E3" i="14" s="1"/>
  <c r="C6" i="14"/>
  <c r="E6" i="14"/>
  <c r="C8" i="14"/>
  <c r="E8" i="14"/>
  <c r="C10" i="14"/>
  <c r="E10" i="14"/>
  <c r="C12" i="14"/>
  <c r="E12" i="14"/>
  <c r="B4" i="25"/>
  <c r="D4" i="25"/>
  <c r="D3" i="25" s="1"/>
  <c r="F4" i="25"/>
  <c r="F3" i="25" s="1"/>
  <c r="H4" i="25"/>
  <c r="H3" i="25" s="1"/>
  <c r="B6" i="25"/>
  <c r="D6" i="25"/>
  <c r="F6" i="25"/>
  <c r="H6" i="25"/>
  <c r="B8" i="25"/>
  <c r="D8" i="25"/>
  <c r="F8" i="25"/>
  <c r="H8" i="25"/>
  <c r="B10" i="25"/>
  <c r="D10" i="25"/>
  <c r="F10" i="25"/>
  <c r="H10" i="25"/>
  <c r="B12" i="25"/>
  <c r="D12" i="25"/>
  <c r="F12" i="25"/>
  <c r="H12" i="25"/>
  <c r="B14" i="25"/>
  <c r="C4" i="24"/>
  <c r="C3" i="24" s="1"/>
  <c r="E4" i="24"/>
  <c r="E3" i="24" s="1"/>
  <c r="C6" i="24"/>
  <c r="E6" i="24"/>
  <c r="C8" i="24"/>
  <c r="E8" i="24"/>
  <c r="C10" i="24"/>
  <c r="E10" i="24"/>
  <c r="C12" i="24"/>
  <c r="E12" i="24"/>
  <c r="B4" i="23"/>
  <c r="D4" i="23"/>
  <c r="D3" i="23" s="1"/>
  <c r="F4" i="23"/>
  <c r="F3" i="23" s="1"/>
  <c r="H4" i="23"/>
  <c r="H3" i="23" s="1"/>
  <c r="B6" i="23"/>
  <c r="D6" i="23"/>
  <c r="F6" i="23"/>
  <c r="H6" i="23"/>
  <c r="B8" i="23"/>
  <c r="D8" i="23"/>
  <c r="F8" i="23"/>
  <c r="H8" i="23"/>
  <c r="B10" i="23"/>
  <c r="D10" i="23"/>
  <c r="F10" i="23"/>
  <c r="H10" i="23"/>
  <c r="B12" i="23"/>
  <c r="D12" i="23"/>
  <c r="F12" i="23"/>
  <c r="H12" i="23"/>
  <c r="B14" i="23"/>
  <c r="C4" i="22"/>
  <c r="C3" i="22" s="1"/>
  <c r="E4" i="22"/>
  <c r="E3" i="22" s="1"/>
  <c r="H4" i="22"/>
  <c r="H3" i="22" s="1"/>
  <c r="C4" i="21"/>
  <c r="C3" i="21" s="1"/>
  <c r="C6" i="21"/>
  <c r="C8" i="21"/>
  <c r="C10" i="21"/>
  <c r="C12" i="21"/>
  <c r="C4" i="25"/>
  <c r="C3" i="25" s="1"/>
  <c r="E4" i="25"/>
  <c r="E3" i="25" s="1"/>
  <c r="C6" i="25"/>
  <c r="E6" i="25"/>
  <c r="C8" i="25"/>
  <c r="E8" i="25"/>
  <c r="C10" i="25"/>
  <c r="E10" i="25"/>
  <c r="C12" i="25"/>
  <c r="E12" i="25"/>
  <c r="C4" i="23"/>
  <c r="C3" i="23" s="1"/>
  <c r="E4" i="23"/>
  <c r="E3" i="23" s="1"/>
  <c r="C6" i="23"/>
  <c r="E6" i="23"/>
  <c r="C8" i="23"/>
  <c r="E8" i="23"/>
  <c r="C10" i="23"/>
  <c r="E10" i="23"/>
  <c r="C12" i="23"/>
  <c r="E12" i="23"/>
  <c r="H4" i="21"/>
  <c r="H3" i="21" s="1"/>
  <c r="F4" i="21"/>
  <c r="F3" i="21" s="1"/>
  <c r="D4" i="21"/>
  <c r="D3" i="21" s="1"/>
  <c r="B4" i="21"/>
  <c r="E4" i="21"/>
  <c r="E3" i="21" s="1"/>
  <c r="H6" i="21"/>
  <c r="F6" i="21"/>
  <c r="D6" i="21"/>
  <c r="B6" i="21"/>
  <c r="E6" i="21"/>
  <c r="H8" i="21"/>
  <c r="F8" i="21"/>
  <c r="D8" i="21"/>
  <c r="B8" i="21"/>
  <c r="E8" i="21"/>
  <c r="H10" i="21"/>
  <c r="F10" i="21"/>
  <c r="D10" i="21"/>
  <c r="B10" i="21"/>
  <c r="E10" i="21"/>
  <c r="H12" i="21"/>
  <c r="F12" i="21"/>
  <c r="D12" i="21"/>
  <c r="B12" i="21"/>
  <c r="E12" i="21"/>
  <c r="C14" i="21"/>
  <c r="C4" i="19"/>
  <c r="C3" i="19" s="1"/>
  <c r="E4" i="19"/>
  <c r="E3" i="19" s="1"/>
  <c r="G4" i="19"/>
  <c r="G3" i="19" s="1"/>
  <c r="C6" i="19"/>
  <c r="E6" i="19"/>
  <c r="G6" i="19"/>
  <c r="H8" i="19"/>
  <c r="F8" i="19"/>
  <c r="C8" i="19"/>
  <c r="E8" i="19"/>
  <c r="H10" i="19"/>
  <c r="F10" i="19"/>
  <c r="D10" i="19"/>
  <c r="B10" i="19"/>
  <c r="E10" i="19"/>
  <c r="H12" i="19"/>
  <c r="F12" i="19"/>
  <c r="D12" i="19"/>
  <c r="B12" i="19"/>
  <c r="E12" i="19"/>
  <c r="H4" i="15"/>
  <c r="H3" i="15" s="1"/>
  <c r="F4" i="15"/>
  <c r="F3" i="15" s="1"/>
  <c r="D4" i="15"/>
  <c r="D3" i="15" s="1"/>
  <c r="B4" i="15"/>
  <c r="E4" i="15"/>
  <c r="E3" i="15" s="1"/>
  <c r="H6" i="15"/>
  <c r="F6" i="15"/>
  <c r="D6" i="15"/>
  <c r="B6" i="15"/>
  <c r="E6" i="15"/>
  <c r="H8" i="15"/>
  <c r="F8" i="15"/>
  <c r="D8" i="15"/>
  <c r="B8" i="15"/>
  <c r="E8" i="15"/>
  <c r="H10" i="15"/>
  <c r="F10" i="15"/>
  <c r="D10" i="15"/>
  <c r="B10" i="15"/>
  <c r="E10" i="15"/>
  <c r="H12" i="15"/>
  <c r="F12" i="15"/>
  <c r="D12" i="15"/>
  <c r="B12" i="15"/>
  <c r="E12" i="15"/>
  <c r="C6" i="22"/>
  <c r="E6" i="22"/>
  <c r="C8" i="22"/>
  <c r="E8" i="22"/>
  <c r="C10" i="22"/>
  <c r="E10" i="22"/>
  <c r="C12" i="22"/>
  <c r="E12" i="22"/>
  <c r="C3" i="20"/>
  <c r="C2" i="20" s="1"/>
  <c r="E3" i="20"/>
  <c r="E2" i="20" s="1"/>
  <c r="C7" i="20"/>
  <c r="E7" i="20"/>
  <c r="C11" i="20"/>
  <c r="E11" i="20"/>
  <c r="C15" i="20"/>
  <c r="E15" i="20"/>
  <c r="C19" i="20"/>
  <c r="E19" i="20"/>
  <c r="B4" i="19"/>
  <c r="D4" i="19"/>
  <c r="D3" i="19" s="1"/>
  <c r="F4" i="19"/>
  <c r="F3" i="19" s="1"/>
  <c r="B6" i="19"/>
  <c r="D6" i="19"/>
  <c r="F6" i="19"/>
  <c r="B8" i="19"/>
  <c r="D8" i="19"/>
  <c r="G8" i="19"/>
  <c r="C10" i="19"/>
  <c r="G10" i="19"/>
  <c r="C12" i="19"/>
  <c r="G12" i="19"/>
  <c r="C14" i="19"/>
  <c r="H4" i="17"/>
  <c r="H3" i="17" s="1"/>
  <c r="F4" i="17"/>
  <c r="F3" i="17" s="1"/>
  <c r="D4" i="17"/>
  <c r="D3" i="17" s="1"/>
  <c r="B4" i="17"/>
  <c r="E4" i="17"/>
  <c r="E3" i="17" s="1"/>
  <c r="H6" i="17"/>
  <c r="F6" i="17"/>
  <c r="D6" i="17"/>
  <c r="B6" i="17"/>
  <c r="E6" i="17"/>
  <c r="H8" i="17"/>
  <c r="F8" i="17"/>
  <c r="D8" i="17"/>
  <c r="B8" i="17"/>
  <c r="E8" i="17"/>
  <c r="H10" i="17"/>
  <c r="F10" i="17"/>
  <c r="D10" i="17"/>
  <c r="B10" i="17"/>
  <c r="E10" i="17"/>
  <c r="H12" i="17"/>
  <c r="F12" i="17"/>
  <c r="D12" i="17"/>
  <c r="B12" i="17"/>
  <c r="E12" i="17"/>
  <c r="C4" i="15"/>
  <c r="C3" i="15" s="1"/>
  <c r="G4" i="15"/>
  <c r="G3" i="15" s="1"/>
  <c r="C6" i="15"/>
  <c r="G6" i="15"/>
  <c r="C8" i="15"/>
  <c r="G8" i="15"/>
  <c r="C10" i="15"/>
  <c r="G10" i="15"/>
  <c r="C12" i="15"/>
  <c r="G12" i="15"/>
  <c r="C14" i="15"/>
  <c r="C4" i="18"/>
  <c r="C3" i="18" s="1"/>
  <c r="E4" i="18"/>
  <c r="E3" i="18" s="1"/>
  <c r="C6" i="18"/>
  <c r="E6" i="18"/>
  <c r="C8" i="18"/>
  <c r="E8" i="18"/>
  <c r="C10" i="18"/>
  <c r="E10" i="18"/>
  <c r="C12" i="18"/>
  <c r="E12" i="18"/>
  <c r="C4" i="16"/>
  <c r="C3" i="16" s="1"/>
  <c r="E4" i="16"/>
  <c r="E3" i="16" s="1"/>
  <c r="C6" i="16"/>
  <c r="E6" i="16"/>
  <c r="C8" i="16"/>
  <c r="E8" i="16"/>
  <c r="C10" i="16"/>
  <c r="E10" i="16"/>
  <c r="C12" i="16"/>
  <c r="E12" i="16"/>
  <c r="B3" i="24"/>
  <c r="B3" i="23"/>
  <c r="B3" i="22"/>
  <c r="B3" i="21"/>
  <c r="B2" i="20"/>
  <c r="B3" i="19" l="1"/>
  <c r="B3" i="18"/>
  <c r="B3" i="17"/>
  <c r="B3" i="16" l="1"/>
  <c r="B3" i="25" l="1"/>
  <c r="B3" i="15" l="1"/>
  <c r="B3" i="14" l="1"/>
</calcChain>
</file>

<file path=xl/sharedStrings.xml><?xml version="1.0" encoding="utf-8"?>
<sst xmlns="http://schemas.openxmlformats.org/spreadsheetml/2006/main" count="67" uniqueCount="36">
  <si>
    <t>メモ</t>
  </si>
  <si>
    <t xml:space="preserve"> </t>
  </si>
  <si>
    <t>予定表の設定</t>
  </si>
  <si>
    <t>年</t>
  </si>
  <si>
    <t>週の始まり</t>
  </si>
  <si>
    <t>日曜日</t>
  </si>
  <si>
    <t>ヒアリング</t>
    <phoneticPr fontId="33"/>
  </si>
  <si>
    <t>外部設計</t>
    <rPh sb="0" eb="4">
      <t>ガイブセッケイ</t>
    </rPh>
    <phoneticPr fontId="33"/>
  </si>
  <si>
    <t>内部設計</t>
    <rPh sb="0" eb="4">
      <t>ナイブセッケイ</t>
    </rPh>
    <phoneticPr fontId="33"/>
  </si>
  <si>
    <t>やった内容</t>
    <rPh sb="3" eb="5">
      <t>ナイヨウ</t>
    </rPh>
    <phoneticPr fontId="33"/>
  </si>
  <si>
    <t>予定</t>
    <rPh sb="0" eb="2">
      <t>ヨテイ</t>
    </rPh>
    <phoneticPr fontId="33"/>
  </si>
  <si>
    <t>・人事部へヒアリング
・要件定義
・役職決め</t>
    <phoneticPr fontId="33"/>
  </si>
  <si>
    <t>要件定義</t>
    <rPh sb="0" eb="4">
      <t>ヨウケンテイギ</t>
    </rPh>
    <phoneticPr fontId="33"/>
  </si>
  <si>
    <t>・要件定義の続き
作成するシステムを固めた後、再度人事部へヒアリング</t>
    <rPh sb="1" eb="5">
      <t>ヨウケンテイギ</t>
    </rPh>
    <rPh sb="6" eb="7">
      <t>ツヅ</t>
    </rPh>
    <rPh sb="9" eb="11">
      <t>サクセイ</t>
    </rPh>
    <rPh sb="18" eb="19">
      <t>カタ</t>
    </rPh>
    <rPh sb="21" eb="22">
      <t>ノチ</t>
    </rPh>
    <rPh sb="23" eb="25">
      <t>サイド</t>
    </rPh>
    <rPh sb="25" eb="28">
      <t>ジンジブ</t>
    </rPh>
    <phoneticPr fontId="33"/>
  </si>
  <si>
    <t>・要件定義　終了
・3チームで外部設計
　（画面）</t>
    <rPh sb="1" eb="5">
      <t>ヨウケンテイギ</t>
    </rPh>
    <rPh sb="6" eb="8">
      <t>シュウリョウ</t>
    </rPh>
    <rPh sb="15" eb="17">
      <t>ガイブ</t>
    </rPh>
    <rPh sb="17" eb="19">
      <t>セッケイ</t>
    </rPh>
    <rPh sb="22" eb="24">
      <t>ガメン</t>
    </rPh>
    <phoneticPr fontId="33"/>
  </si>
  <si>
    <t xml:space="preserve">
①要件定義
②画面設計</t>
    <rPh sb="2" eb="4">
      <t>ヨウケン</t>
    </rPh>
    <rPh sb="4" eb="6">
      <t>テイギ</t>
    </rPh>
    <rPh sb="9" eb="13">
      <t>ガメンセッケイ</t>
    </rPh>
    <phoneticPr fontId="33"/>
  </si>
  <si>
    <t>開発</t>
    <rPh sb="0" eb="2">
      <t>カイハツ</t>
    </rPh>
    <phoneticPr fontId="33"/>
  </si>
  <si>
    <t>成果発表</t>
    <rPh sb="0" eb="4">
      <t>セイカハッピョウ</t>
    </rPh>
    <phoneticPr fontId="33"/>
  </si>
  <si>
    <t>祝日</t>
    <rPh sb="0" eb="2">
      <t>シュクジツ</t>
    </rPh>
    <phoneticPr fontId="33"/>
  </si>
  <si>
    <t>開発・テスト</t>
    <rPh sb="0" eb="2">
      <t>カイハツ</t>
    </rPh>
    <phoneticPr fontId="33"/>
  </si>
  <si>
    <t>開発・発表準備</t>
    <rPh sb="0" eb="2">
      <t>カイハツ</t>
    </rPh>
    <rPh sb="3" eb="5">
      <t>ハッピョウ</t>
    </rPh>
    <rPh sb="5" eb="7">
      <t>ジュンビ</t>
    </rPh>
    <phoneticPr fontId="33"/>
  </si>
  <si>
    <r>
      <t xml:space="preserve">
①画面/機能設計
　</t>
    </r>
    <r>
      <rPr>
        <sz val="10"/>
        <color theme="3" tint="0.499984740745262"/>
        <rFont val="Meiryo UI"/>
        <family val="3"/>
        <charset val="128"/>
      </rPr>
      <t>→終了後、チーム毎にレビュー</t>
    </r>
    <r>
      <rPr>
        <sz val="10"/>
        <color theme="1" tint="0.14999847407452621"/>
        <rFont val="Meiryo UI"/>
        <family val="2"/>
      </rPr>
      <t xml:space="preserve">
②DB設計書
③機能一覧
</t>
    </r>
    <rPh sb="2" eb="4">
      <t>ガメン</t>
    </rPh>
    <rPh sb="5" eb="7">
      <t>キノウ</t>
    </rPh>
    <rPh sb="7" eb="9">
      <t>セッケイ</t>
    </rPh>
    <rPh sb="12" eb="15">
      <t>シュウリョウゴ</t>
    </rPh>
    <rPh sb="19" eb="20">
      <t>ゴト</t>
    </rPh>
    <rPh sb="30" eb="33">
      <t>セッケイショ</t>
    </rPh>
    <rPh sb="35" eb="39">
      <t>キノウイチラン</t>
    </rPh>
    <phoneticPr fontId="33"/>
  </si>
  <si>
    <t>植田講師登壇</t>
    <rPh sb="0" eb="4">
      <t>ウエダコウシ</t>
    </rPh>
    <rPh sb="4" eb="6">
      <t>トウダン</t>
    </rPh>
    <phoneticPr fontId="33"/>
  </si>
  <si>
    <t>この期間、開発作業を進めるのは難しい　らしい</t>
    <rPh sb="2" eb="4">
      <t>キカン</t>
    </rPh>
    <rPh sb="5" eb="7">
      <t>カイハツ</t>
    </rPh>
    <rPh sb="7" eb="9">
      <t>サギョウ</t>
    </rPh>
    <rPh sb="10" eb="11">
      <t>スス</t>
    </rPh>
    <rPh sb="15" eb="16">
      <t>ムズカ</t>
    </rPh>
    <phoneticPr fontId="33"/>
  </si>
  <si>
    <r>
      <t>　</t>
    </r>
    <r>
      <rPr>
        <b/>
        <sz val="14"/>
        <color theme="1" tint="0.14999847407452621"/>
        <rFont val="Meiryo UI"/>
        <family val="3"/>
        <charset val="128"/>
      </rPr>
      <t>質問等まとめ</t>
    </r>
    <r>
      <rPr>
        <sz val="14"/>
        <color theme="1" tint="0.14999847407452621"/>
        <rFont val="Meiryo UI"/>
        <family val="3"/>
        <charset val="128"/>
      </rPr>
      <t xml:space="preserve">
　●発表資料の提出はある？
　 　→ほしいかも
　 　　 ただし指定されてるわけではない
　●植田講師の登壇は座学？
　 　→座学　丸々潰れると見たほうがよい
　●スケジュールの設定どう？
　　→これしかない　レビュー等甘めにする
　 　　開発は全力でサポートしてくれる</t>
    </r>
    <rPh sb="1" eb="3">
      <t>シツモン</t>
    </rPh>
    <rPh sb="3" eb="4">
      <t>トウ</t>
    </rPh>
    <rPh sb="13" eb="15">
      <t>シリョウ</t>
    </rPh>
    <rPh sb="16" eb="18">
      <t>テイシュツ</t>
    </rPh>
    <rPh sb="41" eb="43">
      <t>シテイ</t>
    </rPh>
    <rPh sb="58" eb="62">
      <t>ウエダコウシ</t>
    </rPh>
    <rPh sb="63" eb="65">
      <t>トウダン</t>
    </rPh>
    <rPh sb="66" eb="68">
      <t>ザガク</t>
    </rPh>
    <rPh sb="74" eb="76">
      <t>ザガク</t>
    </rPh>
    <rPh sb="77" eb="78">
      <t>マル</t>
    </rPh>
    <rPh sb="79" eb="80">
      <t>ツブ</t>
    </rPh>
    <rPh sb="83" eb="84">
      <t>ミ</t>
    </rPh>
    <rPh sb="102" eb="104">
      <t>セッテイ</t>
    </rPh>
    <rPh sb="122" eb="123">
      <t>トウ</t>
    </rPh>
    <rPh sb="123" eb="124">
      <t>アマ</t>
    </rPh>
    <rPh sb="133" eb="135">
      <t>カイハツ</t>
    </rPh>
    <rPh sb="136" eb="138">
      <t>ゼンリョク</t>
    </rPh>
    <phoneticPr fontId="33"/>
  </si>
  <si>
    <r>
      <t xml:space="preserve">
①DB設計書
②画面/機能設計
　 機能一覧
</t>
    </r>
    <r>
      <rPr>
        <sz val="10"/>
        <color theme="3" tint="0.499984740745262"/>
        <rFont val="Meiryo UI"/>
        <family val="3"/>
        <charset val="128"/>
      </rPr>
      <t xml:space="preserve">　→終了後、全体レビュー
</t>
    </r>
    <r>
      <rPr>
        <sz val="10"/>
        <color theme="1"/>
        <rFont val="Meiryo UI"/>
        <family val="3"/>
        <charset val="128"/>
      </rPr>
      <t>③項目定義</t>
    </r>
    <rPh sb="4" eb="7">
      <t>セッケイショ</t>
    </rPh>
    <rPh sb="9" eb="11">
      <t>ガメン</t>
    </rPh>
    <rPh sb="12" eb="14">
      <t>キノウ</t>
    </rPh>
    <rPh sb="14" eb="16">
      <t>セッケイ</t>
    </rPh>
    <rPh sb="19" eb="23">
      <t>キノウイチラン</t>
    </rPh>
    <rPh sb="38" eb="40">
      <t>コウモク</t>
    </rPh>
    <rPh sb="40" eb="42">
      <t>テイギ</t>
    </rPh>
    <phoneticPr fontId="33"/>
  </si>
  <si>
    <t>・DB設計：7割くらい（すごい）
・１チーム：アップデート画面を
　　　　　　　　修正/変更
・２チーム：検索/検索結果を
　　　　　　　　修正/変更
・３チーム：終了</t>
    <rPh sb="3" eb="5">
      <t>セッケイ</t>
    </rPh>
    <rPh sb="7" eb="8">
      <t>ワリ</t>
    </rPh>
    <rPh sb="29" eb="31">
      <t>ガメン</t>
    </rPh>
    <rPh sb="41" eb="43">
      <t>シュウセイ</t>
    </rPh>
    <rPh sb="44" eb="46">
      <t>ヘンコウ</t>
    </rPh>
    <rPh sb="53" eb="55">
      <t>ケンサク</t>
    </rPh>
    <rPh sb="56" eb="60">
      <t>ケンサクケッカ</t>
    </rPh>
    <rPh sb="70" eb="72">
      <t>シュウセイ</t>
    </rPh>
    <rPh sb="73" eb="75">
      <t>ヘンコウ</t>
    </rPh>
    <rPh sb="82" eb="84">
      <t>シュウリョウ</t>
    </rPh>
    <phoneticPr fontId="33"/>
  </si>
  <si>
    <r>
      <t xml:space="preserve">
①ファイル構成一覧表
</t>
    </r>
    <r>
      <rPr>
        <sz val="10"/>
        <color theme="3" tint="0.499984740745262"/>
        <rFont val="Meiryo UI"/>
        <family val="3"/>
        <charset val="128"/>
      </rPr>
      <t xml:space="preserve">　→終了後、チェック
</t>
    </r>
    <r>
      <rPr>
        <sz val="10"/>
        <rFont val="Meiryo UI"/>
        <family val="3"/>
        <charset val="128"/>
      </rPr>
      <t xml:space="preserve">②外部設計（項目定義）
</t>
    </r>
    <r>
      <rPr>
        <sz val="10"/>
        <color theme="1" tint="0.14999847407452621"/>
        <rFont val="Meiryo UI"/>
        <family val="2"/>
      </rPr>
      <t>③以上が終わり次第、担当決め
　早ければプログラミングにGO</t>
    </r>
    <rPh sb="6" eb="8">
      <t>コウセイ</t>
    </rPh>
    <rPh sb="8" eb="11">
      <t>イチランヒョウ</t>
    </rPh>
    <rPh sb="14" eb="17">
      <t>シュウリョウゴ</t>
    </rPh>
    <rPh sb="24" eb="28">
      <t>ガイブセッケイ</t>
    </rPh>
    <rPh sb="29" eb="33">
      <t>コウモクテイギ</t>
    </rPh>
    <rPh sb="36" eb="38">
      <t>イジョウ</t>
    </rPh>
    <rPh sb="39" eb="40">
      <t>オ</t>
    </rPh>
    <rPh sb="42" eb="44">
      <t>シダイ</t>
    </rPh>
    <rPh sb="45" eb="47">
      <t>タントウ</t>
    </rPh>
    <rPh sb="47" eb="48">
      <t>キ</t>
    </rPh>
    <rPh sb="51" eb="52">
      <t>ハヤ</t>
    </rPh>
    <phoneticPr fontId="33"/>
  </si>
  <si>
    <t>・DB設計：
　　完成
・外部設計：
　　項目定義以外完成
・内部設計：
　　DAO以外はぼちぼち</t>
    <rPh sb="31" eb="35">
      <t>ナイブセッケイ</t>
    </rPh>
    <rPh sb="42" eb="44">
      <t>イガイ</t>
    </rPh>
    <phoneticPr fontId="33"/>
  </si>
  <si>
    <t>・外部設計：完成
・内部設計：完成
・他：勉強会</t>
    <rPh sb="1" eb="5">
      <t>ガイブセッケイ</t>
    </rPh>
    <rPh sb="6" eb="8">
      <t>カンセイ</t>
    </rPh>
    <rPh sb="10" eb="14">
      <t>ナイブセッケイ</t>
    </rPh>
    <rPh sb="15" eb="17">
      <t>カンセイ</t>
    </rPh>
    <rPh sb="20" eb="21">
      <t>ホカ</t>
    </rPh>
    <rPh sb="22" eb="24">
      <t>ベンキョウ</t>
    </rPh>
    <rPh sb="24" eb="25">
      <t>カイ</t>
    </rPh>
    <phoneticPr fontId="33"/>
  </si>
  <si>
    <r>
      <rPr>
        <b/>
        <sz val="10"/>
        <color theme="1" tint="0.14999847407452621"/>
        <rFont val="Meiryo UI"/>
        <family val="3"/>
        <charset val="128"/>
      </rPr>
      <t>開発スタート</t>
    </r>
    <r>
      <rPr>
        <sz val="10"/>
        <color theme="1" tint="0.14999847407452621"/>
        <rFont val="Meiryo UI"/>
        <family val="2"/>
      </rPr>
      <t xml:space="preserve">
〇森山班：登録関係
〇近藤班：検索関係
〇椹班：データ取得関係</t>
    </r>
    <r>
      <rPr>
        <sz val="10"/>
        <color theme="1" tint="0.14999847407452621"/>
        <rFont val="Meiryo UI"/>
        <family val="3"/>
        <charset val="128"/>
      </rPr>
      <t xml:space="preserve">
〇DB班：DB関係</t>
    </r>
    <rPh sb="0" eb="2">
      <t>カイハツ</t>
    </rPh>
    <rPh sb="8" eb="11">
      <t>モリヤマハン</t>
    </rPh>
    <rPh sb="12" eb="14">
      <t>トウロク</t>
    </rPh>
    <rPh sb="14" eb="16">
      <t>カンケイ</t>
    </rPh>
    <rPh sb="18" eb="21">
      <t>コンドウハン</t>
    </rPh>
    <rPh sb="22" eb="26">
      <t>ケンサクカンケイ</t>
    </rPh>
    <rPh sb="28" eb="29">
      <t>サワラ</t>
    </rPh>
    <rPh sb="29" eb="30">
      <t>ハン</t>
    </rPh>
    <rPh sb="34" eb="36">
      <t>シュトク</t>
    </rPh>
    <rPh sb="36" eb="38">
      <t>カンケイ</t>
    </rPh>
    <rPh sb="42" eb="43">
      <t>ハン</t>
    </rPh>
    <rPh sb="46" eb="48">
      <t>カンケイ</t>
    </rPh>
    <phoneticPr fontId="33"/>
  </si>
  <si>
    <t>〇森山班：
　　jsp8割終了（JS除く）
〇近藤班：
〇椹班：
〇DB班：</t>
    <rPh sb="1" eb="4">
      <t>モリヤマハン</t>
    </rPh>
    <rPh sb="12" eb="13">
      <t>ワリ</t>
    </rPh>
    <rPh sb="13" eb="15">
      <t>シュウリョウ</t>
    </rPh>
    <rPh sb="18" eb="19">
      <t>ノゾ</t>
    </rPh>
    <rPh sb="23" eb="26">
      <t>コンドウハン</t>
    </rPh>
    <rPh sb="29" eb="30">
      <t>サワラ</t>
    </rPh>
    <rPh sb="30" eb="31">
      <t>ハン</t>
    </rPh>
    <rPh sb="36" eb="37">
      <t>ハン</t>
    </rPh>
    <phoneticPr fontId="33"/>
  </si>
  <si>
    <t>〇森山班
　学生新規登録jsp、
　アップロードaction・service
〇近藤班
　サーブレット、
　検索周りaction・service
〇椹班
　詳細周り
〇DB班
　データベース</t>
    <rPh sb="1" eb="4">
      <t>モリヤマハン</t>
    </rPh>
    <rPh sb="6" eb="12">
      <t>ガクセイシンキトウロク</t>
    </rPh>
    <rPh sb="40" eb="43">
      <t>コンドウハン</t>
    </rPh>
    <rPh sb="54" eb="56">
      <t>ケンサク</t>
    </rPh>
    <rPh sb="56" eb="57">
      <t>マワ</t>
    </rPh>
    <rPh sb="74" eb="75">
      <t>サワラ</t>
    </rPh>
    <rPh sb="75" eb="76">
      <t>ハン</t>
    </rPh>
    <rPh sb="78" eb="80">
      <t>ショウサイ</t>
    </rPh>
    <rPh sb="80" eb="81">
      <t>マワ</t>
    </rPh>
    <rPh sb="86" eb="87">
      <t>ハン</t>
    </rPh>
    <phoneticPr fontId="33"/>
  </si>
  <si>
    <t>〇森山班
　学生新規登録jsp、
　アップロードaction・service
　　→苦戦中
〇近藤班
　概ね終了
〇椹班
　概ね終了
〇DB班
　概ね終了</t>
    <rPh sb="1" eb="4">
      <t>モリヤマハン</t>
    </rPh>
    <rPh sb="6" eb="12">
      <t>ガクセイシンキトウロク</t>
    </rPh>
    <rPh sb="42" eb="45">
      <t>クセンチュウ</t>
    </rPh>
    <rPh sb="47" eb="50">
      <t>コンドウハン</t>
    </rPh>
    <rPh sb="52" eb="53">
      <t>オオム</t>
    </rPh>
    <rPh sb="54" eb="56">
      <t>シュウリョウ</t>
    </rPh>
    <rPh sb="58" eb="59">
      <t>サワラ</t>
    </rPh>
    <rPh sb="59" eb="60">
      <t>ハン</t>
    </rPh>
    <rPh sb="62" eb="63">
      <t>オオム</t>
    </rPh>
    <rPh sb="64" eb="66">
      <t>シュウリョウ</t>
    </rPh>
    <rPh sb="70" eb="71">
      <t>ハン</t>
    </rPh>
    <rPh sb="73" eb="74">
      <t>オオム</t>
    </rPh>
    <rPh sb="75" eb="77">
      <t>シュウリョウ</t>
    </rPh>
    <phoneticPr fontId="33"/>
  </si>
  <si>
    <t>〇Insert周り
　　アップロードaction・service
　　新規登録jsp
　　　→完成を目指す
〇他
　　ほぼ終了している
　　　→手が空いた人から手が回っていない箇所に着手</t>
    <rPh sb="7" eb="8">
      <t>マワ</t>
    </rPh>
    <rPh sb="35" eb="39">
      <t>シンキトウロク</t>
    </rPh>
    <rPh sb="47" eb="49">
      <t>カンセイ</t>
    </rPh>
    <rPh sb="50" eb="52">
      <t>メザ</t>
    </rPh>
    <rPh sb="56" eb="57">
      <t>ホカ</t>
    </rPh>
    <rPh sb="62" eb="64">
      <t>シュウリョウ</t>
    </rPh>
    <rPh sb="73" eb="74">
      <t>テ</t>
    </rPh>
    <rPh sb="75" eb="76">
      <t>ス</t>
    </rPh>
    <rPh sb="78" eb="79">
      <t>ヒト</t>
    </rPh>
    <rPh sb="81" eb="82">
      <t>テ</t>
    </rPh>
    <rPh sb="83" eb="84">
      <t>マワ</t>
    </rPh>
    <rPh sb="89" eb="91">
      <t>カショ</t>
    </rPh>
    <rPh sb="92" eb="94">
      <t>チャクシュ</t>
    </rPh>
    <phoneticPr fontId="33"/>
  </si>
  <si>
    <t>〇Insert周り
　　アップロードaction・service
　　新規登録jsp
　　　→
〇CSS
〇</t>
    <phoneticPr fontId="3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</si>
</sst>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2" formatCode="_ &quot;¥&quot;* #,##0_ ;_ &quot;¥&quot;* \-#,##0_ ;_ &quot;¥&quot;* &quot;-&quot;_ ;_ @_ "/>
    <numFmt numFmtId="44" formatCode="_ &quot;¥&quot;* #,##0.00_ ;_ &quot;¥&quot;* \-#,##0.00_ ;_ &quot;¥&quot;* &quot;-&quot;??_ ;_ @_ "/>
    <numFmt numFmtId="176" formatCode="_(* #,##0_);_(* \(#,##0\);_(* &quot;-&quot;_);_(@_)"/>
    <numFmt numFmtId="177" formatCode="_(* #,##0.00_);_(* \(#,##0.00\);_(* &quot;-&quot;??_);_(@_)"/>
    <numFmt numFmtId="178" formatCode="d"/>
  </numFmts>
  <fonts count="47" x14ac:knownFonts="1">
    <font>
      <sz val="11"/>
      <color theme="1" tint="0.24994659260841701"/>
      <name val="Meiryo UI"/>
      <family val="2"/>
    </font>
    <font>
      <sz val="8"/>
      <name val="Arial"/>
      <family val="2"/>
    </font>
    <font>
      <sz val="11"/>
      <color theme="1"/>
      <name val="Meiryo UI"/>
      <family val="2"/>
    </font>
    <font>
      <sz val="11"/>
      <color indexed="63"/>
      <name val="Meiryo UI"/>
      <family val="2"/>
    </font>
    <font>
      <b/>
      <sz val="11"/>
      <color theme="0"/>
      <name val="Meiryo UI"/>
      <family val="2"/>
    </font>
    <font>
      <sz val="11"/>
      <color theme="0"/>
      <name val="Meiryo UI"/>
      <family val="2"/>
    </font>
    <font>
      <b/>
      <sz val="14"/>
      <color theme="0"/>
      <name val="Meiryo UI"/>
      <family val="2"/>
    </font>
    <font>
      <sz val="11"/>
      <color rgb="FF9C0006"/>
      <name val="Meiryo UI"/>
      <family val="2"/>
    </font>
    <font>
      <b/>
      <sz val="11"/>
      <color rgb="FFFA7D00"/>
      <name val="Meiryo UI"/>
      <family val="2"/>
    </font>
    <font>
      <sz val="11"/>
      <color theme="1" tint="0.34998626667073579"/>
      <name val="Meiryo UI"/>
      <family val="2"/>
    </font>
    <font>
      <i/>
      <sz val="11"/>
      <color rgb="FF7F7F7F"/>
      <name val="Meiryo UI"/>
      <family val="2"/>
    </font>
    <font>
      <sz val="11"/>
      <color rgb="FF006100"/>
      <name val="Meiryo UI"/>
      <family val="2"/>
    </font>
    <font>
      <sz val="11"/>
      <color theme="4" tint="-0.24994659260841701"/>
      <name val="Meiryo UI"/>
      <family val="2"/>
    </font>
    <font>
      <sz val="11"/>
      <color theme="1" tint="0.24994659260841701"/>
      <name val="Meiryo UI"/>
      <family val="2"/>
    </font>
    <font>
      <b/>
      <sz val="11"/>
      <color theme="1" tint="0.34998626667073579"/>
      <name val="Meiryo UI"/>
      <family val="2"/>
    </font>
    <font>
      <sz val="11"/>
      <color rgb="FF3F3F76"/>
      <name val="Meiryo UI"/>
      <family val="2"/>
    </font>
    <font>
      <sz val="11"/>
      <color rgb="FFFA7D00"/>
      <name val="Meiryo UI"/>
      <family val="2"/>
    </font>
    <font>
      <sz val="11"/>
      <color rgb="FF9C5700"/>
      <name val="Meiryo UI"/>
      <family val="2"/>
    </font>
    <font>
      <b/>
      <sz val="11"/>
      <color rgb="FF3F3F3F"/>
      <name val="Meiryo UI"/>
      <family val="2"/>
    </font>
    <font>
      <sz val="35"/>
      <color theme="4"/>
      <name val="Meiryo UI"/>
      <family val="2"/>
    </font>
    <font>
      <b/>
      <sz val="11"/>
      <color theme="1"/>
      <name val="Meiryo UI"/>
      <family val="2"/>
    </font>
    <font>
      <sz val="11"/>
      <color rgb="FFFF0000"/>
      <name val="Meiryo UI"/>
      <family val="2"/>
    </font>
    <font>
      <sz val="11"/>
      <name val="Meiryo UI"/>
      <family val="2"/>
    </font>
    <font>
      <sz val="12"/>
      <color theme="4" tint="-0.24994659260841701"/>
      <name val="Meiryo UI"/>
      <family val="2"/>
    </font>
    <font>
      <sz val="11"/>
      <color theme="1" tint="0.14999847407452621"/>
      <name val="Meiryo UI"/>
      <family val="2"/>
    </font>
    <font>
      <b/>
      <sz val="36"/>
      <color theme="8" tint="-0.499984740745262"/>
      <name val="Meiryo UI"/>
      <family val="2"/>
    </font>
    <font>
      <sz val="35"/>
      <color theme="1" tint="0.14999847407452621"/>
      <name val="Meiryo UI"/>
      <family val="2"/>
    </font>
    <font>
      <sz val="12"/>
      <color theme="1" tint="0.14999847407452621"/>
      <name val="Meiryo UI"/>
      <family val="2"/>
    </font>
    <font>
      <sz val="12"/>
      <name val="Meiryo UI"/>
      <family val="2"/>
    </font>
    <font>
      <sz val="10"/>
      <color theme="1" tint="0.14999847407452621"/>
      <name val="Meiryo UI"/>
      <family val="2"/>
    </font>
    <font>
      <b/>
      <sz val="36"/>
      <color theme="9" tint="-0.499984740745262"/>
      <name val="Meiryo UI"/>
      <family val="2"/>
    </font>
    <font>
      <b/>
      <sz val="36"/>
      <color theme="7" tint="-0.499984740745262"/>
      <name val="Meiryo UI"/>
      <family val="2"/>
    </font>
    <font>
      <b/>
      <sz val="36"/>
      <color theme="5" tint="-0.499984740745262"/>
      <name val="Meiryo UI"/>
      <family val="2"/>
    </font>
    <font>
      <sz val="6"/>
      <name val="ＭＳ Ｐゴシック"/>
      <family val="3"/>
      <charset val="128"/>
    </font>
    <font>
      <sz val="11"/>
      <color theme="1" tint="0.14999847407452621"/>
      <name val="Meiryo UI"/>
      <family val="3"/>
      <charset val="128"/>
    </font>
    <font>
      <sz val="12"/>
      <color theme="1" tint="0.14999847407452621"/>
      <name val="Meiryo UI"/>
      <family val="3"/>
      <charset val="128"/>
    </font>
    <font>
      <sz val="10"/>
      <color theme="1" tint="0.14999847407452621"/>
      <name val="Meiryo UI"/>
      <family val="3"/>
      <charset val="128"/>
    </font>
    <font>
      <sz val="10"/>
      <color theme="3" tint="0.499984740745262"/>
      <name val="Meiryo UI"/>
      <family val="3"/>
      <charset val="128"/>
    </font>
    <font>
      <sz val="10"/>
      <color theme="3" tint="0.499984740745262"/>
      <name val="Meiryo UI"/>
      <family val="2"/>
    </font>
    <font>
      <b/>
      <sz val="10"/>
      <color theme="1" tint="0.14999847407452621"/>
      <name val="Meiryo UI"/>
      <family val="3"/>
      <charset val="128"/>
    </font>
    <font>
      <b/>
      <sz val="12"/>
      <color theme="1" tint="0.14999847407452621"/>
      <name val="Meiryo UI"/>
      <family val="3"/>
      <charset val="128"/>
    </font>
    <font>
      <b/>
      <sz val="26"/>
      <color theme="7" tint="-0.499984740745262"/>
      <name val="Meiryo UI"/>
      <family val="2"/>
    </font>
    <font>
      <sz val="14"/>
      <color theme="1" tint="0.14999847407452621"/>
      <name val="Meiryo UI"/>
      <family val="3"/>
      <charset val="128"/>
    </font>
    <font>
      <b/>
      <sz val="14"/>
      <color theme="1" tint="0.14999847407452621"/>
      <name val="Meiryo UI"/>
      <family val="3"/>
      <charset val="128"/>
    </font>
    <font>
      <sz val="12"/>
      <name val="Meiryo UI"/>
      <family val="3"/>
      <charset val="128"/>
    </font>
    <font>
      <sz val="10"/>
      <color theme="1"/>
      <name val="Meiryo UI"/>
      <family val="3"/>
      <charset val="128"/>
    </font>
    <font>
      <sz val="10"/>
      <name val="Meiryo UI"/>
      <family val="3"/>
      <charset val="128"/>
    </font>
  </fonts>
  <fills count="39">
    <fill>
      <patternFill patternType="none"/>
    </fill>
    <fill>
      <patternFill patternType="gray125"/>
    </fill>
    <fill>
      <patternFill patternType="solid">
        <fgColor theme="4" tint="0.59999389629810485"/>
        <bgColor indexed="65"/>
      </patternFill>
    </fill>
    <fill>
      <patternFill patternType="solid">
        <fgColor theme="4"/>
      </patternFill>
    </fill>
    <fill>
      <patternFill patternType="solid">
        <fgColor theme="8"/>
      </patternFill>
    </fill>
    <fill>
      <patternFill patternType="solid">
        <fgColor theme="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</fills>
  <borders count="83">
    <border>
      <left/>
      <right/>
      <top/>
      <bottom/>
      <diagonal/>
    </border>
    <border>
      <left style="thin">
        <color theme="4" tint="0.39994506668294322"/>
      </left>
      <right style="thin">
        <color theme="4" tint="0.39994506668294322"/>
      </right>
      <top style="thin">
        <color theme="4" tint="0.39994506668294322"/>
      </top>
      <bottom style="thin">
        <color theme="4" tint="0.39994506668294322"/>
      </bottom>
      <diagonal/>
    </border>
    <border>
      <left style="thick">
        <color theme="1" tint="0.499984740745262"/>
      </left>
      <right style="thick">
        <color theme="1" tint="0.499984740745262"/>
      </right>
      <top style="thick">
        <color theme="1" tint="0.499984740745262"/>
      </top>
      <bottom style="thick">
        <color theme="1" tint="0.499984740745262"/>
      </bottom>
      <diagonal/>
    </border>
    <border>
      <left/>
      <right/>
      <top/>
      <bottom style="medium">
        <color theme="4" tint="-0.24994659260841701"/>
      </bottom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/>
      <top/>
      <bottom/>
      <diagonal/>
    </border>
    <border>
      <left/>
      <right/>
      <top/>
      <bottom style="thin">
        <color theme="8" tint="0.59996337778862885"/>
      </bottom>
      <diagonal/>
    </border>
    <border>
      <left style="thin">
        <color theme="8" tint="0.59996337778862885"/>
      </left>
      <right style="thin">
        <color theme="8" tint="0.59996337778862885"/>
      </right>
      <top style="thin">
        <color theme="8" tint="0.59996337778862885"/>
      </top>
      <bottom style="thin">
        <color theme="8" tint="0.59996337778862885"/>
      </bottom>
      <diagonal/>
    </border>
    <border>
      <left style="thin">
        <color theme="8" tint="0.59996337778862885"/>
      </left>
      <right style="thin">
        <color theme="8" tint="0.59996337778862885"/>
      </right>
      <top style="thin">
        <color theme="8" tint="0.59996337778862885"/>
      </top>
      <bottom/>
      <diagonal/>
    </border>
    <border>
      <left style="thin">
        <color theme="8" tint="0.59996337778862885"/>
      </left>
      <right style="thin">
        <color theme="8" tint="0.59996337778862885"/>
      </right>
      <top/>
      <bottom style="thin">
        <color theme="8" tint="0.59996337778862885"/>
      </bottom>
      <diagonal/>
    </border>
    <border>
      <left/>
      <right style="thin">
        <color theme="8" tint="0.59996337778862885"/>
      </right>
      <top style="thin">
        <color theme="8" tint="0.59996337778862885"/>
      </top>
      <bottom/>
      <diagonal/>
    </border>
    <border>
      <left/>
      <right style="thin">
        <color theme="8" tint="0.59996337778862885"/>
      </right>
      <top/>
      <bottom style="thin">
        <color theme="8" tint="0.59996337778862885"/>
      </bottom>
      <diagonal/>
    </border>
    <border>
      <left/>
      <right/>
      <top style="thin">
        <color theme="8" tint="0.59996337778862885"/>
      </top>
      <bottom/>
      <diagonal/>
    </border>
    <border>
      <left style="thin">
        <color theme="9" tint="0.59996337778862885"/>
      </left>
      <right style="thin">
        <color theme="9" tint="0.59996337778862885"/>
      </right>
      <top style="thin">
        <color theme="9" tint="0.59996337778862885"/>
      </top>
      <bottom/>
      <diagonal/>
    </border>
    <border>
      <left style="thin">
        <color theme="9" tint="0.59996337778862885"/>
      </left>
      <right style="thin">
        <color theme="9" tint="0.59996337778862885"/>
      </right>
      <top/>
      <bottom style="thin">
        <color theme="9" tint="0.59996337778862885"/>
      </bottom>
      <diagonal/>
    </border>
    <border>
      <left/>
      <right/>
      <top/>
      <bottom style="thin">
        <color theme="9" tint="0.59996337778862885"/>
      </bottom>
      <diagonal/>
    </border>
    <border>
      <left/>
      <right style="thin">
        <color theme="9" tint="0.59996337778862885"/>
      </right>
      <top/>
      <bottom style="thin">
        <color theme="9" tint="0.59996337778862885"/>
      </bottom>
      <diagonal/>
    </border>
    <border>
      <left/>
      <right/>
      <top style="thin">
        <color theme="9" tint="0.59996337778862885"/>
      </top>
      <bottom/>
      <diagonal/>
    </border>
    <border>
      <left/>
      <right style="thin">
        <color theme="9" tint="0.59996337778862885"/>
      </right>
      <top style="thin">
        <color theme="9" tint="0.59996337778862885"/>
      </top>
      <bottom/>
      <diagonal/>
    </border>
    <border>
      <left style="thin">
        <color theme="7" tint="0.59996337778862885"/>
      </left>
      <right style="thin">
        <color theme="7" tint="0.59996337778862885"/>
      </right>
      <top style="thin">
        <color theme="7" tint="0.59996337778862885"/>
      </top>
      <bottom/>
      <diagonal/>
    </border>
    <border>
      <left style="thin">
        <color theme="7" tint="0.59996337778862885"/>
      </left>
      <right style="thin">
        <color theme="7" tint="0.59996337778862885"/>
      </right>
      <top/>
      <bottom style="thin">
        <color theme="7" tint="0.59996337778862885"/>
      </bottom>
      <diagonal/>
    </border>
    <border>
      <left/>
      <right/>
      <top/>
      <bottom style="thin">
        <color theme="7" tint="0.59996337778862885"/>
      </bottom>
      <diagonal/>
    </border>
    <border>
      <left/>
      <right style="thin">
        <color theme="7" tint="0.59996337778862885"/>
      </right>
      <top/>
      <bottom style="thin">
        <color theme="7" tint="0.59996337778862885"/>
      </bottom>
      <diagonal/>
    </border>
    <border>
      <left/>
      <right/>
      <top style="thin">
        <color theme="7" tint="0.59996337778862885"/>
      </top>
      <bottom/>
      <diagonal/>
    </border>
    <border>
      <left/>
      <right style="thin">
        <color theme="7" tint="0.59996337778862885"/>
      </right>
      <top style="thin">
        <color theme="7" tint="0.59996337778862885"/>
      </top>
      <bottom/>
      <diagonal/>
    </border>
    <border>
      <left style="thin">
        <color theme="5" tint="0.59996337778862885"/>
      </left>
      <right style="thin">
        <color theme="5" tint="0.59996337778862885"/>
      </right>
      <top style="thin">
        <color theme="5" tint="0.59996337778862885"/>
      </top>
      <bottom/>
      <diagonal/>
    </border>
    <border>
      <left style="thin">
        <color theme="5" tint="0.59996337778862885"/>
      </left>
      <right style="thin">
        <color theme="5" tint="0.59996337778862885"/>
      </right>
      <top/>
      <bottom style="thin">
        <color theme="5" tint="0.59996337778862885"/>
      </bottom>
      <diagonal/>
    </border>
    <border>
      <left/>
      <right/>
      <top/>
      <bottom style="thin">
        <color theme="5" tint="0.59996337778862885"/>
      </bottom>
      <diagonal/>
    </border>
    <border>
      <left/>
      <right style="thin">
        <color theme="5" tint="0.59996337778862885"/>
      </right>
      <top/>
      <bottom style="thin">
        <color theme="5" tint="0.59996337778862885"/>
      </bottom>
      <diagonal/>
    </border>
    <border>
      <left/>
      <right/>
      <top style="thin">
        <color theme="5" tint="0.59996337778862885"/>
      </top>
      <bottom/>
      <diagonal/>
    </border>
    <border>
      <left/>
      <right style="thin">
        <color theme="5" tint="0.59996337778862885"/>
      </right>
      <top style="thin">
        <color theme="5" tint="0.59996337778862885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7" tint="0.59996337778862885"/>
      </left>
      <right style="thin">
        <color theme="7" tint="0.59996337778862885"/>
      </right>
      <top/>
      <bottom/>
      <diagonal/>
    </border>
    <border>
      <left/>
      <right style="thin">
        <color theme="7" tint="0.59996337778862885"/>
      </right>
      <top/>
      <bottom/>
      <diagonal/>
    </border>
    <border>
      <left/>
      <right style="thick">
        <color theme="6" tint="0.39997558519241921"/>
      </right>
      <top/>
      <bottom style="thin">
        <color theme="6" tint="0.39997558519241921"/>
      </bottom>
      <diagonal/>
    </border>
    <border>
      <left/>
      <right style="thick">
        <color theme="6" tint="0.39997558519241921"/>
      </right>
      <top/>
      <bottom/>
      <diagonal/>
    </border>
    <border>
      <left style="thin">
        <color indexed="64"/>
      </left>
      <right style="thick">
        <color theme="6" tint="0.39997558519241921"/>
      </right>
      <top/>
      <bottom/>
      <diagonal/>
    </border>
    <border>
      <left/>
      <right style="thick">
        <color theme="6" tint="0.39997558519241921"/>
      </right>
      <top style="thin">
        <color theme="6" tint="0.39997558519241921"/>
      </top>
      <bottom/>
      <diagonal/>
    </border>
    <border>
      <left style="thin">
        <color theme="6" tint="0.39997558519241921"/>
      </left>
      <right style="thick">
        <color theme="6" tint="0.39997558519241921"/>
      </right>
      <top style="thin">
        <color theme="6" tint="0.39997558519241921"/>
      </top>
      <bottom style="thin">
        <color theme="6" tint="0.39997558519241921"/>
      </bottom>
      <diagonal/>
    </border>
    <border>
      <left style="thick">
        <color theme="6" tint="0.39997558519241921"/>
      </left>
      <right/>
      <top/>
      <bottom/>
      <diagonal/>
    </border>
    <border>
      <left style="thin">
        <color theme="7" tint="0.59996337778862885"/>
      </left>
      <right style="thin">
        <color theme="7" tint="0.59996337778862885"/>
      </right>
      <top/>
      <bottom style="thick">
        <color rgb="FFCCECFF"/>
      </bottom>
      <diagonal/>
    </border>
    <border>
      <left/>
      <right/>
      <top style="thick">
        <color rgb="FFCCECFF"/>
      </top>
      <bottom style="thin">
        <color theme="6" tint="0.39997558519241921"/>
      </bottom>
      <diagonal/>
    </border>
    <border>
      <left style="thick">
        <color theme="7" tint="0.39997558519241921"/>
      </left>
      <right/>
      <top style="thick">
        <color theme="7" tint="0.39997558519241921"/>
      </top>
      <bottom/>
      <diagonal/>
    </border>
    <border>
      <left/>
      <right/>
      <top style="thick">
        <color theme="7" tint="0.39997558519241921"/>
      </top>
      <bottom/>
      <diagonal/>
    </border>
    <border>
      <left/>
      <right style="thick">
        <color theme="7" tint="0.39997558519241921"/>
      </right>
      <top style="thick">
        <color theme="7" tint="0.39997558519241921"/>
      </top>
      <bottom/>
      <diagonal/>
    </border>
    <border>
      <left style="thick">
        <color theme="7" tint="0.39997558519241921"/>
      </left>
      <right/>
      <top/>
      <bottom/>
      <diagonal/>
    </border>
    <border>
      <left/>
      <right style="thick">
        <color theme="7" tint="0.39997558519241921"/>
      </right>
      <top/>
      <bottom/>
      <diagonal/>
    </border>
    <border>
      <left style="thick">
        <color theme="7" tint="0.39997558519241921"/>
      </left>
      <right/>
      <top/>
      <bottom style="thick">
        <color theme="7" tint="0.39997558519241921"/>
      </bottom>
      <diagonal/>
    </border>
    <border>
      <left/>
      <right/>
      <top/>
      <bottom style="thick">
        <color theme="7" tint="0.39997558519241921"/>
      </bottom>
      <diagonal/>
    </border>
    <border>
      <left/>
      <right style="thick">
        <color theme="7" tint="0.39997558519241921"/>
      </right>
      <top/>
      <bottom style="thick">
        <color theme="7" tint="0.39997558519241921"/>
      </bottom>
      <diagonal/>
    </border>
    <border>
      <left/>
      <right/>
      <top style="thin">
        <color theme="7" tint="0.59996337778862885"/>
      </top>
      <bottom style="thin">
        <color theme="7" tint="0.59996337778862885"/>
      </bottom>
      <diagonal/>
    </border>
    <border>
      <left style="medium">
        <color theme="8" tint="0.39997558519241921"/>
      </left>
      <right style="medium">
        <color theme="8" tint="0.39997558519241921"/>
      </right>
      <top style="medium">
        <color theme="8" tint="0.39997558519241921"/>
      </top>
      <bottom style="medium">
        <color theme="8" tint="0.39997558519241921"/>
      </bottom>
      <diagonal/>
    </border>
    <border>
      <left style="medium">
        <color theme="8" tint="0.39997558519241921"/>
      </left>
      <right style="medium">
        <color theme="8" tint="0.39997558519241921"/>
      </right>
      <top style="medium">
        <color theme="8" tint="0.39997558519241921"/>
      </top>
      <bottom/>
      <diagonal/>
    </border>
    <border>
      <left style="medium">
        <color theme="8" tint="0.39997558519241921"/>
      </left>
      <right style="medium">
        <color theme="8" tint="0.39997558519241921"/>
      </right>
      <top/>
      <bottom style="thin">
        <color theme="7" tint="0.59996337778862885"/>
      </bottom>
      <diagonal/>
    </border>
    <border>
      <left style="medium">
        <color theme="8" tint="0.39997558519241921"/>
      </left>
      <right style="medium">
        <color theme="8" tint="0.39997558519241921"/>
      </right>
      <top/>
      <bottom style="medium">
        <color theme="8" tint="0.39997558519241921"/>
      </bottom>
      <diagonal/>
    </border>
    <border>
      <left style="medium">
        <color theme="8" tint="0.39997558519241921"/>
      </left>
      <right style="medium">
        <color theme="8" tint="0.39997558519241921"/>
      </right>
      <top/>
      <bottom/>
      <diagonal/>
    </border>
    <border>
      <left style="medium">
        <color theme="8" tint="0.39997558519241921"/>
      </left>
      <right/>
      <top style="medium">
        <color theme="8" tint="0.39997558519241921"/>
      </top>
      <bottom/>
      <diagonal/>
    </border>
    <border>
      <left style="medium">
        <color theme="8" tint="0.39997558519241921"/>
      </left>
      <right/>
      <top/>
      <bottom/>
      <diagonal/>
    </border>
    <border>
      <left style="medium">
        <color theme="8" tint="0.39997558519241921"/>
      </left>
      <right/>
      <top/>
      <bottom style="thin">
        <color theme="7" tint="0.59996337778862885"/>
      </bottom>
      <diagonal/>
    </border>
    <border>
      <left style="medium">
        <color theme="8" tint="0.39997558519241921"/>
      </left>
      <right style="medium">
        <color theme="8" tint="0.39997558519241921"/>
      </right>
      <top/>
      <bottom style="thick">
        <color rgb="FFFFFF00"/>
      </bottom>
      <diagonal/>
    </border>
    <border>
      <left style="medium">
        <color theme="8" tint="0.39997558519241921"/>
      </left>
      <right style="medium">
        <color theme="8" tint="0.39997558519241921"/>
      </right>
      <top style="thick">
        <color rgb="FFFFFF00"/>
      </top>
      <bottom style="thin">
        <color theme="7" tint="0.59996337778862885"/>
      </bottom>
      <diagonal/>
    </border>
    <border>
      <left style="medium">
        <color theme="8" tint="0.39997558519241921"/>
      </left>
      <right style="medium">
        <color theme="8" tint="0.39997558519241921"/>
      </right>
      <top/>
      <bottom style="thick">
        <color rgb="FF92D050"/>
      </bottom>
      <diagonal/>
    </border>
    <border>
      <left style="medium">
        <color theme="8" tint="0.39997558519241921"/>
      </left>
      <right style="medium">
        <color theme="8" tint="0.39997558519241921"/>
      </right>
      <top/>
      <bottom style="thick">
        <color rgb="FF00B0F0"/>
      </bottom>
      <diagonal/>
    </border>
    <border>
      <left style="medium">
        <color theme="8" tint="0.39997558519241921"/>
      </left>
      <right style="medium">
        <color theme="8" tint="0.39997558519241921"/>
      </right>
      <top/>
      <bottom style="thick">
        <color rgb="FFFFC000"/>
      </bottom>
      <diagonal/>
    </border>
    <border>
      <left style="thick">
        <color theme="6" tint="0.39997558519241921"/>
      </left>
      <right/>
      <top style="thin">
        <color theme="7" tint="0.59996337778862885"/>
      </top>
      <bottom/>
      <diagonal/>
    </border>
    <border>
      <left style="medium">
        <color theme="8" tint="0.39997558519241921"/>
      </left>
      <right style="thin">
        <color theme="7" tint="0.59996337778862885"/>
      </right>
      <top style="medium">
        <color theme="8" tint="0.39997558519241921"/>
      </top>
      <bottom/>
      <diagonal/>
    </border>
    <border>
      <left style="thin">
        <color theme="7" tint="0.59996337778862885"/>
      </left>
      <right style="thin">
        <color theme="7" tint="0.59996337778862885"/>
      </right>
      <top style="medium">
        <color theme="8" tint="0.39997558519241921"/>
      </top>
      <bottom/>
      <diagonal/>
    </border>
    <border>
      <left style="thin">
        <color theme="7" tint="0.59996337778862885"/>
      </left>
      <right style="medium">
        <color theme="8" tint="0.39997558519241921"/>
      </right>
      <top style="medium">
        <color theme="8" tint="0.39997558519241921"/>
      </top>
      <bottom/>
      <diagonal/>
    </border>
    <border>
      <left style="medium">
        <color theme="8" tint="0.39997558519241921"/>
      </left>
      <right style="thin">
        <color theme="7" tint="0.59996337778862885"/>
      </right>
      <top/>
      <bottom style="thick">
        <color rgb="FFCCECFF"/>
      </bottom>
      <diagonal/>
    </border>
    <border>
      <left style="thin">
        <color theme="7" tint="0.59996337778862885"/>
      </left>
      <right style="medium">
        <color theme="8" tint="0.39997558519241921"/>
      </right>
      <top/>
      <bottom style="thick">
        <color rgb="FFCCECFF"/>
      </bottom>
      <diagonal/>
    </border>
    <border>
      <left style="medium">
        <color theme="8" tint="0.39997558519241921"/>
      </left>
      <right style="medium">
        <color theme="8" tint="0.39997558519241921"/>
      </right>
      <top/>
      <bottom style="thick">
        <color rgb="FFCC0000"/>
      </bottom>
      <diagonal/>
    </border>
    <border>
      <left style="medium">
        <color theme="8" tint="0.39997558519241921"/>
      </left>
      <right/>
      <top style="thick">
        <color rgb="FFCCECFF"/>
      </top>
      <bottom style="thin">
        <color theme="6" tint="0.39997558519241921"/>
      </bottom>
      <diagonal/>
    </border>
    <border>
      <left/>
      <right style="medium">
        <color theme="8" tint="0.39997558519241921"/>
      </right>
      <top style="thick">
        <color rgb="FFCCECFF"/>
      </top>
      <bottom style="thin">
        <color theme="6" tint="0.39997558519241921"/>
      </bottom>
      <diagonal/>
    </border>
    <border>
      <left style="medium">
        <color theme="8" tint="0.39997558519241921"/>
      </left>
      <right style="thin">
        <color theme="7" tint="0.59996337778862885"/>
      </right>
      <top/>
      <bottom style="medium">
        <color theme="8" tint="0.39997558519241921"/>
      </bottom>
      <diagonal/>
    </border>
    <border>
      <left style="thin">
        <color theme="7" tint="0.59996337778862885"/>
      </left>
      <right style="thin">
        <color theme="7" tint="0.59996337778862885"/>
      </right>
      <top/>
      <bottom style="medium">
        <color theme="8" tint="0.39997558519241921"/>
      </bottom>
      <diagonal/>
    </border>
    <border>
      <left style="thin">
        <color theme="7" tint="0.59996337778862885"/>
      </left>
      <right style="medium">
        <color theme="8" tint="0.39997558519241921"/>
      </right>
      <top/>
      <bottom style="medium">
        <color theme="8" tint="0.39997558519241921"/>
      </bottom>
      <diagonal/>
    </border>
    <border>
      <left style="medium">
        <color theme="8" tint="0.39997558519241921"/>
      </left>
      <right style="medium">
        <color theme="8" tint="0.39997558519241921"/>
      </right>
      <top style="thick">
        <color rgb="FFFFC000"/>
      </top>
      <bottom style="thin">
        <color theme="7" tint="0.59996337778862885"/>
      </bottom>
      <diagonal/>
    </border>
  </borders>
  <cellStyleXfs count="50">
    <xf numFmtId="0" fontId="0" fillId="0" borderId="0">
      <alignment vertical="top"/>
    </xf>
    <xf numFmtId="0" fontId="3" fillId="2" borderId="0" applyNumberFormat="0" applyBorder="0" applyAlignment="0" applyProtection="0"/>
    <xf numFmtId="0" fontId="12" fillId="0" borderId="3" applyNumberFormat="0" applyFill="0" applyProtection="0">
      <alignment horizontal="left" vertical="center" indent="1"/>
    </xf>
    <xf numFmtId="0" fontId="4" fillId="3" borderId="1" applyNumberFormat="0" applyAlignment="0" applyProtection="0"/>
    <xf numFmtId="0" fontId="6" fillId="4" borderId="2" applyNumberFormat="0" applyProtection="0">
      <alignment vertical="center"/>
    </xf>
    <xf numFmtId="0" fontId="19" fillId="0" borderId="0" applyFill="0" applyBorder="0" applyProtection="0">
      <alignment vertical="center"/>
    </xf>
    <xf numFmtId="177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2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14" fillId="5" borderId="0" applyBorder="0" applyProtection="0">
      <alignment horizontal="left" vertical="top" wrapText="1" indent="1"/>
    </xf>
    <xf numFmtId="178" fontId="9" fillId="0" borderId="0">
      <alignment horizontal="left" indent="1"/>
    </xf>
    <xf numFmtId="0" fontId="22" fillId="5" borderId="0" applyNumberFormat="0" applyFont="0" applyBorder="0" applyAlignment="0">
      <alignment horizontal="left" vertical="center" indent="1"/>
    </xf>
    <xf numFmtId="0" fontId="23" fillId="0" borderId="0">
      <alignment horizontal="left" indent="1"/>
    </xf>
    <xf numFmtId="0" fontId="12" fillId="0" borderId="0" applyFill="0" applyProtection="0"/>
    <xf numFmtId="0" fontId="13" fillId="0" borderId="0" applyFill="0" applyProtection="0"/>
    <xf numFmtId="0" fontId="11" fillId="10" borderId="0" applyNumberFormat="0" applyBorder="0" applyAlignment="0" applyProtection="0"/>
    <xf numFmtId="0" fontId="7" fillId="11" borderId="0" applyNumberFormat="0" applyBorder="0" applyAlignment="0" applyProtection="0"/>
    <xf numFmtId="0" fontId="17" fillId="12" borderId="0" applyNumberFormat="0" applyBorder="0" applyAlignment="0" applyProtection="0"/>
    <xf numFmtId="0" fontId="15" fillId="13" borderId="32" applyNumberFormat="0" applyAlignment="0" applyProtection="0"/>
    <xf numFmtId="0" fontId="18" fillId="14" borderId="33" applyNumberFormat="0" applyAlignment="0" applyProtection="0"/>
    <xf numFmtId="0" fontId="8" fillId="14" borderId="32" applyNumberFormat="0" applyAlignment="0" applyProtection="0"/>
    <xf numFmtId="0" fontId="16" fillId="0" borderId="34" applyNumberFormat="0" applyFill="0" applyAlignment="0" applyProtection="0"/>
    <xf numFmtId="0" fontId="4" fillId="15" borderId="35" applyNumberFormat="0" applyAlignment="0" applyProtection="0"/>
    <xf numFmtId="0" fontId="21" fillId="0" borderId="0" applyNumberFormat="0" applyFill="0" applyBorder="0" applyAlignment="0" applyProtection="0"/>
    <xf numFmtId="0" fontId="13" fillId="16" borderId="36" applyNumberFormat="0" applyFont="0" applyAlignment="0" applyProtection="0"/>
    <xf numFmtId="0" fontId="10" fillId="0" borderId="0" applyNumberFormat="0" applyFill="0" applyBorder="0" applyAlignment="0" applyProtection="0"/>
    <xf numFmtId="0" fontId="20" fillId="0" borderId="37" applyNumberFormat="0" applyFill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5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5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5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5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</cellStyleXfs>
  <cellXfs count="170">
    <xf numFmtId="0" fontId="0" fillId="0" borderId="0" xfId="0">
      <alignment vertical="top"/>
    </xf>
    <xf numFmtId="0" fontId="24" fillId="0" borderId="0" xfId="0" applyFont="1">
      <alignment vertical="top"/>
    </xf>
    <xf numFmtId="0" fontId="24" fillId="0" borderId="0" xfId="0" applyFont="1" applyFill="1" applyBorder="1">
      <alignment vertical="top"/>
    </xf>
    <xf numFmtId="0" fontId="24" fillId="0" borderId="0" xfId="2" applyFont="1" applyFill="1" applyBorder="1" applyAlignment="1">
      <alignment vertical="center"/>
    </xf>
    <xf numFmtId="0" fontId="26" fillId="0" borderId="0" xfId="5" applyFont="1" applyFill="1" applyAlignment="1">
      <alignment horizontal="left" vertical="center"/>
    </xf>
    <xf numFmtId="0" fontId="27" fillId="0" borderId="0" xfId="0" applyFont="1" applyAlignment="1">
      <alignment horizontal="center" vertical="center"/>
    </xf>
    <xf numFmtId="0" fontId="28" fillId="6" borderId="4" xfId="2" applyFont="1" applyFill="1" applyBorder="1" applyAlignment="1">
      <alignment horizontal="center" vertical="center"/>
    </xf>
    <xf numFmtId="0" fontId="28" fillId="6" borderId="5" xfId="2" applyFont="1" applyFill="1" applyBorder="1" applyAlignment="1">
      <alignment horizontal="center" vertical="center"/>
    </xf>
    <xf numFmtId="0" fontId="28" fillId="6" borderId="6" xfId="2" applyFont="1" applyFill="1" applyBorder="1" applyAlignment="1">
      <alignment horizontal="center" vertical="center"/>
    </xf>
    <xf numFmtId="0" fontId="27" fillId="0" borderId="0" xfId="0" applyFont="1" applyFill="1" applyBorder="1" applyAlignment="1">
      <alignment horizontal="center" vertical="center"/>
    </xf>
    <xf numFmtId="0" fontId="27" fillId="0" borderId="0" xfId="0" applyFont="1" applyAlignment="1">
      <alignment horizontal="left" vertical="center" indent="1"/>
    </xf>
    <xf numFmtId="0" fontId="27" fillId="0" borderId="0" xfId="0" applyFont="1" applyFill="1" applyBorder="1" applyAlignment="1">
      <alignment horizontal="left" vertical="center" indent="1"/>
    </xf>
    <xf numFmtId="0" fontId="24" fillId="0" borderId="8" xfId="16" applyFont="1" applyFill="1" applyBorder="1" applyAlignment="1">
      <alignment horizontal="center" vertical="center"/>
    </xf>
    <xf numFmtId="0" fontId="29" fillId="0" borderId="0" xfId="0" applyFont="1" applyAlignment="1">
      <alignment horizontal="left" vertical="top" wrapText="1" indent="1"/>
    </xf>
    <xf numFmtId="0" fontId="29" fillId="0" borderId="10" xfId="0" applyFont="1" applyFill="1" applyBorder="1" applyAlignment="1">
      <alignment horizontal="left" vertical="top" wrapText="1" indent="1"/>
    </xf>
    <xf numFmtId="0" fontId="29" fillId="0" borderId="0" xfId="0" applyFont="1" applyFill="1" applyBorder="1" applyAlignment="1">
      <alignment horizontal="left" vertical="top" wrapText="1" indent="1"/>
    </xf>
    <xf numFmtId="0" fontId="24" fillId="0" borderId="8" xfId="14" applyFont="1" applyFill="1" applyBorder="1" applyAlignment="1">
      <alignment horizontal="center" vertical="center"/>
    </xf>
    <xf numFmtId="0" fontId="29" fillId="0" borderId="10" xfId="13" applyFont="1" applyFill="1" applyBorder="1" applyAlignment="1">
      <alignment horizontal="left" vertical="top" wrapText="1" indent="1"/>
    </xf>
    <xf numFmtId="0" fontId="28" fillId="8" borderId="4" xfId="2" applyFont="1" applyFill="1" applyBorder="1" applyAlignment="1">
      <alignment horizontal="center" vertical="center"/>
    </xf>
    <xf numFmtId="0" fontId="28" fillId="8" borderId="5" xfId="2" applyFont="1" applyFill="1" applyBorder="1" applyAlignment="1">
      <alignment horizontal="center" vertical="center"/>
    </xf>
    <xf numFmtId="0" fontId="28" fillId="8" borderId="6" xfId="2" applyFont="1" applyFill="1" applyBorder="1" applyAlignment="1">
      <alignment horizontal="center" vertical="center"/>
    </xf>
    <xf numFmtId="0" fontId="29" fillId="0" borderId="15" xfId="0" applyFont="1" applyFill="1" applyBorder="1" applyAlignment="1">
      <alignment horizontal="left" vertical="top" wrapText="1" indent="1"/>
    </xf>
    <xf numFmtId="0" fontId="29" fillId="0" borderId="15" xfId="13" applyFont="1" applyFill="1" applyBorder="1" applyAlignment="1">
      <alignment horizontal="left" vertical="top" wrapText="1" indent="1"/>
    </xf>
    <xf numFmtId="0" fontId="28" fillId="9" borderId="4" xfId="2" applyFont="1" applyFill="1" applyBorder="1" applyAlignment="1">
      <alignment horizontal="center" vertical="center"/>
    </xf>
    <xf numFmtId="0" fontId="28" fillId="9" borderId="5" xfId="2" applyFont="1" applyFill="1" applyBorder="1" applyAlignment="1">
      <alignment horizontal="center" vertical="center"/>
    </xf>
    <xf numFmtId="0" fontId="28" fillId="9" borderId="6" xfId="2" applyFont="1" applyFill="1" applyBorder="1" applyAlignment="1">
      <alignment horizontal="center" vertical="center"/>
    </xf>
    <xf numFmtId="0" fontId="29" fillId="0" borderId="21" xfId="0" applyFont="1" applyFill="1" applyBorder="1" applyAlignment="1">
      <alignment horizontal="left" vertical="top" wrapText="1" indent="1"/>
    </xf>
    <xf numFmtId="0" fontId="29" fillId="0" borderId="21" xfId="13" applyFont="1" applyFill="1" applyBorder="1" applyAlignment="1">
      <alignment horizontal="left" vertical="top" wrapText="1" indent="1"/>
    </xf>
    <xf numFmtId="0" fontId="28" fillId="7" borderId="4" xfId="2" applyFont="1" applyFill="1" applyBorder="1" applyAlignment="1">
      <alignment horizontal="center" vertical="center"/>
    </xf>
    <xf numFmtId="0" fontId="28" fillId="7" borderId="5" xfId="2" applyFont="1" applyFill="1" applyBorder="1" applyAlignment="1">
      <alignment horizontal="center" vertical="center"/>
    </xf>
    <xf numFmtId="0" fontId="28" fillId="7" borderId="6" xfId="2" applyFont="1" applyFill="1" applyBorder="1" applyAlignment="1">
      <alignment horizontal="center" vertical="center"/>
    </xf>
    <xf numFmtId="0" fontId="29" fillId="0" borderId="27" xfId="0" applyFont="1" applyFill="1" applyBorder="1" applyAlignment="1">
      <alignment horizontal="left" vertical="top" wrapText="1" indent="1"/>
    </xf>
    <xf numFmtId="0" fontId="29" fillId="0" borderId="27" xfId="13" applyFont="1" applyFill="1" applyBorder="1" applyAlignment="1">
      <alignment horizontal="left" vertical="top" wrapText="1" indent="1"/>
    </xf>
    <xf numFmtId="0" fontId="34" fillId="0" borderId="0" xfId="0" applyFont="1">
      <alignment vertical="top"/>
    </xf>
    <xf numFmtId="0" fontId="34" fillId="0" borderId="0" xfId="0" applyFont="1" applyFill="1" applyBorder="1">
      <alignment vertical="top"/>
    </xf>
    <xf numFmtId="0" fontId="35" fillId="0" borderId="0" xfId="0" applyFont="1" applyFill="1" applyBorder="1" applyAlignment="1">
      <alignment horizontal="center" vertical="center"/>
    </xf>
    <xf numFmtId="0" fontId="35" fillId="0" borderId="0" xfId="0" applyFont="1" applyFill="1" applyBorder="1" applyAlignment="1">
      <alignment horizontal="left" vertical="center" indent="1"/>
    </xf>
    <xf numFmtId="0" fontId="36" fillId="0" borderId="0" xfId="0" applyFont="1" applyFill="1" applyBorder="1" applyAlignment="1">
      <alignment horizontal="left" vertical="top" wrapText="1" indent="1"/>
    </xf>
    <xf numFmtId="178" fontId="27" fillId="0" borderId="9" xfId="12" applyNumberFormat="1" applyFont="1" applyFill="1" applyBorder="1" applyAlignment="1">
      <alignment horizontal="right" indent="1"/>
    </xf>
    <xf numFmtId="178" fontId="27" fillId="0" borderId="11" xfId="12" applyNumberFormat="1" applyFont="1" applyFill="1" applyBorder="1" applyAlignment="1">
      <alignment horizontal="right" indent="1"/>
    </xf>
    <xf numFmtId="178" fontId="27" fillId="0" borderId="9" xfId="13" applyNumberFormat="1" applyFont="1" applyFill="1" applyBorder="1" applyAlignment="1">
      <alignment horizontal="right" vertical="center" wrapText="1" indent="1"/>
    </xf>
    <xf numFmtId="178" fontId="27" fillId="0" borderId="9" xfId="12" applyNumberFormat="1" applyFont="1" applyFill="1" applyBorder="1" applyAlignment="1">
      <alignment horizontal="right" vertical="center" indent="1"/>
    </xf>
    <xf numFmtId="178" fontId="27" fillId="0" borderId="26" xfId="12" applyNumberFormat="1" applyFont="1" applyFill="1" applyBorder="1" applyAlignment="1">
      <alignment horizontal="right" indent="1"/>
    </xf>
    <xf numFmtId="178" fontId="27" fillId="0" borderId="26" xfId="13" applyNumberFormat="1" applyFont="1" applyFill="1" applyBorder="1" applyAlignment="1">
      <alignment horizontal="right" vertical="center" wrapText="1" indent="1"/>
    </xf>
    <xf numFmtId="178" fontId="27" fillId="0" borderId="26" xfId="12" applyNumberFormat="1" applyFont="1" applyFill="1" applyBorder="1" applyAlignment="1">
      <alignment horizontal="right" vertical="center" indent="1"/>
    </xf>
    <xf numFmtId="178" fontId="27" fillId="0" borderId="20" xfId="12" applyNumberFormat="1" applyFont="1" applyFill="1" applyBorder="1" applyAlignment="1">
      <alignment horizontal="right" indent="1"/>
    </xf>
    <xf numFmtId="178" fontId="27" fillId="0" borderId="20" xfId="13" applyNumberFormat="1" applyFont="1" applyFill="1" applyBorder="1" applyAlignment="1">
      <alignment horizontal="right" vertical="center" wrapText="1" indent="1"/>
    </xf>
    <xf numFmtId="178" fontId="27" fillId="0" borderId="20" xfId="12" applyNumberFormat="1" applyFont="1" applyFill="1" applyBorder="1" applyAlignment="1">
      <alignment horizontal="right" vertical="center" indent="1"/>
    </xf>
    <xf numFmtId="178" fontId="27" fillId="0" borderId="14" xfId="12" applyNumberFormat="1" applyFont="1" applyFill="1" applyBorder="1" applyAlignment="1">
      <alignment horizontal="right" indent="1"/>
    </xf>
    <xf numFmtId="178" fontId="27" fillId="0" borderId="14" xfId="13" applyNumberFormat="1" applyFont="1" applyFill="1" applyBorder="1" applyAlignment="1">
      <alignment horizontal="right" vertical="center" wrapText="1" indent="1"/>
    </xf>
    <xf numFmtId="178" fontId="27" fillId="0" borderId="14" xfId="12" applyNumberFormat="1" applyFont="1" applyFill="1" applyBorder="1" applyAlignment="1">
      <alignment horizontal="right" vertical="center" indent="1"/>
    </xf>
    <xf numFmtId="0" fontId="29" fillId="38" borderId="38" xfId="0" applyFont="1" applyFill="1" applyBorder="1" applyAlignment="1">
      <alignment horizontal="left" vertical="top" wrapText="1" indent="1"/>
    </xf>
    <xf numFmtId="0" fontId="24" fillId="0" borderId="0" xfId="0" applyFont="1" applyAlignment="1">
      <alignment horizontal="center" vertical="center"/>
    </xf>
    <xf numFmtId="0" fontId="34" fillId="0" borderId="0" xfId="0" applyFont="1" applyAlignment="1">
      <alignment horizontal="center" vertical="center"/>
    </xf>
    <xf numFmtId="178" fontId="27" fillId="0" borderId="25" xfId="13" applyNumberFormat="1" applyFont="1" applyFill="1" applyBorder="1" applyAlignment="1">
      <alignment horizontal="right" vertical="center" wrapText="1" indent="1"/>
    </xf>
    <xf numFmtId="0" fontId="29" fillId="0" borderId="23" xfId="13" applyFont="1" applyFill="1" applyBorder="1" applyAlignment="1">
      <alignment horizontal="left" vertical="top" wrapText="1" indent="1"/>
    </xf>
    <xf numFmtId="0" fontId="27" fillId="0" borderId="41" xfId="0" applyFont="1" applyBorder="1" applyAlignment="1">
      <alignment horizontal="center" vertical="center"/>
    </xf>
    <xf numFmtId="0" fontId="29" fillId="0" borderId="40" xfId="0" applyFont="1" applyBorder="1" applyAlignment="1">
      <alignment horizontal="center" vertical="center" wrapText="1"/>
    </xf>
    <xf numFmtId="0" fontId="29" fillId="38" borderId="42" xfId="0" applyFont="1" applyFill="1" applyBorder="1" applyAlignment="1">
      <alignment horizontal="center" vertical="center" wrapText="1"/>
    </xf>
    <xf numFmtId="0" fontId="27" fillId="0" borderId="43" xfId="0" applyFont="1" applyBorder="1" applyAlignment="1">
      <alignment horizontal="center" vertical="center"/>
    </xf>
    <xf numFmtId="0" fontId="29" fillId="0" borderId="41" xfId="0" applyFont="1" applyBorder="1" applyAlignment="1">
      <alignment horizontal="center" vertical="center" wrapText="1"/>
    </xf>
    <xf numFmtId="0" fontId="29" fillId="38" borderId="44" xfId="0" applyFont="1" applyFill="1" applyBorder="1" applyAlignment="1">
      <alignment horizontal="center" vertical="center" wrapText="1"/>
    </xf>
    <xf numFmtId="0" fontId="40" fillId="0" borderId="0" xfId="0" applyFont="1" applyFill="1" applyBorder="1" applyAlignment="1">
      <alignment horizontal="left" vertical="center" indent="1"/>
    </xf>
    <xf numFmtId="178" fontId="27" fillId="6" borderId="20" xfId="13" applyNumberFormat="1" applyFont="1" applyFill="1" applyBorder="1" applyAlignment="1">
      <alignment horizontal="right" vertical="center" wrapText="1" indent="1"/>
    </xf>
    <xf numFmtId="178" fontId="40" fillId="6" borderId="39" xfId="13" applyNumberFormat="1" applyFont="1" applyFill="1" applyBorder="1" applyAlignment="1">
      <alignment horizontal="left" vertical="center" wrapText="1" indent="1"/>
    </xf>
    <xf numFmtId="178" fontId="27" fillId="6" borderId="25" xfId="12" applyNumberFormat="1" applyFont="1" applyFill="1" applyBorder="1" applyAlignment="1">
      <alignment horizontal="right" indent="1"/>
    </xf>
    <xf numFmtId="178" fontId="27" fillId="6" borderId="39" xfId="12" applyNumberFormat="1" applyFont="1" applyFill="1" applyBorder="1" applyAlignment="1">
      <alignment horizontal="right" indent="1"/>
    </xf>
    <xf numFmtId="0" fontId="29" fillId="6" borderId="23" xfId="0" applyFont="1" applyFill="1" applyBorder="1" applyAlignment="1">
      <alignment horizontal="left" vertical="top" wrapText="1" indent="1"/>
    </xf>
    <xf numFmtId="178" fontId="27" fillId="6" borderId="25" xfId="13" applyNumberFormat="1" applyFont="1" applyFill="1" applyBorder="1" applyAlignment="1">
      <alignment horizontal="right" vertical="center" wrapText="1" indent="1"/>
    </xf>
    <xf numFmtId="0" fontId="29" fillId="6" borderId="23" xfId="13" applyFont="1" applyFill="1" applyBorder="1" applyAlignment="1">
      <alignment vertical="top" wrapText="1"/>
    </xf>
    <xf numFmtId="0" fontId="29" fillId="6" borderId="23" xfId="13" applyFont="1" applyFill="1" applyBorder="1" applyAlignment="1">
      <alignment horizontal="left" vertical="top" wrapText="1" indent="1"/>
    </xf>
    <xf numFmtId="178" fontId="27" fillId="6" borderId="25" xfId="12" applyNumberFormat="1" applyFont="1" applyFill="1" applyBorder="1" applyAlignment="1">
      <alignment horizontal="right" vertical="center" indent="1"/>
    </xf>
    <xf numFmtId="178" fontId="27" fillId="6" borderId="0" xfId="13" applyNumberFormat="1" applyFont="1" applyFill="1" applyBorder="1" applyAlignment="1">
      <alignment horizontal="right" vertical="center" wrapText="1" indent="1"/>
    </xf>
    <xf numFmtId="0" fontId="40" fillId="0" borderId="0" xfId="0" applyFont="1" applyBorder="1" applyAlignment="1">
      <alignment horizontal="left" vertical="center"/>
    </xf>
    <xf numFmtId="178" fontId="27" fillId="6" borderId="39" xfId="13" applyNumberFormat="1" applyFont="1" applyFill="1" applyBorder="1" applyAlignment="1">
      <alignment horizontal="right" vertical="center" wrapText="1" indent="1"/>
    </xf>
    <xf numFmtId="178" fontId="40" fillId="6" borderId="45" xfId="12" applyNumberFormat="1" applyFont="1" applyFill="1" applyBorder="1" applyAlignment="1">
      <alignment horizontal="left" vertical="center" indent="1"/>
    </xf>
    <xf numFmtId="0" fontId="29" fillId="6" borderId="22" xfId="0" applyFont="1" applyFill="1" applyBorder="1" applyAlignment="1">
      <alignment horizontal="left" vertical="top" wrapText="1" indent="1"/>
    </xf>
    <xf numFmtId="0" fontId="40" fillId="0" borderId="0" xfId="0" applyFont="1" applyAlignment="1">
      <alignment horizontal="left" vertical="center"/>
    </xf>
    <xf numFmtId="178" fontId="40" fillId="0" borderId="46" xfId="12" applyNumberFormat="1" applyFont="1" applyFill="1" applyBorder="1" applyAlignment="1">
      <alignment horizontal="left" vertical="center" indent="1"/>
    </xf>
    <xf numFmtId="0" fontId="42" fillId="0" borderId="0" xfId="0" applyFont="1" applyFill="1" applyBorder="1" applyAlignment="1">
      <alignment vertical="center" wrapText="1"/>
    </xf>
    <xf numFmtId="0" fontId="25" fillId="0" borderId="0" xfId="5" applyFont="1" applyFill="1" applyBorder="1">
      <alignment vertical="center"/>
    </xf>
    <xf numFmtId="0" fontId="24" fillId="0" borderId="13" xfId="11" applyFont="1" applyFill="1" applyBorder="1" applyAlignment="1">
      <alignment horizontal="left" vertical="center" wrapText="1" indent="1"/>
    </xf>
    <xf numFmtId="0" fontId="24" fillId="0" borderId="11" xfId="11" applyFont="1" applyFill="1" applyBorder="1" applyAlignment="1">
      <alignment horizontal="left" vertical="center" wrapText="1" indent="1"/>
    </xf>
    <xf numFmtId="0" fontId="29" fillId="0" borderId="7" xfId="11" applyFont="1" applyFill="1" applyBorder="1" applyAlignment="1">
      <alignment horizontal="left" vertical="top" wrapText="1" indent="1"/>
    </xf>
    <xf numFmtId="0" fontId="29" fillId="0" borderId="12" xfId="11" applyFont="1" applyFill="1" applyBorder="1" applyAlignment="1">
      <alignment horizontal="left" vertical="top" wrapText="1" indent="1"/>
    </xf>
    <xf numFmtId="0" fontId="28" fillId="6" borderId="0" xfId="15" applyFont="1" applyFill="1" applyBorder="1" applyAlignment="1">
      <alignment horizontal="center" vertical="center"/>
    </xf>
    <xf numFmtId="0" fontId="30" fillId="0" borderId="0" xfId="5" applyFont="1" applyFill="1" applyBorder="1">
      <alignment vertical="center"/>
    </xf>
    <xf numFmtId="0" fontId="24" fillId="0" borderId="18" xfId="11" applyFont="1" applyFill="1" applyBorder="1" applyAlignment="1">
      <alignment horizontal="left" vertical="center" wrapText="1" indent="1"/>
    </xf>
    <xf numFmtId="0" fontId="24" fillId="0" borderId="19" xfId="11" applyFont="1" applyFill="1" applyBorder="1" applyAlignment="1">
      <alignment horizontal="left" vertical="center" wrapText="1" indent="1"/>
    </xf>
    <xf numFmtId="0" fontId="29" fillId="0" borderId="16" xfId="11" applyFont="1" applyFill="1" applyBorder="1" applyAlignment="1">
      <alignment horizontal="left" vertical="top" wrapText="1" indent="1"/>
    </xf>
    <xf numFmtId="0" fontId="29" fillId="0" borderId="17" xfId="11" applyFont="1" applyFill="1" applyBorder="1" applyAlignment="1">
      <alignment horizontal="left" vertical="top" wrapText="1" indent="1"/>
    </xf>
    <xf numFmtId="0" fontId="31" fillId="0" borderId="0" xfId="5" applyFont="1" applyFill="1" applyBorder="1">
      <alignment vertical="center"/>
    </xf>
    <xf numFmtId="0" fontId="24" fillId="0" borderId="24" xfId="11" applyFont="1" applyFill="1" applyBorder="1" applyAlignment="1">
      <alignment horizontal="left" vertical="center" wrapText="1" indent="1"/>
    </xf>
    <xf numFmtId="0" fontId="24" fillId="0" borderId="25" xfId="11" applyFont="1" applyFill="1" applyBorder="1" applyAlignment="1">
      <alignment horizontal="left" vertical="center" wrapText="1" indent="1"/>
    </xf>
    <xf numFmtId="0" fontId="29" fillId="0" borderId="22" xfId="11" applyFont="1" applyFill="1" applyBorder="1" applyAlignment="1">
      <alignment horizontal="left" vertical="top" wrapText="1" indent="1"/>
    </xf>
    <xf numFmtId="0" fontId="29" fillId="0" borderId="23" xfId="11" applyFont="1" applyFill="1" applyBorder="1" applyAlignment="1">
      <alignment horizontal="left" vertical="top" wrapText="1" indent="1"/>
    </xf>
    <xf numFmtId="0" fontId="42" fillId="0" borderId="48" xfId="0" applyFont="1" applyFill="1" applyBorder="1" applyAlignment="1">
      <alignment horizontal="left" vertical="center" wrapText="1"/>
    </xf>
    <xf numFmtId="0" fontId="42" fillId="0" borderId="49" xfId="0" applyFont="1" applyFill="1" applyBorder="1" applyAlignment="1">
      <alignment horizontal="left" vertical="center" wrapText="1"/>
    </xf>
    <xf numFmtId="0" fontId="42" fillId="0" borderId="50" xfId="0" applyFont="1" applyFill="1" applyBorder="1" applyAlignment="1">
      <alignment horizontal="left" vertical="center" wrapText="1"/>
    </xf>
    <xf numFmtId="0" fontId="42" fillId="0" borderId="51" xfId="0" applyFont="1" applyFill="1" applyBorder="1" applyAlignment="1">
      <alignment horizontal="left" vertical="center" wrapText="1"/>
    </xf>
    <xf numFmtId="0" fontId="42" fillId="0" borderId="0" xfId="0" applyFont="1" applyFill="1" applyBorder="1" applyAlignment="1">
      <alignment horizontal="left" vertical="center" wrapText="1"/>
    </xf>
    <xf numFmtId="0" fontId="42" fillId="0" borderId="52" xfId="0" applyFont="1" applyFill="1" applyBorder="1" applyAlignment="1">
      <alignment horizontal="left" vertical="center" wrapText="1"/>
    </xf>
    <xf numFmtId="0" fontId="42" fillId="0" borderId="53" xfId="0" applyFont="1" applyFill="1" applyBorder="1" applyAlignment="1">
      <alignment horizontal="left" vertical="center" wrapText="1"/>
    </xf>
    <xf numFmtId="0" fontId="42" fillId="0" borderId="54" xfId="0" applyFont="1" applyFill="1" applyBorder="1" applyAlignment="1">
      <alignment horizontal="left" vertical="center" wrapText="1"/>
    </xf>
    <xf numFmtId="0" fontId="42" fillId="0" borderId="55" xfId="0" applyFont="1" applyFill="1" applyBorder="1" applyAlignment="1">
      <alignment horizontal="left" vertical="center" wrapText="1"/>
    </xf>
    <xf numFmtId="0" fontId="41" fillId="0" borderId="0" xfId="5" applyFont="1" applyFill="1" applyBorder="1">
      <alignment vertical="center"/>
    </xf>
    <xf numFmtId="0" fontId="29" fillId="0" borderId="41" xfId="0" applyFont="1" applyBorder="1" applyAlignment="1">
      <alignment horizontal="center" vertical="center" wrapText="1"/>
    </xf>
    <xf numFmtId="0" fontId="29" fillId="0" borderId="40" xfId="0" applyFont="1" applyBorder="1" applyAlignment="1">
      <alignment horizontal="center" vertical="center" wrapText="1"/>
    </xf>
    <xf numFmtId="0" fontId="42" fillId="0" borderId="47" xfId="0" applyFont="1" applyFill="1" applyBorder="1" applyAlignment="1">
      <alignment horizontal="center" vertical="center" wrapText="1"/>
    </xf>
    <xf numFmtId="0" fontId="32" fillId="0" borderId="0" xfId="5" applyFont="1" applyFill="1" applyBorder="1">
      <alignment vertical="center"/>
    </xf>
    <xf numFmtId="0" fontId="24" fillId="0" borderId="30" xfId="11" applyFont="1" applyFill="1" applyBorder="1" applyAlignment="1">
      <alignment horizontal="left" vertical="center" wrapText="1" indent="1"/>
    </xf>
    <xf numFmtId="0" fontId="24" fillId="0" borderId="31" xfId="11" applyFont="1" applyFill="1" applyBorder="1" applyAlignment="1">
      <alignment horizontal="left" vertical="center" wrapText="1" indent="1"/>
    </xf>
    <xf numFmtId="0" fontId="29" fillId="0" borderId="28" xfId="11" applyFont="1" applyFill="1" applyBorder="1" applyAlignment="1">
      <alignment horizontal="left" vertical="top" wrapText="1" indent="1"/>
    </xf>
    <xf numFmtId="0" fontId="29" fillId="0" borderId="29" xfId="11" applyFont="1" applyFill="1" applyBorder="1" applyAlignment="1">
      <alignment horizontal="left" vertical="top" wrapText="1" indent="1"/>
    </xf>
    <xf numFmtId="178" fontId="27" fillId="6" borderId="24" xfId="12" applyNumberFormat="1" applyFont="1" applyFill="1" applyBorder="1" applyAlignment="1">
      <alignment horizontal="right" indent="1"/>
    </xf>
    <xf numFmtId="178" fontId="27" fillId="6" borderId="0" xfId="12" applyNumberFormat="1" applyFont="1" applyFill="1" applyBorder="1" applyAlignment="1">
      <alignment horizontal="right" indent="1"/>
    </xf>
    <xf numFmtId="0" fontId="29" fillId="38" borderId="56" xfId="0" applyFont="1" applyFill="1" applyBorder="1" applyAlignment="1">
      <alignment horizontal="left" vertical="top" wrapText="1" indent="1"/>
    </xf>
    <xf numFmtId="0" fontId="29" fillId="38" borderId="39" xfId="0" applyFont="1" applyFill="1" applyBorder="1" applyAlignment="1">
      <alignment horizontal="left" vertical="top" wrapText="1" indent="1"/>
    </xf>
    <xf numFmtId="178" fontId="27" fillId="0" borderId="38" xfId="13" applyNumberFormat="1" applyFont="1" applyFill="1" applyBorder="1" applyAlignment="1">
      <alignment horizontal="right" vertical="center" wrapText="1" indent="1"/>
    </xf>
    <xf numFmtId="178" fontId="27" fillId="0" borderId="58" xfId="12" applyNumberFormat="1" applyFont="1" applyFill="1" applyBorder="1" applyAlignment="1">
      <alignment horizontal="right" indent="1"/>
    </xf>
    <xf numFmtId="0" fontId="29" fillId="0" borderId="59" xfId="0" applyFont="1" applyFill="1" applyBorder="1" applyAlignment="1">
      <alignment horizontal="left" vertical="top" wrapText="1" indent="1"/>
    </xf>
    <xf numFmtId="0" fontId="29" fillId="38" borderId="60" xfId="0" applyFont="1" applyFill="1" applyBorder="1" applyAlignment="1">
      <alignment horizontal="left" vertical="top" wrapText="1" indent="1"/>
    </xf>
    <xf numFmtId="178" fontId="27" fillId="0" borderId="61" xfId="12" applyNumberFormat="1" applyFont="1" applyFill="1" applyBorder="1" applyAlignment="1">
      <alignment horizontal="right" indent="1"/>
    </xf>
    <xf numFmtId="178" fontId="27" fillId="0" borderId="62" xfId="12" applyNumberFormat="1" applyFont="1" applyFill="1" applyBorder="1" applyAlignment="1">
      <alignment horizontal="right" indent="1"/>
    </xf>
    <xf numFmtId="178" fontId="27" fillId="0" borderId="63" xfId="12" applyNumberFormat="1" applyFont="1" applyFill="1" applyBorder="1" applyAlignment="1">
      <alignment horizontal="right" indent="1"/>
    </xf>
    <xf numFmtId="0" fontId="29" fillId="0" borderId="64" xfId="0" applyFont="1" applyFill="1" applyBorder="1" applyAlignment="1">
      <alignment horizontal="left" vertical="top" wrapText="1" indent="1"/>
    </xf>
    <xf numFmtId="178" fontId="27" fillId="6" borderId="24" xfId="13" applyNumberFormat="1" applyFont="1" applyFill="1" applyBorder="1" applyAlignment="1">
      <alignment horizontal="right" vertical="center" wrapText="1" indent="1"/>
    </xf>
    <xf numFmtId="178" fontId="40" fillId="6" borderId="0" xfId="13" applyNumberFormat="1" applyFont="1" applyFill="1" applyBorder="1" applyAlignment="1">
      <alignment horizontal="left" vertical="center" wrapText="1" indent="1"/>
    </xf>
    <xf numFmtId="0" fontId="29" fillId="6" borderId="22" xfId="13" applyFont="1" applyFill="1" applyBorder="1" applyAlignment="1">
      <alignment vertical="top" wrapText="1"/>
    </xf>
    <xf numFmtId="0" fontId="29" fillId="38" borderId="63" xfId="0" applyFont="1" applyFill="1" applyBorder="1" applyAlignment="1">
      <alignment horizontal="left" vertical="top" wrapText="1" indent="1"/>
    </xf>
    <xf numFmtId="178" fontId="40" fillId="0" borderId="65" xfId="12" applyNumberFormat="1" applyFont="1" applyFill="1" applyBorder="1" applyAlignment="1">
      <alignment horizontal="left" indent="1"/>
    </xf>
    <xf numFmtId="0" fontId="36" fillId="0" borderId="59" xfId="0" applyFont="1" applyFill="1" applyBorder="1" applyAlignment="1">
      <alignment horizontal="left" vertical="center" wrapText="1" indent="1"/>
    </xf>
    <xf numFmtId="0" fontId="38" fillId="38" borderId="60" xfId="0" applyFont="1" applyFill="1" applyBorder="1" applyAlignment="1">
      <alignment horizontal="left" vertical="center" wrapText="1"/>
    </xf>
    <xf numFmtId="0" fontId="39" fillId="0" borderId="66" xfId="0" applyFont="1" applyFill="1" applyBorder="1" applyAlignment="1">
      <alignment horizontal="left" vertical="center" wrapText="1" indent="1"/>
    </xf>
    <xf numFmtId="178" fontId="27" fillId="0" borderId="58" xfId="13" applyNumberFormat="1" applyFont="1" applyFill="1" applyBorder="1" applyAlignment="1">
      <alignment horizontal="right" vertical="center" wrapText="1" indent="1"/>
    </xf>
    <xf numFmtId="178" fontId="40" fillId="0" borderId="67" xfId="13" applyNumberFormat="1" applyFont="1" applyFill="1" applyBorder="1" applyAlignment="1">
      <alignment horizontal="left" vertical="center" wrapText="1" indent="1"/>
    </xf>
    <xf numFmtId="0" fontId="36" fillId="0" borderId="59" xfId="13" applyFont="1" applyFill="1" applyBorder="1" applyAlignment="1">
      <alignment horizontal="left" vertical="top" wrapText="1"/>
    </xf>
    <xf numFmtId="178" fontId="44" fillId="0" borderId="58" xfId="13" applyNumberFormat="1" applyFont="1" applyFill="1" applyBorder="1" applyAlignment="1">
      <alignment horizontal="right" vertical="center" wrapText="1" indent="1"/>
    </xf>
    <xf numFmtId="0" fontId="29" fillId="0" borderId="59" xfId="13" applyFont="1" applyFill="1" applyBorder="1" applyAlignment="1">
      <alignment horizontal="left" vertical="top" wrapText="1"/>
    </xf>
    <xf numFmtId="178" fontId="40" fillId="0" borderId="68" xfId="13" applyNumberFormat="1" applyFont="1" applyFill="1" applyBorder="1" applyAlignment="1">
      <alignment horizontal="left" vertical="center" wrapText="1" indent="1"/>
    </xf>
    <xf numFmtId="178" fontId="40" fillId="0" borderId="69" xfId="13" applyNumberFormat="1" applyFont="1" applyFill="1" applyBorder="1" applyAlignment="1">
      <alignment horizontal="left" vertical="center" wrapText="1" indent="1"/>
    </xf>
    <xf numFmtId="0" fontId="36" fillId="0" borderId="59" xfId="13" applyFont="1" applyFill="1" applyBorder="1" applyAlignment="1">
      <alignment vertical="center" wrapText="1"/>
    </xf>
    <xf numFmtId="178" fontId="27" fillId="6" borderId="70" xfId="12" applyNumberFormat="1" applyFont="1" applyFill="1" applyBorder="1" applyAlignment="1">
      <alignment horizontal="right" vertical="center" indent="1"/>
    </xf>
    <xf numFmtId="178" fontId="27" fillId="0" borderId="71" xfId="12" applyNumberFormat="1" applyFont="1" applyFill="1" applyBorder="1" applyAlignment="1">
      <alignment horizontal="right" vertical="center" indent="1"/>
    </xf>
    <xf numFmtId="178" fontId="27" fillId="0" borderId="72" xfId="12" applyNumberFormat="1" applyFont="1" applyFill="1" applyBorder="1" applyAlignment="1">
      <alignment horizontal="right" vertical="center" indent="1"/>
    </xf>
    <xf numFmtId="178" fontId="27" fillId="0" borderId="73" xfId="12" applyNumberFormat="1" applyFont="1" applyFill="1" applyBorder="1" applyAlignment="1">
      <alignment horizontal="right" vertical="center" indent="1"/>
    </xf>
    <xf numFmtId="178" fontId="40" fillId="0" borderId="74" xfId="12" applyNumberFormat="1" applyFont="1" applyFill="1" applyBorder="1" applyAlignment="1">
      <alignment horizontal="left" vertical="center" indent="1"/>
    </xf>
    <xf numFmtId="178" fontId="40" fillId="0" borderId="75" xfId="12" applyNumberFormat="1" applyFont="1" applyFill="1" applyBorder="1" applyAlignment="1">
      <alignment horizontal="left" vertical="center" indent="1"/>
    </xf>
    <xf numFmtId="0" fontId="29" fillId="6" borderId="22" xfId="13" applyFont="1" applyFill="1" applyBorder="1" applyAlignment="1">
      <alignment horizontal="left" vertical="top" wrapText="1" indent="1"/>
    </xf>
    <xf numFmtId="178" fontId="27" fillId="6" borderId="24" xfId="12" applyNumberFormat="1" applyFont="1" applyFill="1" applyBorder="1" applyAlignment="1">
      <alignment horizontal="right" vertical="center" indent="1"/>
    </xf>
    <xf numFmtId="178" fontId="40" fillId="6" borderId="39" xfId="12" applyNumberFormat="1" applyFont="1" applyFill="1" applyBorder="1" applyAlignment="1">
      <alignment horizontal="left" vertical="center" indent="1"/>
    </xf>
    <xf numFmtId="0" fontId="38" fillId="38" borderId="61" xfId="0" applyFont="1" applyFill="1" applyBorder="1" applyAlignment="1">
      <alignment vertical="center" wrapText="1"/>
    </xf>
    <xf numFmtId="178" fontId="27" fillId="0" borderId="58" xfId="12" applyNumberFormat="1" applyFont="1" applyFill="1" applyBorder="1" applyAlignment="1">
      <alignment horizontal="right" vertical="center" indent="1"/>
    </xf>
    <xf numFmtId="178" fontId="40" fillId="0" borderId="69" xfId="12" applyNumberFormat="1" applyFont="1" applyFill="1" applyBorder="1" applyAlignment="1">
      <alignment horizontal="left" vertical="center" indent="1"/>
    </xf>
    <xf numFmtId="178" fontId="27" fillId="0" borderId="69" xfId="13" applyNumberFormat="1" applyFont="1" applyFill="1" applyBorder="1" applyAlignment="1">
      <alignment horizontal="right" vertical="center" wrapText="1" indent="1"/>
    </xf>
    <xf numFmtId="178" fontId="40" fillId="0" borderId="61" xfId="12" applyNumberFormat="1" applyFont="1" applyFill="1" applyBorder="1" applyAlignment="1">
      <alignment horizontal="left" vertical="center" indent="1"/>
    </xf>
    <xf numFmtId="178" fontId="40" fillId="0" borderId="76" xfId="12" applyNumberFormat="1" applyFont="1" applyFill="1" applyBorder="1" applyAlignment="1">
      <alignment horizontal="left" vertical="center" indent="1"/>
    </xf>
    <xf numFmtId="178" fontId="27" fillId="6" borderId="38" xfId="13" applyNumberFormat="1" applyFont="1" applyFill="1" applyBorder="1" applyAlignment="1">
      <alignment horizontal="right" vertical="center" wrapText="1" indent="1"/>
    </xf>
    <xf numFmtId="0" fontId="24" fillId="0" borderId="0" xfId="11" applyFont="1" applyFill="1" applyBorder="1" applyAlignment="1">
      <alignment horizontal="left" vertical="center" wrapText="1" indent="1"/>
    </xf>
    <xf numFmtId="0" fontId="42" fillId="0" borderId="77" xfId="0" applyFont="1" applyFill="1" applyBorder="1" applyAlignment="1">
      <alignment horizontal="center" vertical="center" wrapText="1"/>
    </xf>
    <xf numFmtId="0" fontId="42" fillId="0" borderId="78" xfId="0" applyFont="1" applyFill="1" applyBorder="1" applyAlignment="1">
      <alignment horizontal="center" vertical="center" wrapText="1"/>
    </xf>
    <xf numFmtId="0" fontId="29" fillId="38" borderId="79" xfId="0" applyFont="1" applyFill="1" applyBorder="1" applyAlignment="1">
      <alignment horizontal="left" vertical="top" wrapText="1" indent="1"/>
    </xf>
    <xf numFmtId="0" fontId="29" fillId="38" borderId="80" xfId="0" applyFont="1" applyFill="1" applyBorder="1" applyAlignment="1">
      <alignment horizontal="left" vertical="top" wrapText="1" indent="1"/>
    </xf>
    <xf numFmtId="0" fontId="29" fillId="38" borderId="81" xfId="0" applyFont="1" applyFill="1" applyBorder="1" applyAlignment="1">
      <alignment horizontal="left" vertical="top" wrapText="1" indent="1"/>
    </xf>
    <xf numFmtId="0" fontId="29" fillId="0" borderId="59" xfId="0" applyFont="1" applyFill="1" applyBorder="1" applyAlignment="1">
      <alignment vertical="center" wrapText="1"/>
    </xf>
    <xf numFmtId="0" fontId="29" fillId="38" borderId="60" xfId="0" applyFont="1" applyFill="1" applyBorder="1" applyAlignment="1">
      <alignment vertical="center" wrapText="1"/>
    </xf>
    <xf numFmtId="0" fontId="29" fillId="0" borderId="59" xfId="13" applyFont="1" applyFill="1" applyBorder="1" applyAlignment="1">
      <alignment horizontal="left" vertical="top" wrapText="1" indent="1"/>
    </xf>
    <xf numFmtId="0" fontId="29" fillId="0" borderId="82" xfId="0" applyFont="1" applyFill="1" applyBorder="1" applyAlignment="1">
      <alignment horizontal="left" vertical="top" wrapText="1" indent="1"/>
    </xf>
    <xf numFmtId="0" fontId="38" fillId="38" borderId="61" xfId="0" applyFont="1" applyFill="1" applyBorder="1" applyAlignment="1">
      <alignment horizontal="left" vertical="center" wrapText="1"/>
    </xf>
    <xf numFmtId="0" fontId="29" fillId="6" borderId="57" xfId="13" applyFont="1" applyFill="1" applyBorder="1" applyAlignment="1">
      <alignment horizontal="left" vertical="top" wrapText="1" indent="1"/>
    </xf>
  </cellXfs>
  <cellStyles count="50">
    <cellStyle name="20% - アクセント 1" xfId="29" builtinId="30" customBuiltin="1"/>
    <cellStyle name="20% - アクセント 2" xfId="32" builtinId="34" customBuiltin="1"/>
    <cellStyle name="20% - アクセント 3" xfId="36" builtinId="38" customBuiltin="1"/>
    <cellStyle name="20% - アクセント 4" xfId="40" builtinId="42" customBuiltin="1"/>
    <cellStyle name="20% - アクセント 5" xfId="43" builtinId="46" customBuiltin="1"/>
    <cellStyle name="20% - アクセント 6" xfId="47" builtinId="50" customBuiltin="1"/>
    <cellStyle name="40% - アクセント 1" xfId="1" builtinId="31" customBuiltin="1"/>
    <cellStyle name="40% - アクセント 2" xfId="33" builtinId="35" customBuiltin="1"/>
    <cellStyle name="40% - アクセント 3" xfId="37" builtinId="39" customBuiltin="1"/>
    <cellStyle name="40% - アクセント 4" xfId="41" builtinId="43" customBuiltin="1"/>
    <cellStyle name="40% - アクセント 5" xfId="44" builtinId="47" customBuiltin="1"/>
    <cellStyle name="40% - アクセント 6" xfId="48" builtinId="51" customBuiltin="1"/>
    <cellStyle name="60% - アクセント 1" xfId="30" builtinId="32" customBuiltin="1"/>
    <cellStyle name="60% - アクセント 2" xfId="34" builtinId="36" customBuiltin="1"/>
    <cellStyle name="60% - アクセント 3" xfId="38" builtinId="40" customBuiltin="1"/>
    <cellStyle name="60% - アクセント 4" xfId="42" builtinId="44" customBuiltin="1"/>
    <cellStyle name="60% - アクセント 5" xfId="45" builtinId="48" customBuiltin="1"/>
    <cellStyle name="60% - アクセント 6" xfId="49" builtinId="52" customBuiltin="1"/>
    <cellStyle name="アクセント 1" xfId="3" builtinId="29" customBuiltin="1"/>
    <cellStyle name="アクセント 2" xfId="31" builtinId="33" customBuiltin="1"/>
    <cellStyle name="アクセント 3" xfId="35" builtinId="37" customBuiltin="1"/>
    <cellStyle name="アクセント 4" xfId="39" builtinId="41" customBuiltin="1"/>
    <cellStyle name="アクセント 5" xfId="4" builtinId="45" customBuiltin="1"/>
    <cellStyle name="アクセント 6" xfId="46" builtinId="49" customBuiltin="1"/>
    <cellStyle name="タイトル" xfId="5" builtinId="15" customBuiltin="1"/>
    <cellStyle name="チェック セル" xfId="24" builtinId="23" customBuiltin="1"/>
    <cellStyle name="どちらでもない" xfId="19" builtinId="28" customBuiltin="1"/>
    <cellStyle name="パーセント" xfId="10" builtinId="5" customBuiltin="1"/>
    <cellStyle name="メモ" xfId="26" builtinId="10" customBuiltin="1"/>
    <cellStyle name="リンク セル" xfId="23" builtinId="24" customBuiltin="1"/>
    <cellStyle name="悪い" xfId="18" builtinId="27" customBuiltin="1"/>
    <cellStyle name="計算" xfId="22" builtinId="22" customBuiltin="1"/>
    <cellStyle name="警告文" xfId="25" builtinId="11" customBuiltin="1"/>
    <cellStyle name="桁区切り" xfId="7" builtinId="6" customBuiltin="1"/>
    <cellStyle name="桁区切り [0.00]" xfId="6" builtinId="3" customBuiltin="1"/>
    <cellStyle name="見出し 1" xfId="2" builtinId="16" customBuiltin="1"/>
    <cellStyle name="見出し 2" xfId="15" builtinId="17" customBuiltin="1"/>
    <cellStyle name="見出し 3" xfId="16" builtinId="18" customBuiltin="1"/>
    <cellStyle name="見出し 4" xfId="11" builtinId="19" customBuiltin="1"/>
    <cellStyle name="縞模様" xfId="13" xr:uid="{00000000-0005-0000-0000-000003000000}"/>
    <cellStyle name="集計" xfId="28" builtinId="25" customBuiltin="1"/>
    <cellStyle name="出力" xfId="21" builtinId="21" customBuiltin="1"/>
    <cellStyle name="設定エントリ" xfId="14" xr:uid="{00000000-0005-0000-0000-00000F000000}"/>
    <cellStyle name="説明文" xfId="27" builtinId="53" customBuiltin="1"/>
    <cellStyle name="通貨" xfId="9" builtinId="7" customBuiltin="1"/>
    <cellStyle name="通貨 [0.00]" xfId="8" builtinId="4" customBuiltin="1"/>
    <cellStyle name="日" xfId="12" xr:uid="{00000000-0005-0000-0000-000008000000}"/>
    <cellStyle name="入力" xfId="20" builtinId="20" customBuiltin="1"/>
    <cellStyle name="標準" xfId="0" builtinId="0" customBuiltin="1"/>
    <cellStyle name="良い" xfId="17" builtinId="26" customBuiltin="1"/>
  </cellStyles>
  <dxfs count="24"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F1F2F5"/>
      <rgbColor rgb="00008080"/>
      <rgbColor rgb="00E4EAF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314265"/>
      <rgbColor rgb="00CCFFCC"/>
      <rgbColor rgb="00FFEECD"/>
      <rgbColor rgb="00D0D8E2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71778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4B4B4B"/>
    </indexedColors>
    <mruColors>
      <color rgb="FFCCECFF"/>
      <color rgb="FFD5D11D"/>
      <color rgb="FFC2628B"/>
      <color rgb="FFCC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1089195</xdr:colOff>
      <xdr:row>1</xdr:row>
      <xdr:rowOff>0</xdr:rowOff>
    </xdr:from>
    <xdr:to>
      <xdr:col>7</xdr:col>
      <xdr:colOff>1434929</xdr:colOff>
      <xdr:row>1</xdr:row>
      <xdr:rowOff>1143000</xdr:rowOff>
    </xdr:to>
    <xdr:pic>
      <xdr:nvPicPr>
        <xdr:cNvPr id="3" name="画像 2" descr="ヘッダー冬&#10;&#10;Word のフォト コラージュ: 冬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5556420" y="114300"/>
          <a:ext cx="4660559" cy="1143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1089195</xdr:colOff>
      <xdr:row>1</xdr:row>
      <xdr:rowOff>0</xdr:rowOff>
    </xdr:from>
    <xdr:to>
      <xdr:col>7</xdr:col>
      <xdr:colOff>1434929</xdr:colOff>
      <xdr:row>1</xdr:row>
      <xdr:rowOff>1143000</xdr:rowOff>
    </xdr:to>
    <xdr:pic>
      <xdr:nvPicPr>
        <xdr:cNvPr id="3" name="画像 2" descr="ヘッダー冬&#10;&#10;Word のフォト コラージュ: 冬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5556420" y="114300"/>
          <a:ext cx="4660559" cy="1143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1166041</xdr:colOff>
      <xdr:row>1</xdr:row>
      <xdr:rowOff>0</xdr:rowOff>
    </xdr:from>
    <xdr:to>
      <xdr:col>7</xdr:col>
      <xdr:colOff>1434284</xdr:colOff>
      <xdr:row>1</xdr:row>
      <xdr:rowOff>1143000</xdr:rowOff>
    </xdr:to>
    <xdr:pic>
      <xdr:nvPicPr>
        <xdr:cNvPr id="2" name="画像 1" descr="ヘッダー春&#10;&#10;Word のフォト コラージュ: 春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5633266" y="114300"/>
          <a:ext cx="4583068" cy="1143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1166041</xdr:colOff>
      <xdr:row>1</xdr:row>
      <xdr:rowOff>0</xdr:rowOff>
    </xdr:from>
    <xdr:to>
      <xdr:col>7</xdr:col>
      <xdr:colOff>1434284</xdr:colOff>
      <xdr:row>1</xdr:row>
      <xdr:rowOff>1143000</xdr:rowOff>
    </xdr:to>
    <xdr:pic>
      <xdr:nvPicPr>
        <xdr:cNvPr id="4" name="画像 3" descr="ヘッダー春&#10;&#10;Word のフォト コラージュ: 春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5633266" y="114300"/>
          <a:ext cx="4583068" cy="1143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1166041</xdr:colOff>
      <xdr:row>1</xdr:row>
      <xdr:rowOff>0</xdr:rowOff>
    </xdr:from>
    <xdr:to>
      <xdr:col>7</xdr:col>
      <xdr:colOff>1434284</xdr:colOff>
      <xdr:row>1</xdr:row>
      <xdr:rowOff>1143000</xdr:rowOff>
    </xdr:to>
    <xdr:pic>
      <xdr:nvPicPr>
        <xdr:cNvPr id="4" name="画像 3" descr="ヘッダー春&#10;&#10;Word のフォト コラージュ: 春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5633266" y="114300"/>
          <a:ext cx="4583068" cy="1143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1145446</xdr:colOff>
      <xdr:row>1</xdr:row>
      <xdr:rowOff>0</xdr:rowOff>
    </xdr:from>
    <xdr:to>
      <xdr:col>7</xdr:col>
      <xdr:colOff>1435829</xdr:colOff>
      <xdr:row>1</xdr:row>
      <xdr:rowOff>1143000</xdr:rowOff>
    </xdr:to>
    <xdr:pic>
      <xdr:nvPicPr>
        <xdr:cNvPr id="3" name="画像 2" descr="ヘッダー夏&#10;&#10;Word のフォト コラージュ: 夏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5612671" y="114300"/>
          <a:ext cx="4605208" cy="11430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5255</xdr:colOff>
      <xdr:row>19</xdr:row>
      <xdr:rowOff>259708</xdr:rowOff>
    </xdr:from>
    <xdr:to>
      <xdr:col>4</xdr:col>
      <xdr:colOff>5255</xdr:colOff>
      <xdr:row>19</xdr:row>
      <xdr:rowOff>259708</xdr:rowOff>
    </xdr:to>
    <xdr:cxnSp macro="">
      <xdr:nvCxnSpPr>
        <xdr:cNvPr id="37" name="直線コネクタ 36">
          <a:extLst>
            <a:ext uri="{FF2B5EF4-FFF2-40B4-BE49-F238E27FC236}">
              <a16:creationId xmlns:a16="http://schemas.microsoft.com/office/drawing/2014/main" id="{D5D8E1E7-D408-4775-9640-420E6EB4D4E7}"/>
            </a:ext>
          </a:extLst>
        </xdr:cNvPr>
        <xdr:cNvCxnSpPr/>
      </xdr:nvCxnSpPr>
      <xdr:spPr>
        <a:xfrm>
          <a:off x="3685715" y="13533748"/>
          <a:ext cx="1676400" cy="0"/>
        </a:xfrm>
        <a:prstGeom prst="line">
          <a:avLst/>
        </a:prstGeom>
        <a:ln w="28575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19</xdr:row>
      <xdr:rowOff>259708</xdr:rowOff>
    </xdr:from>
    <xdr:to>
      <xdr:col>6</xdr:col>
      <xdr:colOff>0</xdr:colOff>
      <xdr:row>19</xdr:row>
      <xdr:rowOff>259708</xdr:rowOff>
    </xdr:to>
    <xdr:cxnSp macro="">
      <xdr:nvCxnSpPr>
        <xdr:cNvPr id="38" name="直線コネクタ 37">
          <a:extLst>
            <a:ext uri="{FF2B5EF4-FFF2-40B4-BE49-F238E27FC236}">
              <a16:creationId xmlns:a16="http://schemas.microsoft.com/office/drawing/2014/main" id="{4E6E4E4D-4BB4-4C29-8E24-2C14B00BAD90}"/>
            </a:ext>
          </a:extLst>
        </xdr:cNvPr>
        <xdr:cNvCxnSpPr/>
      </xdr:nvCxnSpPr>
      <xdr:spPr>
        <a:xfrm>
          <a:off x="5356860" y="13533748"/>
          <a:ext cx="3208020" cy="0"/>
        </a:xfrm>
        <a:prstGeom prst="line">
          <a:avLst/>
        </a:prstGeom>
        <a:ln w="28575">
          <a:solidFill>
            <a:srgbClr val="D5D11D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151760</xdr:colOff>
      <xdr:row>3</xdr:row>
      <xdr:rowOff>277905</xdr:rowOff>
    </xdr:from>
    <xdr:to>
      <xdr:col>5</xdr:col>
      <xdr:colOff>1621971</xdr:colOff>
      <xdr:row>5</xdr:row>
      <xdr:rowOff>654423</xdr:rowOff>
    </xdr:to>
    <xdr:sp macro="" textlink="">
      <xdr:nvSpPr>
        <xdr:cNvPr id="5" name="乗算記号 4">
          <a:extLst>
            <a:ext uri="{FF2B5EF4-FFF2-40B4-BE49-F238E27FC236}">
              <a16:creationId xmlns:a16="http://schemas.microsoft.com/office/drawing/2014/main" id="{5DBEF542-B344-4F9B-8CD7-6A3DA68DB1A2}"/>
            </a:ext>
          </a:extLst>
        </xdr:cNvPr>
        <xdr:cNvSpPr/>
      </xdr:nvSpPr>
      <xdr:spPr>
        <a:xfrm>
          <a:off x="7053303" y="1410019"/>
          <a:ext cx="1470211" cy="1475975"/>
        </a:xfrm>
        <a:prstGeom prst="mathMultiply">
          <a:avLst/>
        </a:prstGeom>
        <a:solidFill>
          <a:schemeClr val="accent3">
            <a:alpha val="5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146638</xdr:colOff>
      <xdr:row>3</xdr:row>
      <xdr:rowOff>277905</xdr:rowOff>
    </xdr:from>
    <xdr:to>
      <xdr:col>6</xdr:col>
      <xdr:colOff>1616849</xdr:colOff>
      <xdr:row>5</xdr:row>
      <xdr:rowOff>654423</xdr:rowOff>
    </xdr:to>
    <xdr:sp macro="" textlink="">
      <xdr:nvSpPr>
        <xdr:cNvPr id="19" name="乗算記号 18">
          <a:extLst>
            <a:ext uri="{FF2B5EF4-FFF2-40B4-BE49-F238E27FC236}">
              <a16:creationId xmlns:a16="http://schemas.microsoft.com/office/drawing/2014/main" id="{38B3EB59-0FE0-42EB-9B68-D67FD99A0207}"/>
            </a:ext>
          </a:extLst>
        </xdr:cNvPr>
        <xdr:cNvSpPr/>
      </xdr:nvSpPr>
      <xdr:spPr>
        <a:xfrm>
          <a:off x="8844324" y="1410019"/>
          <a:ext cx="1470211" cy="1475975"/>
        </a:xfrm>
        <a:prstGeom prst="mathMultiply">
          <a:avLst/>
        </a:prstGeom>
        <a:solidFill>
          <a:schemeClr val="accent3">
            <a:alpha val="5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1368399</xdr:colOff>
      <xdr:row>8</xdr:row>
      <xdr:rowOff>439269</xdr:rowOff>
    </xdr:from>
    <xdr:to>
      <xdr:col>3</xdr:col>
      <xdr:colOff>16008</xdr:colOff>
      <xdr:row>9</xdr:row>
      <xdr:rowOff>537881</xdr:rowOff>
    </xdr:to>
    <xdr:sp macro="" textlink="">
      <xdr:nvSpPr>
        <xdr:cNvPr id="20" name="乗算記号 19">
          <a:extLst>
            <a:ext uri="{FF2B5EF4-FFF2-40B4-BE49-F238E27FC236}">
              <a16:creationId xmlns:a16="http://schemas.microsoft.com/office/drawing/2014/main" id="{64C47BE2-C995-4501-B9F7-B49FE326DA7D}"/>
            </a:ext>
          </a:extLst>
        </xdr:cNvPr>
        <xdr:cNvSpPr/>
      </xdr:nvSpPr>
      <xdr:spPr>
        <a:xfrm>
          <a:off x="2228370" y="4336355"/>
          <a:ext cx="1477895" cy="1470212"/>
        </a:xfrm>
        <a:prstGeom prst="mathMultiply">
          <a:avLst/>
        </a:prstGeom>
        <a:solidFill>
          <a:schemeClr val="accent3">
            <a:alpha val="5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140236</xdr:colOff>
      <xdr:row>8</xdr:row>
      <xdr:rowOff>439269</xdr:rowOff>
    </xdr:from>
    <xdr:to>
      <xdr:col>3</xdr:col>
      <xdr:colOff>1610447</xdr:colOff>
      <xdr:row>9</xdr:row>
      <xdr:rowOff>537881</xdr:rowOff>
    </xdr:to>
    <xdr:sp macro="" textlink="">
      <xdr:nvSpPr>
        <xdr:cNvPr id="21" name="乗算記号 20">
          <a:extLst>
            <a:ext uri="{FF2B5EF4-FFF2-40B4-BE49-F238E27FC236}">
              <a16:creationId xmlns:a16="http://schemas.microsoft.com/office/drawing/2014/main" id="{D40A9D79-3594-40D0-896E-9CE4CA8A6C50}"/>
            </a:ext>
          </a:extLst>
        </xdr:cNvPr>
        <xdr:cNvSpPr/>
      </xdr:nvSpPr>
      <xdr:spPr>
        <a:xfrm>
          <a:off x="3830493" y="4336355"/>
          <a:ext cx="1470211" cy="1470212"/>
        </a:xfrm>
        <a:prstGeom prst="mathMultiply">
          <a:avLst/>
        </a:prstGeom>
        <a:solidFill>
          <a:schemeClr val="accent3">
            <a:alpha val="5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1730829</xdr:colOff>
      <xdr:row>8</xdr:row>
      <xdr:rowOff>439269</xdr:rowOff>
    </xdr:from>
    <xdr:to>
      <xdr:col>4</xdr:col>
      <xdr:colOff>1412581</xdr:colOff>
      <xdr:row>9</xdr:row>
      <xdr:rowOff>537881</xdr:rowOff>
    </xdr:to>
    <xdr:sp macro="" textlink="">
      <xdr:nvSpPr>
        <xdr:cNvPr id="22" name="乗算記号 21">
          <a:extLst>
            <a:ext uri="{FF2B5EF4-FFF2-40B4-BE49-F238E27FC236}">
              <a16:creationId xmlns:a16="http://schemas.microsoft.com/office/drawing/2014/main" id="{4DA11A1A-F3CA-4886-85B7-8C38FECB16D3}"/>
            </a:ext>
          </a:extLst>
        </xdr:cNvPr>
        <xdr:cNvSpPr/>
      </xdr:nvSpPr>
      <xdr:spPr>
        <a:xfrm>
          <a:off x="5421086" y="4336355"/>
          <a:ext cx="1477895" cy="1470212"/>
        </a:xfrm>
        <a:prstGeom prst="mathMultiply">
          <a:avLst/>
        </a:prstGeom>
        <a:solidFill>
          <a:schemeClr val="accent3">
            <a:alpha val="5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133191</xdr:colOff>
      <xdr:row>8</xdr:row>
      <xdr:rowOff>439269</xdr:rowOff>
    </xdr:from>
    <xdr:to>
      <xdr:col>5</xdr:col>
      <xdr:colOff>1603402</xdr:colOff>
      <xdr:row>9</xdr:row>
      <xdr:rowOff>537881</xdr:rowOff>
    </xdr:to>
    <xdr:sp macro="" textlink="">
      <xdr:nvSpPr>
        <xdr:cNvPr id="24" name="乗算記号 23">
          <a:extLst>
            <a:ext uri="{FF2B5EF4-FFF2-40B4-BE49-F238E27FC236}">
              <a16:creationId xmlns:a16="http://schemas.microsoft.com/office/drawing/2014/main" id="{2E17D81C-6965-4763-BF3E-F6B8E6DB2203}"/>
            </a:ext>
          </a:extLst>
        </xdr:cNvPr>
        <xdr:cNvSpPr/>
      </xdr:nvSpPr>
      <xdr:spPr>
        <a:xfrm>
          <a:off x="7034734" y="4336355"/>
          <a:ext cx="1470211" cy="1470212"/>
        </a:xfrm>
        <a:prstGeom prst="mathMultiply">
          <a:avLst/>
        </a:prstGeom>
        <a:solidFill>
          <a:schemeClr val="accent3">
            <a:alpha val="5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152401</xdr:colOff>
      <xdr:row>8</xdr:row>
      <xdr:rowOff>439269</xdr:rowOff>
    </xdr:from>
    <xdr:to>
      <xdr:col>6</xdr:col>
      <xdr:colOff>1622612</xdr:colOff>
      <xdr:row>9</xdr:row>
      <xdr:rowOff>537881</xdr:rowOff>
    </xdr:to>
    <xdr:sp macro="" textlink="">
      <xdr:nvSpPr>
        <xdr:cNvPr id="26" name="乗算記号 25">
          <a:extLst>
            <a:ext uri="{FF2B5EF4-FFF2-40B4-BE49-F238E27FC236}">
              <a16:creationId xmlns:a16="http://schemas.microsoft.com/office/drawing/2014/main" id="{4C34A1B4-46A0-4493-9402-182D6648295F}"/>
            </a:ext>
          </a:extLst>
        </xdr:cNvPr>
        <xdr:cNvSpPr/>
      </xdr:nvSpPr>
      <xdr:spPr>
        <a:xfrm>
          <a:off x="8839201" y="4320987"/>
          <a:ext cx="1470211" cy="1470212"/>
        </a:xfrm>
        <a:prstGeom prst="mathMultiply">
          <a:avLst/>
        </a:prstGeom>
        <a:solidFill>
          <a:schemeClr val="accent3">
            <a:alpha val="5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1763487</xdr:colOff>
      <xdr:row>12</xdr:row>
      <xdr:rowOff>1070640</xdr:rowOff>
    </xdr:from>
    <xdr:to>
      <xdr:col>5</xdr:col>
      <xdr:colOff>22412</xdr:colOff>
      <xdr:row>13</xdr:row>
      <xdr:rowOff>516109</xdr:rowOff>
    </xdr:to>
    <xdr:sp macro="" textlink="">
      <xdr:nvSpPr>
        <xdr:cNvPr id="28" name="乗算記号 27">
          <a:extLst>
            <a:ext uri="{FF2B5EF4-FFF2-40B4-BE49-F238E27FC236}">
              <a16:creationId xmlns:a16="http://schemas.microsoft.com/office/drawing/2014/main" id="{2DE7B1E7-A869-45E0-B670-D506AC856AE2}"/>
            </a:ext>
          </a:extLst>
        </xdr:cNvPr>
        <xdr:cNvSpPr/>
      </xdr:nvSpPr>
      <xdr:spPr>
        <a:xfrm>
          <a:off x="5453744" y="8396726"/>
          <a:ext cx="1470211" cy="1470212"/>
        </a:xfrm>
        <a:prstGeom prst="mathMultiply">
          <a:avLst/>
        </a:prstGeom>
        <a:solidFill>
          <a:schemeClr val="accent3">
            <a:alpha val="5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152401</xdr:colOff>
      <xdr:row>12</xdr:row>
      <xdr:rowOff>1070640</xdr:rowOff>
    </xdr:from>
    <xdr:to>
      <xdr:col>5</xdr:col>
      <xdr:colOff>1622612</xdr:colOff>
      <xdr:row>13</xdr:row>
      <xdr:rowOff>516109</xdr:rowOff>
    </xdr:to>
    <xdr:sp macro="" textlink="">
      <xdr:nvSpPr>
        <xdr:cNvPr id="29" name="乗算記号 28">
          <a:extLst>
            <a:ext uri="{FF2B5EF4-FFF2-40B4-BE49-F238E27FC236}">
              <a16:creationId xmlns:a16="http://schemas.microsoft.com/office/drawing/2014/main" id="{D6E418BF-489D-4DA8-AB22-FA317B6E2475}"/>
            </a:ext>
          </a:extLst>
        </xdr:cNvPr>
        <xdr:cNvSpPr/>
      </xdr:nvSpPr>
      <xdr:spPr>
        <a:xfrm>
          <a:off x="7053944" y="8396726"/>
          <a:ext cx="1470211" cy="1470212"/>
        </a:xfrm>
        <a:prstGeom prst="mathMultiply">
          <a:avLst/>
        </a:prstGeom>
        <a:solidFill>
          <a:schemeClr val="accent3">
            <a:alpha val="5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174173</xdr:colOff>
      <xdr:row>12</xdr:row>
      <xdr:rowOff>1070640</xdr:rowOff>
    </xdr:from>
    <xdr:to>
      <xdr:col>3</xdr:col>
      <xdr:colOff>1644384</xdr:colOff>
      <xdr:row>13</xdr:row>
      <xdr:rowOff>516109</xdr:rowOff>
    </xdr:to>
    <xdr:sp macro="" textlink="">
      <xdr:nvSpPr>
        <xdr:cNvPr id="30" name="乗算記号 29">
          <a:extLst>
            <a:ext uri="{FF2B5EF4-FFF2-40B4-BE49-F238E27FC236}">
              <a16:creationId xmlns:a16="http://schemas.microsoft.com/office/drawing/2014/main" id="{CD04F440-DB95-4A94-8418-4082310B93B1}"/>
            </a:ext>
          </a:extLst>
        </xdr:cNvPr>
        <xdr:cNvSpPr/>
      </xdr:nvSpPr>
      <xdr:spPr>
        <a:xfrm>
          <a:off x="3864430" y="8396726"/>
          <a:ext cx="1470211" cy="1470212"/>
        </a:xfrm>
        <a:prstGeom prst="mathMultiply">
          <a:avLst/>
        </a:prstGeom>
        <a:solidFill>
          <a:schemeClr val="accent3">
            <a:alpha val="5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1382487</xdr:colOff>
      <xdr:row>12</xdr:row>
      <xdr:rowOff>1070640</xdr:rowOff>
    </xdr:from>
    <xdr:to>
      <xdr:col>3</xdr:col>
      <xdr:colOff>22412</xdr:colOff>
      <xdr:row>13</xdr:row>
      <xdr:rowOff>516109</xdr:rowOff>
    </xdr:to>
    <xdr:sp macro="" textlink="">
      <xdr:nvSpPr>
        <xdr:cNvPr id="31" name="乗算記号 30">
          <a:extLst>
            <a:ext uri="{FF2B5EF4-FFF2-40B4-BE49-F238E27FC236}">
              <a16:creationId xmlns:a16="http://schemas.microsoft.com/office/drawing/2014/main" id="{CC51FB4E-1253-4503-ADAF-B31A44A25F0D}"/>
            </a:ext>
          </a:extLst>
        </xdr:cNvPr>
        <xdr:cNvSpPr/>
      </xdr:nvSpPr>
      <xdr:spPr>
        <a:xfrm>
          <a:off x="2242458" y="8396726"/>
          <a:ext cx="1470211" cy="1470212"/>
        </a:xfrm>
        <a:prstGeom prst="mathMultiply">
          <a:avLst/>
        </a:prstGeom>
        <a:solidFill>
          <a:schemeClr val="accent3">
            <a:alpha val="5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1145446</xdr:colOff>
      <xdr:row>1</xdr:row>
      <xdr:rowOff>0</xdr:rowOff>
    </xdr:from>
    <xdr:to>
      <xdr:col>7</xdr:col>
      <xdr:colOff>1435829</xdr:colOff>
      <xdr:row>1</xdr:row>
      <xdr:rowOff>1143000</xdr:rowOff>
    </xdr:to>
    <xdr:pic>
      <xdr:nvPicPr>
        <xdr:cNvPr id="4" name="画像 3" descr="ヘッダー夏&#10;&#10;Word のフォト コラージュ: 夏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5612671" y="114300"/>
          <a:ext cx="4605208" cy="11430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986219</xdr:colOff>
      <xdr:row>1</xdr:row>
      <xdr:rowOff>0</xdr:rowOff>
    </xdr:from>
    <xdr:to>
      <xdr:col>8</xdr:col>
      <xdr:colOff>4381</xdr:colOff>
      <xdr:row>1</xdr:row>
      <xdr:rowOff>1143000</xdr:rowOff>
    </xdr:to>
    <xdr:pic>
      <xdr:nvPicPr>
        <xdr:cNvPr id="3" name="画像 2" descr="ヘッダー秋&#10;&#10;Word のフォト コラージュ: 秋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5453444" y="114300"/>
          <a:ext cx="4771262" cy="11430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986219</xdr:colOff>
      <xdr:row>1</xdr:row>
      <xdr:rowOff>0</xdr:rowOff>
    </xdr:from>
    <xdr:to>
      <xdr:col>8</xdr:col>
      <xdr:colOff>4381</xdr:colOff>
      <xdr:row>1</xdr:row>
      <xdr:rowOff>1143000</xdr:rowOff>
    </xdr:to>
    <xdr:pic>
      <xdr:nvPicPr>
        <xdr:cNvPr id="4" name="画像 3" descr="ヘッダー秋&#10;&#10;Word のフォト コラージュ: 秋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5453444" y="114300"/>
          <a:ext cx="4771262" cy="11430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986219</xdr:colOff>
      <xdr:row>1</xdr:row>
      <xdr:rowOff>0</xdr:rowOff>
    </xdr:from>
    <xdr:to>
      <xdr:col>8</xdr:col>
      <xdr:colOff>4381</xdr:colOff>
      <xdr:row>1</xdr:row>
      <xdr:rowOff>1143000</xdr:rowOff>
    </xdr:to>
    <xdr:pic>
      <xdr:nvPicPr>
        <xdr:cNvPr id="4" name="画像 3" descr="ヘッダー秋&#10;&#10;Word のフォト コラージュ: 秋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5453444" y="114300"/>
          <a:ext cx="4771262" cy="11430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1089195</xdr:colOff>
      <xdr:row>1</xdr:row>
      <xdr:rowOff>0</xdr:rowOff>
    </xdr:from>
    <xdr:to>
      <xdr:col>7</xdr:col>
      <xdr:colOff>1434929</xdr:colOff>
      <xdr:row>1</xdr:row>
      <xdr:rowOff>1143000</xdr:rowOff>
    </xdr:to>
    <xdr:pic>
      <xdr:nvPicPr>
        <xdr:cNvPr id="3" name="画像 2" descr="ヘッダー冬&#10;&#10;Word のフォト コラージュ: 冬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5556420" y="114300"/>
          <a:ext cx="4660559" cy="1143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グレースケール">
      <a:dk1>
        <a:sysClr val="windowText" lastClr="000000"/>
      </a:dk1>
      <a:lt1>
        <a:sysClr val="window" lastClr="FFFFFF"/>
      </a:lt1>
      <a:dk2>
        <a:srgbClr val="000000"/>
      </a:dk2>
      <a:lt2>
        <a:srgbClr val="F8F8F8"/>
      </a:lt2>
      <a:accent1>
        <a:srgbClr val="DDDDDD"/>
      </a:accent1>
      <a:accent2>
        <a:srgbClr val="B2B2B2"/>
      </a:accent2>
      <a:accent3>
        <a:srgbClr val="969696"/>
      </a:accent3>
      <a:accent4>
        <a:srgbClr val="808080"/>
      </a:accent4>
      <a:accent5>
        <a:srgbClr val="5F5F5F"/>
      </a:accent5>
      <a:accent6>
        <a:srgbClr val="4D4D4D"/>
      </a:accent6>
      <a:hlink>
        <a:srgbClr val="5F5F5F"/>
      </a:hlink>
      <a:folHlink>
        <a:srgbClr val="919191"/>
      </a:folHlink>
    </a:clrScheme>
    <a:fontScheme name="Custom 6">
      <a:majorFont>
        <a:latin typeface="Century Gothic"/>
        <a:ea typeface=""/>
        <a:cs typeface=""/>
      </a:majorFont>
      <a:minorFont>
        <a:latin typeface="Century Gothic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theme="8" tint="0.59999389629810485"/>
    <pageSetUpPr autoPageBreaks="0" fitToPage="1"/>
  </sheetPr>
  <dimension ref="A1:L15"/>
  <sheetViews>
    <sheetView showGridLines="0" zoomScaleNormal="100" workbookViewId="0"/>
  </sheetViews>
  <sheetFormatPr defaultColWidth="8.90625" defaultRowHeight="15" x14ac:dyDescent="0.3"/>
  <cols>
    <col min="1" max="1" width="1.81640625" style="33" customWidth="1"/>
    <col min="2" max="8" width="16.81640625" style="33" customWidth="1"/>
    <col min="9" max="9" width="1.81640625" style="34" customWidth="1"/>
    <col min="10" max="10" width="8.81640625" style="34" customWidth="1"/>
    <col min="11" max="12" width="12.453125" style="34" customWidth="1"/>
    <col min="13" max="13" width="1.81640625" style="34" customWidth="1"/>
    <col min="14" max="16384" width="8.90625" style="34"/>
  </cols>
  <sheetData>
    <row r="1" spans="1:12" ht="9" customHeight="1" x14ac:dyDescent="0.3">
      <c r="A1" s="1"/>
      <c r="B1" s="1"/>
      <c r="C1" s="1"/>
      <c r="D1" s="1"/>
      <c r="E1" s="1"/>
      <c r="F1" s="1"/>
      <c r="G1" s="1"/>
      <c r="H1" s="1"/>
      <c r="I1" s="2" t="s">
        <v>1</v>
      </c>
      <c r="J1" s="2"/>
      <c r="K1" s="2"/>
      <c r="L1" s="2"/>
    </row>
    <row r="2" spans="1:12" ht="96" customHeight="1" x14ac:dyDescent="0.3">
      <c r="A2" s="1"/>
      <c r="B2" s="80" t="str">
        <f>CalendarYear&amp;"年"&amp;"1月"</f>
        <v>2021年1月</v>
      </c>
      <c r="C2" s="80"/>
      <c r="D2" s="80"/>
      <c r="E2" s="3"/>
      <c r="F2" s="3"/>
      <c r="G2" s="3"/>
      <c r="H2" s="4"/>
      <c r="I2" s="2"/>
      <c r="J2" s="2"/>
      <c r="K2" s="2"/>
      <c r="L2" s="2"/>
    </row>
    <row r="3" spans="1:12" s="35" customFormat="1" ht="24" customHeight="1" x14ac:dyDescent="0.3">
      <c r="A3" s="5"/>
      <c r="B3" s="6" t="str">
        <f>週の始まり</f>
        <v>日曜日</v>
      </c>
      <c r="C3" s="7" t="str">
        <f t="shared" ref="C3:H3" si="0">TEXT(C4,"aaaa")</f>
        <v>月曜日</v>
      </c>
      <c r="D3" s="7" t="str">
        <f t="shared" si="0"/>
        <v>火曜日</v>
      </c>
      <c r="E3" s="7" t="str">
        <f t="shared" si="0"/>
        <v>水曜日</v>
      </c>
      <c r="F3" s="7" t="str">
        <f t="shared" si="0"/>
        <v>木曜日</v>
      </c>
      <c r="G3" s="7" t="str">
        <f t="shared" si="0"/>
        <v>金曜日</v>
      </c>
      <c r="H3" s="8" t="str">
        <f t="shared" si="0"/>
        <v>土曜日</v>
      </c>
      <c r="I3" s="9"/>
      <c r="J3" s="9"/>
      <c r="K3" s="85" t="s">
        <v>2</v>
      </c>
      <c r="L3" s="85"/>
    </row>
    <row r="4" spans="1:12" s="36" customFormat="1" ht="24" customHeight="1" x14ac:dyDescent="0.3">
      <c r="A4" s="10"/>
      <c r="B4" s="38">
        <f t="array" ref="B4:H4">DaysAndWeeks+DATE(CalendarYear,1,1)-WEEKDAY(DATE(CalendarYear,1,1),(週の始まり="月曜日")+1)+1</f>
        <v>44192</v>
      </c>
      <c r="C4" s="38">
        <v>44193</v>
      </c>
      <c r="D4" s="38">
        <v>44194</v>
      </c>
      <c r="E4" s="38">
        <v>44195</v>
      </c>
      <c r="F4" s="38">
        <v>44196</v>
      </c>
      <c r="G4" s="38">
        <v>44197</v>
      </c>
      <c r="H4" s="39">
        <v>44198</v>
      </c>
      <c r="I4" s="11"/>
      <c r="J4" s="11"/>
      <c r="K4" s="12" t="s">
        <v>3</v>
      </c>
      <c r="L4" s="12" t="s">
        <v>4</v>
      </c>
    </row>
    <row r="5" spans="1:12" s="37" customFormat="1" ht="56.1" customHeight="1" x14ac:dyDescent="0.3">
      <c r="A5" s="13"/>
      <c r="B5" s="14"/>
      <c r="C5" s="14"/>
      <c r="D5" s="14"/>
      <c r="E5" s="14"/>
      <c r="F5" s="14"/>
      <c r="G5" s="14"/>
      <c r="H5" s="14"/>
      <c r="I5" s="15"/>
      <c r="J5" s="15"/>
      <c r="K5" s="16">
        <v>2021</v>
      </c>
      <c r="L5" s="16" t="s">
        <v>5</v>
      </c>
    </row>
    <row r="6" spans="1:12" s="36" customFormat="1" ht="24" customHeight="1" x14ac:dyDescent="0.3">
      <c r="A6" s="10"/>
      <c r="B6" s="40">
        <f t="array" ref="B6:H6">DaysAndWeeks+DATE(CalendarYear,1,1)-WEEKDAY(DATE(CalendarYear,1,1),(週の始まり="月曜日")+1)+8</f>
        <v>44199</v>
      </c>
      <c r="C6" s="40">
        <v>44200</v>
      </c>
      <c r="D6" s="40">
        <v>44201</v>
      </c>
      <c r="E6" s="40">
        <v>44202</v>
      </c>
      <c r="F6" s="40">
        <v>44203</v>
      </c>
      <c r="G6" s="40">
        <v>44204</v>
      </c>
      <c r="H6" s="40">
        <v>44205</v>
      </c>
      <c r="I6" s="11"/>
      <c r="J6" s="11"/>
      <c r="K6" s="11"/>
      <c r="L6" s="11"/>
    </row>
    <row r="7" spans="1:12" s="37" customFormat="1" ht="56.1" customHeight="1" x14ac:dyDescent="0.3">
      <c r="A7" s="13"/>
      <c r="B7" s="17"/>
      <c r="C7" s="17"/>
      <c r="D7" s="17"/>
      <c r="E7" s="17"/>
      <c r="F7" s="17"/>
      <c r="G7" s="17"/>
      <c r="H7" s="17"/>
      <c r="I7" s="15"/>
      <c r="J7" s="15"/>
      <c r="K7" s="15"/>
      <c r="L7" s="15"/>
    </row>
    <row r="8" spans="1:12" s="36" customFormat="1" ht="24" customHeight="1" x14ac:dyDescent="0.3">
      <c r="A8" s="10"/>
      <c r="B8" s="41">
        <f t="array" ref="B8:H8">DaysAndWeeks+DATE(CalendarYear,1,1)-WEEKDAY(DATE(CalendarYear,1,1),(週の始まり="月曜日")+1)+15</f>
        <v>44206</v>
      </c>
      <c r="C8" s="41">
        <v>44207</v>
      </c>
      <c r="D8" s="41">
        <v>44208</v>
      </c>
      <c r="E8" s="41">
        <v>44209</v>
      </c>
      <c r="F8" s="41">
        <v>44210</v>
      </c>
      <c r="G8" s="41">
        <v>44211</v>
      </c>
      <c r="H8" s="41">
        <v>44212</v>
      </c>
      <c r="I8" s="11"/>
      <c r="J8" s="11"/>
      <c r="K8" s="11"/>
      <c r="L8" s="11"/>
    </row>
    <row r="9" spans="1:12" s="37" customFormat="1" ht="56.1" customHeight="1" x14ac:dyDescent="0.3">
      <c r="A9" s="13"/>
      <c r="B9" s="14"/>
      <c r="C9" s="14"/>
      <c r="D9" s="14"/>
      <c r="E9" s="14"/>
      <c r="F9" s="14"/>
      <c r="G9" s="14"/>
      <c r="H9" s="14"/>
      <c r="I9" s="15"/>
      <c r="J9" s="15"/>
      <c r="K9" s="15"/>
      <c r="L9" s="15"/>
    </row>
    <row r="10" spans="1:12" s="36" customFormat="1" ht="24" customHeight="1" x14ac:dyDescent="0.3">
      <c r="A10" s="10"/>
      <c r="B10" s="40">
        <f t="array" ref="B10:H10">DaysAndWeeks+DATE(CalendarYear,1,1)-WEEKDAY(DATE(CalendarYear,1,1),(週の始まり="月曜日")+1)+22</f>
        <v>44213</v>
      </c>
      <c r="C10" s="40">
        <v>44214</v>
      </c>
      <c r="D10" s="40">
        <v>44215</v>
      </c>
      <c r="E10" s="40">
        <v>44216</v>
      </c>
      <c r="F10" s="40">
        <v>44217</v>
      </c>
      <c r="G10" s="40">
        <v>44218</v>
      </c>
      <c r="H10" s="40">
        <v>44219</v>
      </c>
      <c r="I10" s="11"/>
      <c r="J10" s="11"/>
      <c r="K10" s="11"/>
      <c r="L10" s="11"/>
    </row>
    <row r="11" spans="1:12" s="37" customFormat="1" ht="56.1" customHeight="1" x14ac:dyDescent="0.3">
      <c r="A11" s="13"/>
      <c r="B11" s="17"/>
      <c r="C11" s="17"/>
      <c r="D11" s="17"/>
      <c r="E11" s="17"/>
      <c r="F11" s="17"/>
      <c r="G11" s="17"/>
      <c r="H11" s="17"/>
      <c r="I11" s="15"/>
      <c r="J11" s="15"/>
      <c r="K11" s="15"/>
      <c r="L11" s="15"/>
    </row>
    <row r="12" spans="1:12" s="36" customFormat="1" ht="24" customHeight="1" x14ac:dyDescent="0.3">
      <c r="A12" s="10"/>
      <c r="B12" s="41">
        <f t="array" ref="B12:H12">DaysAndWeeks+DATE(CalendarYear,1,1)-WEEKDAY(DATE(CalendarYear,1,1),(週の始まり="月曜日")+1)+29</f>
        <v>44220</v>
      </c>
      <c r="C12" s="41">
        <v>44221</v>
      </c>
      <c r="D12" s="41">
        <v>44222</v>
      </c>
      <c r="E12" s="41">
        <v>44223</v>
      </c>
      <c r="F12" s="41">
        <v>44224</v>
      </c>
      <c r="G12" s="41">
        <v>44225</v>
      </c>
      <c r="H12" s="41">
        <v>44226</v>
      </c>
      <c r="I12" s="11"/>
      <c r="J12" s="11"/>
      <c r="K12" s="11"/>
      <c r="L12" s="11"/>
    </row>
    <row r="13" spans="1:12" s="37" customFormat="1" ht="56.1" customHeight="1" x14ac:dyDescent="0.3">
      <c r="A13" s="13"/>
      <c r="B13" s="14"/>
      <c r="C13" s="14"/>
      <c r="D13" s="14"/>
      <c r="E13" s="14"/>
      <c r="F13" s="14"/>
      <c r="G13" s="14"/>
      <c r="H13" s="14"/>
      <c r="I13" s="15"/>
      <c r="J13" s="15"/>
      <c r="K13" s="15"/>
      <c r="L13" s="15"/>
    </row>
    <row r="14" spans="1:12" s="36" customFormat="1" ht="24" customHeight="1" x14ac:dyDescent="0.3">
      <c r="A14" s="10"/>
      <c r="B14" s="40">
        <f t="array" ref="B14:C14">DaysAndWeeks+DATE(CalendarYear,1,1)-WEEKDAY(DATE(CalendarYear,1,1),(週の始まり="月曜日")+1)+36</f>
        <v>44227</v>
      </c>
      <c r="C14" s="40">
        <v>44228</v>
      </c>
      <c r="D14" s="81" t="s">
        <v>0</v>
      </c>
      <c r="E14" s="81"/>
      <c r="F14" s="81"/>
      <c r="G14" s="81"/>
      <c r="H14" s="82"/>
      <c r="I14" s="11"/>
      <c r="J14" s="11"/>
      <c r="K14" s="11"/>
      <c r="L14" s="11"/>
    </row>
    <row r="15" spans="1:12" s="37" customFormat="1" ht="56.1" customHeight="1" x14ac:dyDescent="0.3">
      <c r="A15" s="13"/>
      <c r="B15" s="17"/>
      <c r="C15" s="17"/>
      <c r="D15" s="83"/>
      <c r="E15" s="83"/>
      <c r="F15" s="83"/>
      <c r="G15" s="83"/>
      <c r="H15" s="84"/>
      <c r="I15" s="15"/>
      <c r="J15" s="15"/>
      <c r="K15" s="15"/>
      <c r="L15" s="15"/>
    </row>
  </sheetData>
  <mergeCells count="4">
    <mergeCell ref="B2:D2"/>
    <mergeCell ref="D14:H14"/>
    <mergeCell ref="D15:H15"/>
    <mergeCell ref="K3:L3"/>
  </mergeCells>
  <phoneticPr fontId="1" type="noConversion"/>
  <conditionalFormatting sqref="B12:H12 B14:C14">
    <cfRule type="expression" dxfId="23" priority="24">
      <formula>AND(DAY(B12)&gt;=1,DAY(B12)&lt;=15)</formula>
    </cfRule>
  </conditionalFormatting>
  <conditionalFormatting sqref="B4:G4">
    <cfRule type="expression" dxfId="22" priority="23">
      <formula>DAY(B4)&gt;8</formula>
    </cfRule>
  </conditionalFormatting>
  <dataValidations count="13">
    <dataValidation type="list" errorStyle="warning" allowBlank="1" showInputMessage="1" showErrorMessage="1" error="リストから曜日を選びます。[キャンセル] を選択し、Alt キーを押しながら下矢印キーを押して、ドロップダウン リストから曜日を選びます。" prompt="このセルで、週の最初の曜日を選択します。Alt + 下矢印キーを押してドロップダウン リストを開きます。下矢印キーで移動し、Enter キーを押して選択します。" sqref="L5" xr:uid="{00000000-0002-0000-0000-000000000000}">
      <formula1>"日曜日, 月曜日"</formula1>
    </dataValidation>
    <dataValidation allowBlank="1" showInputMessage="1" showErrorMessage="1" prompt="このブックでは、カスタムの 1 か月カレンダーを作成します。この 1 月のワークシートを使って、すべての月の年および週の最初の曜日をカスタマイズします。各月は、個別のワークシート上にあります。" sqref="A1" xr:uid="{00000000-0002-0000-0000-000001000000}"/>
    <dataValidation allowBlank="1" showInputMessage="1" showErrorMessage="1" prompt="下のセルに年を入力します" sqref="K4" xr:uid="{00000000-0002-0000-0000-000002000000}"/>
    <dataValidation allowBlank="1" showInputMessage="1" showErrorMessage="1" prompt="下のセルで週の開始日を選択します" sqref="L4" xr:uid="{00000000-0002-0000-0000-000003000000}"/>
    <dataValidation allowBlank="1" showInputMessage="1" showErrorMessage="1" prompt="このセルに年を入力します" sqref="K5" xr:uid="{00000000-0002-0000-0000-000004000000}"/>
    <dataValidation allowBlank="1" showInputMessage="1" showErrorMessage="1" prompt="この行には、このカレンダーの曜日名が含まれます。このセルには、週の最初の曜日が含まれます。週の最初の曜日を変更するには、このワークシートのセル L5 に新しい曜日を入力します。" sqref="B3" xr:uid="{00000000-0002-0000-0000-000005000000}"/>
    <dataValidation allowBlank="1" showInputMessage="1" showErrorMessage="1" prompt="この行と行 6、8、10、12、14 には、週のカレンダー日が含まれます。このセルの数字が 1 でない場合は、それは前の月の日付のものです。セル D15 にメモを入力します。" sqref="B4" xr:uid="{00000000-0002-0000-0000-000006000000}"/>
    <dataValidation allowBlank="1" showInputMessage="1" showErrorMessage="1" prompt="このセルの年は、セル K5 に入力された年に基づいて自動的に更新されます。下のカレンダーには、前の月と次の月の日付が薄い色のフォントで表示されます。" sqref="B2:D2" xr:uid="{00000000-0002-0000-0000-000007000000}"/>
    <dataValidation allowBlank="1" showInputMessage="1" showErrorMessage="1" prompt="曜日は自動的に決定されます" sqref="C3:H3" xr:uid="{00000000-0002-0000-0000-000008000000}"/>
    <dataValidation allowBlank="1" showInputMessage="1" showErrorMessage="1" prompt="この行と行 7、9、11、13、15 は、一つ上のセルのカレンダー日に関連する毎日のメモを入力するためのセルです。" sqref="B5" xr:uid="{00000000-0002-0000-0000-000009000000}"/>
    <dataValidation allowBlank="1" showInputMessage="1" prompt="このセルに毎月のメモを入力します" sqref="D15:H15" xr:uid="{00000000-0002-0000-0000-00000A000000}"/>
    <dataValidation allowBlank="1" showInputMessage="1" prompt="下のセルに毎月のメモを入力します" sqref="D14:H14" xr:uid="{00000000-0002-0000-0000-00000B000000}"/>
    <dataValidation allowBlank="1" showInputMessage="1" showErrorMessage="1" prompt="年を入力し、下のセルでカレンダーの最初の日を選択します。これらのカレンダー設定用のセルは印刷されません。" sqref="K3" xr:uid="{00000000-0002-0000-0000-00000C000000}"/>
  </dataValidations>
  <printOptions horizontalCentered="1"/>
  <pageMargins left="0.25" right="0.25" top="0.5" bottom="0.5" header="0.3" footer="0.3"/>
  <pageSetup paperSize="9" orientation="landscape" r:id="rId1"/>
  <headerFooter differentFirst="1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theme="8" tint="0.59999389629810485"/>
    <pageSetUpPr fitToPage="1"/>
  </sheetPr>
  <dimension ref="A1:I15"/>
  <sheetViews>
    <sheetView showGridLines="0" zoomScaleNormal="100" workbookViewId="0"/>
  </sheetViews>
  <sheetFormatPr defaultColWidth="8.90625" defaultRowHeight="15" x14ac:dyDescent="0.3"/>
  <cols>
    <col min="1" max="1" width="1.81640625" style="33" customWidth="1"/>
    <col min="2" max="8" width="16.81640625" style="33" customWidth="1"/>
    <col min="9" max="9" width="1.81640625" style="34" customWidth="1"/>
    <col min="10" max="10" width="8.81640625" style="34" customWidth="1"/>
    <col min="11" max="16384" width="8.90625" style="34"/>
  </cols>
  <sheetData>
    <row r="1" spans="1:9" ht="9" customHeight="1" x14ac:dyDescent="0.3">
      <c r="A1" s="1"/>
      <c r="B1" s="1"/>
      <c r="C1" s="1"/>
      <c r="D1" s="1"/>
      <c r="E1" s="1"/>
      <c r="F1" s="1"/>
      <c r="G1" s="1"/>
      <c r="H1" s="1"/>
      <c r="I1" s="2" t="s">
        <v>1</v>
      </c>
    </row>
    <row r="2" spans="1:9" ht="96" customHeight="1" x14ac:dyDescent="0.3">
      <c r="A2" s="1"/>
      <c r="B2" s="80" t="str">
        <f>CalendarYear&amp;"年"&amp;"2月"</f>
        <v>2021年2月</v>
      </c>
      <c r="C2" s="80"/>
      <c r="D2" s="80"/>
      <c r="E2" s="3"/>
      <c r="F2" s="3"/>
      <c r="G2" s="3"/>
      <c r="H2" s="4"/>
      <c r="I2" s="2"/>
    </row>
    <row r="3" spans="1:9" s="35" customFormat="1" ht="24" customHeight="1" x14ac:dyDescent="0.3">
      <c r="A3" s="5"/>
      <c r="B3" s="6" t="str">
        <f>週の始まり</f>
        <v>日曜日</v>
      </c>
      <c r="C3" s="7" t="str">
        <f t="shared" ref="C3:H3" si="0">TEXT(C4,"aaaa")</f>
        <v>月曜日</v>
      </c>
      <c r="D3" s="7" t="str">
        <f t="shared" si="0"/>
        <v>火曜日</v>
      </c>
      <c r="E3" s="7" t="str">
        <f t="shared" si="0"/>
        <v>水曜日</v>
      </c>
      <c r="F3" s="7" t="str">
        <f t="shared" si="0"/>
        <v>木曜日</v>
      </c>
      <c r="G3" s="7" t="str">
        <f t="shared" si="0"/>
        <v>金曜日</v>
      </c>
      <c r="H3" s="8" t="str">
        <f t="shared" si="0"/>
        <v>土曜日</v>
      </c>
      <c r="I3" s="9"/>
    </row>
    <row r="4" spans="1:9" s="36" customFormat="1" ht="24" customHeight="1" x14ac:dyDescent="0.3">
      <c r="A4" s="10"/>
      <c r="B4" s="38">
        <f t="array" ref="B4:H4">DaysAndWeeks+DATE(CalendarYear,2,1)-WEEKDAY(DATE(CalendarYear,2,1),(週の始まり="月曜日")+1)+1</f>
        <v>44227</v>
      </c>
      <c r="C4" s="38">
        <v>44228</v>
      </c>
      <c r="D4" s="38">
        <v>44229</v>
      </c>
      <c r="E4" s="38">
        <v>44230</v>
      </c>
      <c r="F4" s="38">
        <v>44231</v>
      </c>
      <c r="G4" s="38">
        <v>44232</v>
      </c>
      <c r="H4" s="39">
        <v>44233</v>
      </c>
      <c r="I4" s="11"/>
    </row>
    <row r="5" spans="1:9" s="37" customFormat="1" ht="56.1" customHeight="1" x14ac:dyDescent="0.3">
      <c r="A5" s="13"/>
      <c r="B5" s="14"/>
      <c r="C5" s="14"/>
      <c r="D5" s="14"/>
      <c r="E5" s="14"/>
      <c r="F5" s="14"/>
      <c r="G5" s="14"/>
      <c r="H5" s="14"/>
      <c r="I5" s="15"/>
    </row>
    <row r="6" spans="1:9" s="36" customFormat="1" ht="24" customHeight="1" x14ac:dyDescent="0.3">
      <c r="A6" s="10"/>
      <c r="B6" s="40">
        <f t="array" ref="B6:H6">DaysAndWeeks+DATE(CalendarYear,2,1)-WEEKDAY(DATE(CalendarYear,2,1),(週の始まり="月曜日")+1)+8</f>
        <v>44234</v>
      </c>
      <c r="C6" s="40">
        <v>44235</v>
      </c>
      <c r="D6" s="40">
        <v>44236</v>
      </c>
      <c r="E6" s="40">
        <v>44237</v>
      </c>
      <c r="F6" s="40">
        <v>44238</v>
      </c>
      <c r="G6" s="40">
        <v>44239</v>
      </c>
      <c r="H6" s="40">
        <v>44240</v>
      </c>
      <c r="I6" s="11"/>
    </row>
    <row r="7" spans="1:9" s="37" customFormat="1" ht="56.1" customHeight="1" x14ac:dyDescent="0.3">
      <c r="A7" s="13"/>
      <c r="B7" s="17"/>
      <c r="C7" s="17"/>
      <c r="D7" s="17"/>
      <c r="E7" s="17"/>
      <c r="F7" s="17"/>
      <c r="G7" s="17"/>
      <c r="H7" s="17"/>
      <c r="I7" s="15"/>
    </row>
    <row r="8" spans="1:9" s="36" customFormat="1" ht="24" customHeight="1" x14ac:dyDescent="0.3">
      <c r="A8" s="10"/>
      <c r="B8" s="41">
        <f t="array" ref="B8:H8">DaysAndWeeks+DATE(CalendarYear,2,1)-WEEKDAY(DATE(CalendarYear,2,1),(週の始まり="月曜日")+1)+15</f>
        <v>44241</v>
      </c>
      <c r="C8" s="41">
        <v>44242</v>
      </c>
      <c r="D8" s="41">
        <v>44243</v>
      </c>
      <c r="E8" s="41">
        <v>44244</v>
      </c>
      <c r="F8" s="41">
        <v>44245</v>
      </c>
      <c r="G8" s="41">
        <v>44246</v>
      </c>
      <c r="H8" s="41">
        <v>44247</v>
      </c>
      <c r="I8" s="11"/>
    </row>
    <row r="9" spans="1:9" s="37" customFormat="1" ht="56.1" customHeight="1" x14ac:dyDescent="0.3">
      <c r="A9" s="13"/>
      <c r="B9" s="14"/>
      <c r="C9" s="14"/>
      <c r="D9" s="14"/>
      <c r="E9" s="14"/>
      <c r="F9" s="14"/>
      <c r="G9" s="14"/>
      <c r="H9" s="14"/>
      <c r="I9" s="15"/>
    </row>
    <row r="10" spans="1:9" s="36" customFormat="1" ht="24" customHeight="1" x14ac:dyDescent="0.3">
      <c r="A10" s="10"/>
      <c r="B10" s="40">
        <f t="array" ref="B10:H10">DaysAndWeeks+DATE(CalendarYear,2,1)-WEEKDAY(DATE(CalendarYear,2,1),(週の始まり="月曜日")+1)+22</f>
        <v>44248</v>
      </c>
      <c r="C10" s="40">
        <v>44249</v>
      </c>
      <c r="D10" s="40">
        <v>44250</v>
      </c>
      <c r="E10" s="40">
        <v>44251</v>
      </c>
      <c r="F10" s="40">
        <v>44252</v>
      </c>
      <c r="G10" s="40">
        <v>44253</v>
      </c>
      <c r="H10" s="40">
        <v>44254</v>
      </c>
      <c r="I10" s="11"/>
    </row>
    <row r="11" spans="1:9" s="37" customFormat="1" ht="56.1" customHeight="1" x14ac:dyDescent="0.3">
      <c r="A11" s="13"/>
      <c r="B11" s="17"/>
      <c r="C11" s="17"/>
      <c r="D11" s="17"/>
      <c r="E11" s="17"/>
      <c r="F11" s="17"/>
      <c r="G11" s="17"/>
      <c r="H11" s="17"/>
      <c r="I11" s="15"/>
    </row>
    <row r="12" spans="1:9" s="36" customFormat="1" ht="24" customHeight="1" x14ac:dyDescent="0.3">
      <c r="A12" s="10"/>
      <c r="B12" s="41">
        <f t="array" ref="B12:H12">DaysAndWeeks+DATE(CalendarYear,2,1)-WEEKDAY(DATE(CalendarYear,2,1),(週の始まり="月曜日")+1)+29</f>
        <v>44255</v>
      </c>
      <c r="C12" s="41">
        <v>44256</v>
      </c>
      <c r="D12" s="41">
        <v>44257</v>
      </c>
      <c r="E12" s="41">
        <v>44258</v>
      </c>
      <c r="F12" s="41">
        <v>44259</v>
      </c>
      <c r="G12" s="41">
        <v>44260</v>
      </c>
      <c r="H12" s="41">
        <v>44261</v>
      </c>
      <c r="I12" s="11"/>
    </row>
    <row r="13" spans="1:9" s="37" customFormat="1" ht="56.1" customHeight="1" x14ac:dyDescent="0.3">
      <c r="A13" s="13"/>
      <c r="B13" s="14"/>
      <c r="C13" s="14"/>
      <c r="D13" s="14"/>
      <c r="E13" s="14"/>
      <c r="F13" s="14"/>
      <c r="G13" s="14"/>
      <c r="H13" s="14"/>
      <c r="I13" s="15"/>
    </row>
    <row r="14" spans="1:9" s="36" customFormat="1" ht="24" customHeight="1" x14ac:dyDescent="0.3">
      <c r="A14" s="10"/>
      <c r="B14" s="40">
        <f t="array" ref="B14:C14">DaysAndWeeks+DATE(CalendarYear,2,1)-WEEKDAY(DATE(CalendarYear,2,1),(週の始まり="月曜日")+1)+36</f>
        <v>44262</v>
      </c>
      <c r="C14" s="40">
        <v>44263</v>
      </c>
      <c r="D14" s="81" t="s">
        <v>0</v>
      </c>
      <c r="E14" s="81"/>
      <c r="F14" s="81"/>
      <c r="G14" s="81"/>
      <c r="H14" s="82"/>
      <c r="I14" s="11"/>
    </row>
    <row r="15" spans="1:9" s="37" customFormat="1" ht="56.1" customHeight="1" x14ac:dyDescent="0.3">
      <c r="A15" s="13"/>
      <c r="B15" s="17"/>
      <c r="C15" s="17"/>
      <c r="D15" s="83"/>
      <c r="E15" s="83"/>
      <c r="F15" s="83"/>
      <c r="G15" s="83"/>
      <c r="H15" s="84"/>
      <c r="I15" s="15"/>
    </row>
  </sheetData>
  <mergeCells count="3">
    <mergeCell ref="B2:D2"/>
    <mergeCell ref="D14:H14"/>
    <mergeCell ref="D15:H15"/>
  </mergeCells>
  <phoneticPr fontId="33"/>
  <conditionalFormatting sqref="B12:H12 B14:C14">
    <cfRule type="expression" dxfId="21" priority="2">
      <formula>AND(DAY(B12)&gt;=1,DAY(B12)&lt;=15)</formula>
    </cfRule>
  </conditionalFormatting>
  <conditionalFormatting sqref="B4:G4">
    <cfRule type="expression" dxfId="20" priority="1">
      <formula>DAY(B4)&gt;8</formula>
    </cfRule>
  </conditionalFormatting>
  <dataValidations count="8">
    <dataValidation allowBlank="1" showInputMessage="1" showErrorMessage="1" prompt="曜日は自動的に決定されます" sqref="C3:H3" xr:uid="{00000000-0002-0000-0100-000000000000}"/>
    <dataValidation allowBlank="1" showInputMessage="1" showErrorMessage="1" prompt="このセルの年は、1 月のワークシートに入力された年に基づいて自動的に更新されます。下のカレンダーには、前の月と次の月の日付が薄い色のフォントで表示されます。" sqref="B2:D2" xr:uid="{00000000-0002-0000-0100-000001000000}"/>
    <dataValidation allowBlank="1" showInputMessage="1" showErrorMessage="1" prompt="この行には、このカレンダーの曜日名が含まれます。このセルには、週の最初の曜日が含まれます。最初の曜日を変更するには、1 月のワークシートのセル L5 で新しい曜日を選びます。" sqref="B3" xr:uid="{00000000-0002-0000-0100-000002000000}"/>
    <dataValidation allowBlank="1" showInputMessage="1" showErrorMessage="1" prompt="2 月の月間カレンダー" sqref="A1" xr:uid="{00000000-0002-0000-0100-000003000000}"/>
    <dataValidation allowBlank="1" showInputMessage="1" prompt="下のセルに毎月のメモを入力します" sqref="D14:H14" xr:uid="{00000000-0002-0000-0100-000004000000}"/>
    <dataValidation allowBlank="1" showInputMessage="1" prompt="このセルに毎月のメモを入力します" sqref="D15:H15" xr:uid="{00000000-0002-0000-0100-000005000000}"/>
    <dataValidation allowBlank="1" showInputMessage="1" showErrorMessage="1" prompt="この行と行 7、9、11、13、15 は、一つ上のセルのカレンダー日に関連する毎日のメモを入力するためのセルです。" sqref="B5" xr:uid="{00000000-0002-0000-0100-000006000000}"/>
    <dataValidation allowBlank="1" showInputMessage="1" showErrorMessage="1" prompt="この行と行 6、8、10、12、14 には、週のカレンダー日が含まれます。このセルの数字が 1 でない場合は、それは前の月の日付のものです。セル D15 にメモを入力します。" sqref="B4" xr:uid="{00000000-0002-0000-0100-000007000000}"/>
  </dataValidations>
  <printOptions horizontalCentered="1"/>
  <pageMargins left="0.25" right="0.25" top="0.5" bottom="0.5" header="0.3" footer="0.3"/>
  <pageSetup paperSize="9" scale="85" orientation="landscape" r:id="rId1"/>
  <headerFooter differentFirst="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theme="9" tint="0.59999389629810485"/>
    <pageSetUpPr fitToPage="1"/>
  </sheetPr>
  <dimension ref="A1:I15"/>
  <sheetViews>
    <sheetView showGridLines="0" zoomScaleNormal="100" workbookViewId="0"/>
  </sheetViews>
  <sheetFormatPr defaultColWidth="8.90625" defaultRowHeight="15" x14ac:dyDescent="0.3"/>
  <cols>
    <col min="1" max="1" width="1.81640625" style="33" customWidth="1"/>
    <col min="2" max="8" width="16.81640625" style="33" customWidth="1"/>
    <col min="9" max="9" width="1.81640625" style="34" customWidth="1"/>
    <col min="10" max="10" width="8.81640625" style="34" customWidth="1"/>
    <col min="11" max="16384" width="8.90625" style="34"/>
  </cols>
  <sheetData>
    <row r="1" spans="1:9" ht="9" customHeight="1" x14ac:dyDescent="0.3">
      <c r="A1" s="1"/>
      <c r="B1" s="1"/>
      <c r="C1" s="1"/>
      <c r="D1" s="1"/>
      <c r="E1" s="1"/>
      <c r="F1" s="1"/>
      <c r="G1" s="1"/>
      <c r="H1" s="1"/>
      <c r="I1" s="2" t="s">
        <v>1</v>
      </c>
    </row>
    <row r="2" spans="1:9" ht="96" customHeight="1" x14ac:dyDescent="0.3">
      <c r="A2" s="1"/>
      <c r="B2" s="86" t="str">
        <f>CalendarYear&amp;"年"&amp;"3月"</f>
        <v>2021年3月</v>
      </c>
      <c r="C2" s="86"/>
      <c r="D2" s="86"/>
      <c r="E2" s="3"/>
      <c r="F2" s="3"/>
      <c r="G2" s="3"/>
      <c r="H2" s="4"/>
      <c r="I2" s="2"/>
    </row>
    <row r="3" spans="1:9" s="35" customFormat="1" ht="24" customHeight="1" x14ac:dyDescent="0.3">
      <c r="A3" s="5"/>
      <c r="B3" s="18" t="str">
        <f>週の始まり</f>
        <v>日曜日</v>
      </c>
      <c r="C3" s="19" t="str">
        <f t="shared" ref="C3:H3" si="0">TEXT(C4,"aaaa")</f>
        <v>月曜日</v>
      </c>
      <c r="D3" s="19" t="str">
        <f t="shared" si="0"/>
        <v>火曜日</v>
      </c>
      <c r="E3" s="19" t="str">
        <f t="shared" si="0"/>
        <v>水曜日</v>
      </c>
      <c r="F3" s="19" t="str">
        <f t="shared" si="0"/>
        <v>木曜日</v>
      </c>
      <c r="G3" s="19" t="str">
        <f t="shared" si="0"/>
        <v>金曜日</v>
      </c>
      <c r="H3" s="20" t="str">
        <f t="shared" si="0"/>
        <v>土曜日</v>
      </c>
      <c r="I3" s="9"/>
    </row>
    <row r="4" spans="1:9" s="36" customFormat="1" ht="24" customHeight="1" x14ac:dyDescent="0.3">
      <c r="A4" s="10"/>
      <c r="B4" s="48">
        <f t="array" ref="B4:H4">DaysAndWeeks+DATE(CalendarYear,3,1)-WEEKDAY(DATE(CalendarYear,3,1),(週の始まり="月曜日")+1)+1</f>
        <v>44255</v>
      </c>
      <c r="C4" s="48">
        <v>44256</v>
      </c>
      <c r="D4" s="48">
        <v>44257</v>
      </c>
      <c r="E4" s="48">
        <v>44258</v>
      </c>
      <c r="F4" s="48">
        <v>44259</v>
      </c>
      <c r="G4" s="48">
        <v>44260</v>
      </c>
      <c r="H4" s="48">
        <v>44261</v>
      </c>
      <c r="I4" s="11"/>
    </row>
    <row r="5" spans="1:9" s="37" customFormat="1" ht="56.1" customHeight="1" x14ac:dyDescent="0.3">
      <c r="A5" s="13"/>
      <c r="B5" s="21"/>
      <c r="C5" s="21"/>
      <c r="D5" s="21"/>
      <c r="E5" s="21"/>
      <c r="F5" s="21"/>
      <c r="G5" s="21"/>
      <c r="H5" s="21"/>
      <c r="I5" s="15"/>
    </row>
    <row r="6" spans="1:9" s="36" customFormat="1" ht="24" customHeight="1" x14ac:dyDescent="0.3">
      <c r="A6" s="10"/>
      <c r="B6" s="49">
        <f t="array" ref="B6:H6">DaysAndWeeks+DATE(CalendarYear,3,1)-WEEKDAY(DATE(CalendarYear,3,1),(週の始まり="月曜日")+1)+8</f>
        <v>44262</v>
      </c>
      <c r="C6" s="49">
        <v>44263</v>
      </c>
      <c r="D6" s="49">
        <v>44264</v>
      </c>
      <c r="E6" s="49">
        <v>44265</v>
      </c>
      <c r="F6" s="49">
        <v>44266</v>
      </c>
      <c r="G6" s="49">
        <v>44267</v>
      </c>
      <c r="H6" s="49">
        <v>44268</v>
      </c>
      <c r="I6" s="11"/>
    </row>
    <row r="7" spans="1:9" s="37" customFormat="1" ht="56.1" customHeight="1" x14ac:dyDescent="0.3">
      <c r="A7" s="13"/>
      <c r="B7" s="22"/>
      <c r="C7" s="22"/>
      <c r="D7" s="22"/>
      <c r="E7" s="22"/>
      <c r="F7" s="22"/>
      <c r="G7" s="22"/>
      <c r="H7" s="22"/>
      <c r="I7" s="15"/>
    </row>
    <row r="8" spans="1:9" s="36" customFormat="1" ht="24" customHeight="1" x14ac:dyDescent="0.3">
      <c r="A8" s="10"/>
      <c r="B8" s="50">
        <f t="array" ref="B8:H8">DaysAndWeeks+DATE(CalendarYear,3,1)-WEEKDAY(DATE(CalendarYear,3,1),(週の始まり="月曜日")+1)+15</f>
        <v>44269</v>
      </c>
      <c r="C8" s="50">
        <v>44270</v>
      </c>
      <c r="D8" s="50">
        <v>44271</v>
      </c>
      <c r="E8" s="50">
        <v>44272</v>
      </c>
      <c r="F8" s="50">
        <v>44273</v>
      </c>
      <c r="G8" s="50">
        <v>44274</v>
      </c>
      <c r="H8" s="50">
        <v>44275</v>
      </c>
      <c r="I8" s="11"/>
    </row>
    <row r="9" spans="1:9" s="37" customFormat="1" ht="56.1" customHeight="1" x14ac:dyDescent="0.3">
      <c r="A9" s="13"/>
      <c r="B9" s="21"/>
      <c r="C9" s="21"/>
      <c r="D9" s="21"/>
      <c r="E9" s="21"/>
      <c r="F9" s="21"/>
      <c r="G9" s="21"/>
      <c r="H9" s="21"/>
      <c r="I9" s="15"/>
    </row>
    <row r="10" spans="1:9" s="36" customFormat="1" ht="24" customHeight="1" x14ac:dyDescent="0.3">
      <c r="A10" s="10"/>
      <c r="B10" s="49">
        <f t="array" ref="B10:H10">DaysAndWeeks+DATE(CalendarYear,3,1)-WEEKDAY(DATE(CalendarYear,3,1),(週の始まり="月曜日")+1)+22</f>
        <v>44276</v>
      </c>
      <c r="C10" s="49">
        <v>44277</v>
      </c>
      <c r="D10" s="49">
        <v>44278</v>
      </c>
      <c r="E10" s="49">
        <v>44279</v>
      </c>
      <c r="F10" s="49">
        <v>44280</v>
      </c>
      <c r="G10" s="49">
        <v>44281</v>
      </c>
      <c r="H10" s="49">
        <v>44282</v>
      </c>
      <c r="I10" s="11"/>
    </row>
    <row r="11" spans="1:9" s="37" customFormat="1" ht="56.1" customHeight="1" x14ac:dyDescent="0.3">
      <c r="A11" s="13"/>
      <c r="B11" s="22"/>
      <c r="C11" s="22"/>
      <c r="D11" s="22"/>
      <c r="E11" s="22"/>
      <c r="F11" s="22"/>
      <c r="G11" s="22"/>
      <c r="H11" s="22"/>
      <c r="I11" s="15"/>
    </row>
    <row r="12" spans="1:9" s="36" customFormat="1" ht="24" customHeight="1" x14ac:dyDescent="0.3">
      <c r="A12" s="10"/>
      <c r="B12" s="50">
        <f t="array" ref="B12:H12">DaysAndWeeks+DATE(CalendarYear,3,1)-WEEKDAY(DATE(CalendarYear,3,1),(週の始まり="月曜日")+1)+29</f>
        <v>44283</v>
      </c>
      <c r="C12" s="50">
        <v>44284</v>
      </c>
      <c r="D12" s="50">
        <v>44285</v>
      </c>
      <c r="E12" s="50">
        <v>44286</v>
      </c>
      <c r="F12" s="50">
        <v>44287</v>
      </c>
      <c r="G12" s="50">
        <v>44288</v>
      </c>
      <c r="H12" s="50">
        <v>44289</v>
      </c>
      <c r="I12" s="11"/>
    </row>
    <row r="13" spans="1:9" s="37" customFormat="1" ht="56.1" customHeight="1" x14ac:dyDescent="0.3">
      <c r="A13" s="13"/>
      <c r="B13" s="21"/>
      <c r="C13" s="21"/>
      <c r="D13" s="21"/>
      <c r="E13" s="21"/>
      <c r="F13" s="21"/>
      <c r="G13" s="21"/>
      <c r="H13" s="21"/>
      <c r="I13" s="15"/>
    </row>
    <row r="14" spans="1:9" s="36" customFormat="1" ht="24" customHeight="1" x14ac:dyDescent="0.3">
      <c r="A14" s="10"/>
      <c r="B14" s="49">
        <f t="array" ref="B14:C14">DaysAndWeeks+DATE(CalendarYear,3,1)-WEEKDAY(DATE(CalendarYear,3,1),(週の始まり="月曜日")+1)+36</f>
        <v>44290</v>
      </c>
      <c r="C14" s="49">
        <v>44291</v>
      </c>
      <c r="D14" s="87" t="s">
        <v>0</v>
      </c>
      <c r="E14" s="87"/>
      <c r="F14" s="87"/>
      <c r="G14" s="87"/>
      <c r="H14" s="88"/>
      <c r="I14" s="11"/>
    </row>
    <row r="15" spans="1:9" s="37" customFormat="1" ht="56.1" customHeight="1" x14ac:dyDescent="0.3">
      <c r="A15" s="13"/>
      <c r="B15" s="22"/>
      <c r="C15" s="22"/>
      <c r="D15" s="89"/>
      <c r="E15" s="89"/>
      <c r="F15" s="89"/>
      <c r="G15" s="89"/>
      <c r="H15" s="90"/>
      <c r="I15" s="15"/>
    </row>
  </sheetData>
  <mergeCells count="3">
    <mergeCell ref="B2:D2"/>
    <mergeCell ref="D14:H14"/>
    <mergeCell ref="D15:H15"/>
  </mergeCells>
  <phoneticPr fontId="33"/>
  <conditionalFormatting sqref="B12:H12 B14:C14">
    <cfRule type="expression" dxfId="19" priority="2">
      <formula>AND(DAY(B12)&gt;=1,DAY(B12)&lt;=15)</formula>
    </cfRule>
  </conditionalFormatting>
  <conditionalFormatting sqref="B4:G4">
    <cfRule type="expression" dxfId="18" priority="1">
      <formula>DAY(B4)&gt;8</formula>
    </cfRule>
  </conditionalFormatting>
  <dataValidations count="8">
    <dataValidation allowBlank="1" showInputMessage="1" showErrorMessage="1" prompt="3 月の月間カレンダー" sqref="A1" xr:uid="{00000000-0002-0000-0200-000000000000}"/>
    <dataValidation allowBlank="1" showInputMessage="1" showErrorMessage="1" prompt="このセルの年は、1 月のワークシートに入力された年に基づいて自動的に更新されます。下のカレンダーには、前の月と次の月の日付が薄い色のフォントで表示されます。" sqref="B2:D2" xr:uid="{00000000-0002-0000-0200-000001000000}"/>
    <dataValidation allowBlank="1" showInputMessage="1" showErrorMessage="1" prompt="曜日は自動的に決定されます" sqref="C3:H3" xr:uid="{00000000-0002-0000-0200-000002000000}"/>
    <dataValidation allowBlank="1" showInputMessage="1" showErrorMessage="1" prompt="この行と行 6、8、10、12、14 には、週のカレンダー日が含まれます。このセルの数字が 1 でない場合は、それは前の月の日付のものです。セル D15 にメモを入力します。" sqref="B4" xr:uid="{00000000-0002-0000-0200-000003000000}"/>
    <dataValidation allowBlank="1" showInputMessage="1" showErrorMessage="1" prompt="この行と行 7、9、11、13、15 は、一つ上のセルのカレンダー日に関連する毎日のメモを入力するためのセルです。" sqref="B5" xr:uid="{00000000-0002-0000-0200-000004000000}"/>
    <dataValidation allowBlank="1" showInputMessage="1" prompt="このセルに毎月のメモを入力します" sqref="D15:H15" xr:uid="{00000000-0002-0000-0200-000005000000}"/>
    <dataValidation allowBlank="1" showInputMessage="1" prompt="下のセルに毎月のメモを入力します" sqref="D14:H14" xr:uid="{00000000-0002-0000-0200-000006000000}"/>
    <dataValidation allowBlank="1" showInputMessage="1" showErrorMessage="1" prompt="この行には、このカレンダーの曜日名が含まれます。このセルには、週の最初の曜日が含まれます。最初の曜日を変更するには、1 月のワークシートのセル L5 で新しい曜日を選びます。" sqref="B3" xr:uid="{00000000-0002-0000-0200-000007000000}"/>
  </dataValidations>
  <printOptions horizontalCentered="1"/>
  <pageMargins left="0.25" right="0.25" top="0.5" bottom="0.5" header="0.3" footer="0.3"/>
  <pageSetup paperSize="9" scale="85" orientation="landscape" r:id="rId1"/>
  <headerFooter differentFirst="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tabColor theme="9" tint="0.59999389629810485"/>
    <pageSetUpPr fitToPage="1"/>
  </sheetPr>
  <dimension ref="A1:I15"/>
  <sheetViews>
    <sheetView showGridLines="0" workbookViewId="0"/>
  </sheetViews>
  <sheetFormatPr defaultColWidth="8.90625" defaultRowHeight="15" x14ac:dyDescent="0.3"/>
  <cols>
    <col min="1" max="1" width="1.81640625" style="33" customWidth="1"/>
    <col min="2" max="8" width="16.81640625" style="33" customWidth="1"/>
    <col min="9" max="9" width="1.81640625" style="34" customWidth="1"/>
    <col min="10" max="10" width="8.81640625" style="34" customWidth="1"/>
    <col min="11" max="16384" width="8.90625" style="34"/>
  </cols>
  <sheetData>
    <row r="1" spans="1:9" ht="9" customHeight="1" x14ac:dyDescent="0.3">
      <c r="A1" s="1"/>
      <c r="B1" s="1"/>
      <c r="C1" s="1"/>
      <c r="D1" s="1"/>
      <c r="E1" s="1"/>
      <c r="F1" s="1"/>
      <c r="G1" s="1"/>
      <c r="H1" s="1"/>
      <c r="I1" s="2" t="s">
        <v>1</v>
      </c>
    </row>
    <row r="2" spans="1:9" ht="96" customHeight="1" x14ac:dyDescent="0.3">
      <c r="A2" s="1"/>
      <c r="B2" s="86" t="str">
        <f>CalendarYear&amp;"年"&amp;"4月"</f>
        <v>2021年4月</v>
      </c>
      <c r="C2" s="86"/>
      <c r="D2" s="86"/>
      <c r="E2" s="3"/>
      <c r="F2" s="3"/>
      <c r="G2" s="3"/>
      <c r="H2" s="4"/>
      <c r="I2" s="2"/>
    </row>
    <row r="3" spans="1:9" s="35" customFormat="1" ht="24" customHeight="1" x14ac:dyDescent="0.3">
      <c r="A3" s="5"/>
      <c r="B3" s="18" t="str">
        <f>週の始まり</f>
        <v>日曜日</v>
      </c>
      <c r="C3" s="19" t="str">
        <f t="shared" ref="C3:H3" si="0">TEXT(C4,"aaaa")</f>
        <v>月曜日</v>
      </c>
      <c r="D3" s="19" t="str">
        <f t="shared" si="0"/>
        <v>火曜日</v>
      </c>
      <c r="E3" s="19" t="str">
        <f t="shared" si="0"/>
        <v>水曜日</v>
      </c>
      <c r="F3" s="19" t="str">
        <f t="shared" si="0"/>
        <v>木曜日</v>
      </c>
      <c r="G3" s="19" t="str">
        <f t="shared" si="0"/>
        <v>金曜日</v>
      </c>
      <c r="H3" s="20" t="str">
        <f t="shared" si="0"/>
        <v>土曜日</v>
      </c>
      <c r="I3" s="9"/>
    </row>
    <row r="4" spans="1:9" s="36" customFormat="1" ht="24" customHeight="1" x14ac:dyDescent="0.3">
      <c r="A4" s="10"/>
      <c r="B4" s="48">
        <f t="array" ref="B4:H4">DaysAndWeeks+DATE(CalendarYear,4,1)-WEEKDAY(DATE(CalendarYear,4,1),(週の始まり="月曜日")+1)+1</f>
        <v>44283</v>
      </c>
      <c r="C4" s="48">
        <v>44284</v>
      </c>
      <c r="D4" s="48">
        <v>44285</v>
      </c>
      <c r="E4" s="48">
        <v>44286</v>
      </c>
      <c r="F4" s="48">
        <v>44287</v>
      </c>
      <c r="G4" s="48">
        <v>44288</v>
      </c>
      <c r="H4" s="48">
        <v>44289</v>
      </c>
      <c r="I4" s="11"/>
    </row>
    <row r="5" spans="1:9" s="37" customFormat="1" ht="56.1" customHeight="1" x14ac:dyDescent="0.3">
      <c r="A5" s="13"/>
      <c r="B5" s="21"/>
      <c r="C5" s="21"/>
      <c r="D5" s="21"/>
      <c r="E5" s="21"/>
      <c r="F5" s="21"/>
      <c r="G5" s="21"/>
      <c r="H5" s="21"/>
      <c r="I5" s="15"/>
    </row>
    <row r="6" spans="1:9" s="36" customFormat="1" ht="24" customHeight="1" x14ac:dyDescent="0.3">
      <c r="A6" s="10"/>
      <c r="B6" s="49">
        <f t="array" ref="B6:H6">DaysAndWeeks+DATE(CalendarYear,4,1)-WEEKDAY(DATE(CalendarYear,4,1),(週の始まり="月曜日")+1)+8</f>
        <v>44290</v>
      </c>
      <c r="C6" s="49">
        <v>44291</v>
      </c>
      <c r="D6" s="49">
        <v>44292</v>
      </c>
      <c r="E6" s="49">
        <v>44293</v>
      </c>
      <c r="F6" s="49">
        <v>44294</v>
      </c>
      <c r="G6" s="49">
        <v>44295</v>
      </c>
      <c r="H6" s="49">
        <v>44296</v>
      </c>
      <c r="I6" s="11"/>
    </row>
    <row r="7" spans="1:9" s="37" customFormat="1" ht="56.1" customHeight="1" x14ac:dyDescent="0.3">
      <c r="A7" s="13"/>
      <c r="B7" s="22"/>
      <c r="C7" s="22"/>
      <c r="D7" s="22"/>
      <c r="E7" s="22"/>
      <c r="F7" s="22"/>
      <c r="G7" s="22"/>
      <c r="H7" s="22"/>
      <c r="I7" s="15"/>
    </row>
    <row r="8" spans="1:9" s="36" customFormat="1" ht="24" customHeight="1" x14ac:dyDescent="0.3">
      <c r="A8" s="10"/>
      <c r="B8" s="50">
        <f t="array" ref="B8:H8">DaysAndWeeks+DATE(CalendarYear,4,1)-WEEKDAY(DATE(CalendarYear,4,1),(週の始まり="月曜日")+1)+15</f>
        <v>44297</v>
      </c>
      <c r="C8" s="50">
        <v>44298</v>
      </c>
      <c r="D8" s="50">
        <v>44299</v>
      </c>
      <c r="E8" s="50">
        <v>44300</v>
      </c>
      <c r="F8" s="50">
        <v>44301</v>
      </c>
      <c r="G8" s="50">
        <v>44302</v>
      </c>
      <c r="H8" s="50">
        <v>44303</v>
      </c>
      <c r="I8" s="11"/>
    </row>
    <row r="9" spans="1:9" s="37" customFormat="1" ht="56.1" customHeight="1" x14ac:dyDescent="0.3">
      <c r="A9" s="13"/>
      <c r="B9" s="21"/>
      <c r="C9" s="21"/>
      <c r="D9" s="21"/>
      <c r="E9" s="21"/>
      <c r="F9" s="21"/>
      <c r="G9" s="21"/>
      <c r="H9" s="21"/>
      <c r="I9" s="15"/>
    </row>
    <row r="10" spans="1:9" s="36" customFormat="1" ht="24" customHeight="1" x14ac:dyDescent="0.3">
      <c r="A10" s="10"/>
      <c r="B10" s="49">
        <f t="array" ref="B10:H10">DaysAndWeeks+DATE(CalendarYear,4,1)-WEEKDAY(DATE(CalendarYear,4,1),(週の始まり="月曜日")+1)+22</f>
        <v>44304</v>
      </c>
      <c r="C10" s="49">
        <v>44305</v>
      </c>
      <c r="D10" s="49">
        <v>44306</v>
      </c>
      <c r="E10" s="49">
        <v>44307</v>
      </c>
      <c r="F10" s="49">
        <v>44308</v>
      </c>
      <c r="G10" s="49">
        <v>44309</v>
      </c>
      <c r="H10" s="49">
        <v>44310</v>
      </c>
      <c r="I10" s="11"/>
    </row>
    <row r="11" spans="1:9" s="37" customFormat="1" ht="56.1" customHeight="1" x14ac:dyDescent="0.3">
      <c r="A11" s="13"/>
      <c r="B11" s="22"/>
      <c r="C11" s="22"/>
      <c r="D11" s="22"/>
      <c r="E11" s="22"/>
      <c r="F11" s="22"/>
      <c r="G11" s="22"/>
      <c r="H11" s="22"/>
      <c r="I11" s="15"/>
    </row>
    <row r="12" spans="1:9" s="36" customFormat="1" ht="24" customHeight="1" x14ac:dyDescent="0.3">
      <c r="A12" s="10"/>
      <c r="B12" s="50">
        <f t="array" ref="B12:H12">DaysAndWeeks+DATE(CalendarYear,4,1)-WEEKDAY(DATE(CalendarYear,4,1),(週の始まり="月曜日")+1)+29</f>
        <v>44311</v>
      </c>
      <c r="C12" s="50">
        <v>44312</v>
      </c>
      <c r="D12" s="50">
        <v>44313</v>
      </c>
      <c r="E12" s="50">
        <v>44314</v>
      </c>
      <c r="F12" s="50">
        <v>44315</v>
      </c>
      <c r="G12" s="50">
        <v>44316</v>
      </c>
      <c r="H12" s="50">
        <v>44317</v>
      </c>
      <c r="I12" s="11"/>
    </row>
    <row r="13" spans="1:9" s="37" customFormat="1" ht="56.1" customHeight="1" x14ac:dyDescent="0.3">
      <c r="A13" s="13"/>
      <c r="B13" s="21"/>
      <c r="C13" s="21"/>
      <c r="D13" s="21"/>
      <c r="E13" s="21"/>
      <c r="F13" s="21"/>
      <c r="G13" s="21"/>
      <c r="H13" s="21"/>
      <c r="I13" s="15"/>
    </row>
    <row r="14" spans="1:9" s="36" customFormat="1" ht="24" customHeight="1" x14ac:dyDescent="0.3">
      <c r="A14" s="10"/>
      <c r="B14" s="49">
        <f t="array" ref="B14:C14">DaysAndWeeks+DATE(CalendarYear,4,1)-WEEKDAY(DATE(CalendarYear,4,1),(週の始まり="月曜日")+1)+36</f>
        <v>44318</v>
      </c>
      <c r="C14" s="49">
        <v>44319</v>
      </c>
      <c r="D14" s="87" t="s">
        <v>0</v>
      </c>
      <c r="E14" s="87"/>
      <c r="F14" s="87"/>
      <c r="G14" s="87"/>
      <c r="H14" s="88"/>
      <c r="I14" s="11"/>
    </row>
    <row r="15" spans="1:9" s="37" customFormat="1" ht="56.1" customHeight="1" x14ac:dyDescent="0.3">
      <c r="A15" s="13"/>
      <c r="B15" s="22"/>
      <c r="C15" s="22"/>
      <c r="D15" s="89"/>
      <c r="E15" s="89"/>
      <c r="F15" s="89"/>
      <c r="G15" s="89"/>
      <c r="H15" s="90"/>
      <c r="I15" s="15"/>
    </row>
  </sheetData>
  <mergeCells count="3">
    <mergeCell ref="B2:D2"/>
    <mergeCell ref="D14:H14"/>
    <mergeCell ref="D15:H15"/>
  </mergeCells>
  <phoneticPr fontId="33"/>
  <conditionalFormatting sqref="B12:H12 B14:C14">
    <cfRule type="expression" dxfId="17" priority="2">
      <formula>AND(DAY(B12)&gt;=1,DAY(B12)&lt;=15)</formula>
    </cfRule>
  </conditionalFormatting>
  <conditionalFormatting sqref="B4:G4">
    <cfRule type="expression" dxfId="16" priority="1">
      <formula>DAY(B4)&gt;8</formula>
    </cfRule>
  </conditionalFormatting>
  <dataValidations count="8">
    <dataValidation allowBlank="1" showInputMessage="1" showErrorMessage="1" prompt="曜日は自動的に決定されます" sqref="C3:H3" xr:uid="{00000000-0002-0000-0300-000000000000}"/>
    <dataValidation allowBlank="1" showInputMessage="1" showErrorMessage="1" prompt="このセルの年は、1 月のワークシートに入力された年に基づいて自動的に更新されます。下のカレンダーには、前の月と次の月の日付が薄い色のフォントで表示されます。" sqref="B2:D2" xr:uid="{00000000-0002-0000-0300-000001000000}"/>
    <dataValidation allowBlank="1" showInputMessage="1" showErrorMessage="1" prompt="4 月の月間カレンダー" sqref="A1" xr:uid="{00000000-0002-0000-0300-000002000000}"/>
    <dataValidation allowBlank="1" showInputMessage="1" showErrorMessage="1" prompt="この行には、このカレンダーの曜日名が含まれます。このセルには、週の最初の曜日が含まれます。最初の曜日を変更するには、1 月のワークシートのセル L5 で新しい曜日を選びます。" sqref="B3" xr:uid="{00000000-0002-0000-0300-000003000000}"/>
    <dataValidation allowBlank="1" showInputMessage="1" prompt="下のセルに毎月のメモを入力します" sqref="D14:H14" xr:uid="{00000000-0002-0000-0300-000004000000}"/>
    <dataValidation allowBlank="1" showInputMessage="1" prompt="このセルに毎月のメモを入力します" sqref="D15:H15" xr:uid="{00000000-0002-0000-0300-000005000000}"/>
    <dataValidation allowBlank="1" showInputMessage="1" showErrorMessage="1" prompt="この行と行 7、9、11、13、15 は、一つ上のセルのカレンダー日に関連する毎日のメモを入力するためのセルです。" sqref="B5" xr:uid="{00000000-0002-0000-0300-000006000000}"/>
    <dataValidation allowBlank="1" showInputMessage="1" showErrorMessage="1" prompt="この行と行 6、8、10、12、14 には、週のカレンダー日が含まれます。このセルの数字が 1 でない場合は、それは前の月の日付のものです。セル D15 にメモを入力します。" sqref="B4" xr:uid="{00000000-0002-0000-0300-000007000000}"/>
  </dataValidations>
  <printOptions horizontalCentered="1"/>
  <pageMargins left="0.25" right="0.25" top="0.5" bottom="0.5" header="0.3" footer="0.3"/>
  <pageSetup paperSize="9" scale="85" orientation="landscape" r:id="rId1"/>
  <headerFooter differentFirst="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theme="9" tint="0.59999389629810485"/>
    <pageSetUpPr fitToPage="1"/>
  </sheetPr>
  <dimension ref="A1:I15"/>
  <sheetViews>
    <sheetView showGridLines="0" workbookViewId="0"/>
  </sheetViews>
  <sheetFormatPr defaultColWidth="8.90625" defaultRowHeight="15" x14ac:dyDescent="0.3"/>
  <cols>
    <col min="1" max="1" width="1.81640625" style="33" customWidth="1"/>
    <col min="2" max="8" width="16.81640625" style="33" customWidth="1"/>
    <col min="9" max="9" width="1.81640625" style="34" customWidth="1"/>
    <col min="10" max="10" width="8.81640625" style="34" customWidth="1"/>
    <col min="11" max="16384" width="8.90625" style="34"/>
  </cols>
  <sheetData>
    <row r="1" spans="1:9" ht="9" customHeight="1" x14ac:dyDescent="0.3">
      <c r="A1" s="1"/>
      <c r="B1" s="1"/>
      <c r="C1" s="1"/>
      <c r="D1" s="1"/>
      <c r="E1" s="1"/>
      <c r="F1" s="1"/>
      <c r="G1" s="1"/>
      <c r="H1" s="1"/>
      <c r="I1" s="2" t="s">
        <v>1</v>
      </c>
    </row>
    <row r="2" spans="1:9" ht="96" customHeight="1" x14ac:dyDescent="0.3">
      <c r="A2" s="1"/>
      <c r="B2" s="86" t="str">
        <f>CalendarYear&amp;"年"&amp;"5月"</f>
        <v>2021年5月</v>
      </c>
      <c r="C2" s="86"/>
      <c r="D2" s="86"/>
      <c r="E2" s="3"/>
      <c r="F2" s="3"/>
      <c r="G2" s="3"/>
      <c r="H2" s="4"/>
      <c r="I2" s="2"/>
    </row>
    <row r="3" spans="1:9" s="35" customFormat="1" ht="24" customHeight="1" x14ac:dyDescent="0.3">
      <c r="A3" s="5"/>
      <c r="B3" s="18" t="str">
        <f>週の始まり</f>
        <v>日曜日</v>
      </c>
      <c r="C3" s="19" t="str">
        <f t="shared" ref="C3:H3" si="0">TEXT(C4,"aaaa")</f>
        <v>月曜日</v>
      </c>
      <c r="D3" s="19" t="str">
        <f t="shared" si="0"/>
        <v>火曜日</v>
      </c>
      <c r="E3" s="19" t="str">
        <f t="shared" si="0"/>
        <v>水曜日</v>
      </c>
      <c r="F3" s="19" t="str">
        <f t="shared" si="0"/>
        <v>木曜日</v>
      </c>
      <c r="G3" s="19" t="str">
        <f t="shared" si="0"/>
        <v>金曜日</v>
      </c>
      <c r="H3" s="20" t="str">
        <f t="shared" si="0"/>
        <v>土曜日</v>
      </c>
      <c r="I3" s="9"/>
    </row>
    <row r="4" spans="1:9" s="36" customFormat="1" ht="24" customHeight="1" x14ac:dyDescent="0.3">
      <c r="A4" s="10"/>
      <c r="B4" s="48">
        <f t="array" ref="B4:H4">DaysAndWeeks+DATE(CalendarYear,5,1)-WEEKDAY(DATE(CalendarYear,5,1),(週の始まり="月曜日")+1)+1</f>
        <v>44311</v>
      </c>
      <c r="C4" s="48">
        <v>44312</v>
      </c>
      <c r="D4" s="48">
        <v>44313</v>
      </c>
      <c r="E4" s="48">
        <v>44314</v>
      </c>
      <c r="F4" s="48">
        <v>44315</v>
      </c>
      <c r="G4" s="48">
        <v>44316</v>
      </c>
      <c r="H4" s="48">
        <v>44317</v>
      </c>
      <c r="I4" s="11"/>
    </row>
    <row r="5" spans="1:9" s="37" customFormat="1" ht="56.1" customHeight="1" x14ac:dyDescent="0.3">
      <c r="A5" s="13"/>
      <c r="B5" s="21"/>
      <c r="C5" s="21"/>
      <c r="D5" s="21"/>
      <c r="E5" s="21"/>
      <c r="F5" s="21"/>
      <c r="G5" s="21"/>
      <c r="H5" s="21"/>
      <c r="I5" s="15"/>
    </row>
    <row r="6" spans="1:9" s="36" customFormat="1" ht="24" customHeight="1" x14ac:dyDescent="0.3">
      <c r="A6" s="10"/>
      <c r="B6" s="49">
        <f t="array" ref="B6:H6">DaysAndWeeks+DATE(CalendarYear,5,1)-WEEKDAY(DATE(CalendarYear,5,1),(週の始まり="月曜日")+1)+8</f>
        <v>44318</v>
      </c>
      <c r="C6" s="49">
        <v>44319</v>
      </c>
      <c r="D6" s="49">
        <v>44320</v>
      </c>
      <c r="E6" s="49">
        <v>44321</v>
      </c>
      <c r="F6" s="49">
        <v>44322</v>
      </c>
      <c r="G6" s="49">
        <v>44323</v>
      </c>
      <c r="H6" s="49">
        <v>44324</v>
      </c>
      <c r="I6" s="11"/>
    </row>
    <row r="7" spans="1:9" s="37" customFormat="1" ht="56.1" customHeight="1" x14ac:dyDescent="0.3">
      <c r="A7" s="13"/>
      <c r="B7" s="22"/>
      <c r="C7" s="22"/>
      <c r="D7" s="22"/>
      <c r="E7" s="22"/>
      <c r="F7" s="22"/>
      <c r="G7" s="22"/>
      <c r="H7" s="22"/>
      <c r="I7" s="15"/>
    </row>
    <row r="8" spans="1:9" s="36" customFormat="1" ht="24" customHeight="1" x14ac:dyDescent="0.3">
      <c r="A8" s="10"/>
      <c r="B8" s="50">
        <f t="array" ref="B8:H8">DaysAndWeeks+DATE(CalendarYear,5,1)-WEEKDAY(DATE(CalendarYear,5,1),(週の始まり="月曜日")+1)+15</f>
        <v>44325</v>
      </c>
      <c r="C8" s="50">
        <v>44326</v>
      </c>
      <c r="D8" s="50">
        <v>44327</v>
      </c>
      <c r="E8" s="50">
        <v>44328</v>
      </c>
      <c r="F8" s="50">
        <v>44329</v>
      </c>
      <c r="G8" s="50">
        <v>44330</v>
      </c>
      <c r="H8" s="50">
        <v>44331</v>
      </c>
      <c r="I8" s="11"/>
    </row>
    <row r="9" spans="1:9" s="37" customFormat="1" ht="56.1" customHeight="1" x14ac:dyDescent="0.3">
      <c r="A9" s="13"/>
      <c r="B9" s="21"/>
      <c r="C9" s="21"/>
      <c r="D9" s="21"/>
      <c r="E9" s="21"/>
      <c r="F9" s="21"/>
      <c r="G9" s="21"/>
      <c r="H9" s="21"/>
      <c r="I9" s="15"/>
    </row>
    <row r="10" spans="1:9" s="36" customFormat="1" ht="24" customHeight="1" x14ac:dyDescent="0.3">
      <c r="A10" s="10"/>
      <c r="B10" s="49">
        <f t="array" ref="B10:H10">DaysAndWeeks+DATE(CalendarYear,5,1)-WEEKDAY(DATE(CalendarYear,5,1),(週の始まり="月曜日")+1)+22</f>
        <v>44332</v>
      </c>
      <c r="C10" s="49">
        <v>44333</v>
      </c>
      <c r="D10" s="49">
        <v>44334</v>
      </c>
      <c r="E10" s="49">
        <v>44335</v>
      </c>
      <c r="F10" s="49">
        <v>44336</v>
      </c>
      <c r="G10" s="49">
        <v>44337</v>
      </c>
      <c r="H10" s="49">
        <v>44338</v>
      </c>
      <c r="I10" s="11"/>
    </row>
    <row r="11" spans="1:9" s="37" customFormat="1" ht="56.1" customHeight="1" x14ac:dyDescent="0.3">
      <c r="A11" s="13"/>
      <c r="B11" s="22"/>
      <c r="C11" s="22"/>
      <c r="D11" s="22"/>
      <c r="E11" s="22"/>
      <c r="F11" s="22"/>
      <c r="G11" s="22"/>
      <c r="H11" s="22"/>
      <c r="I11" s="15"/>
    </row>
    <row r="12" spans="1:9" s="36" customFormat="1" ht="24" customHeight="1" x14ac:dyDescent="0.3">
      <c r="A12" s="10"/>
      <c r="B12" s="50">
        <f t="array" ref="B12:H12">DaysAndWeeks+DATE(CalendarYear,5,1)-WEEKDAY(DATE(CalendarYear,5,1),(週の始まり="月曜日")+1)+29</f>
        <v>44339</v>
      </c>
      <c r="C12" s="50">
        <v>44340</v>
      </c>
      <c r="D12" s="50">
        <v>44341</v>
      </c>
      <c r="E12" s="50">
        <v>44342</v>
      </c>
      <c r="F12" s="50">
        <v>44343</v>
      </c>
      <c r="G12" s="50">
        <v>44344</v>
      </c>
      <c r="H12" s="50">
        <v>44345</v>
      </c>
      <c r="I12" s="11"/>
    </row>
    <row r="13" spans="1:9" s="37" customFormat="1" ht="56.1" customHeight="1" x14ac:dyDescent="0.3">
      <c r="A13" s="13"/>
      <c r="B13" s="21"/>
      <c r="C13" s="21"/>
      <c r="D13" s="21"/>
      <c r="E13" s="21"/>
      <c r="F13" s="21"/>
      <c r="G13" s="21"/>
      <c r="H13" s="21"/>
      <c r="I13" s="15"/>
    </row>
    <row r="14" spans="1:9" s="36" customFormat="1" ht="24" customHeight="1" x14ac:dyDescent="0.3">
      <c r="A14" s="10"/>
      <c r="B14" s="49">
        <f t="array" ref="B14:C14">DaysAndWeeks+DATE(CalendarYear,5,1)-WEEKDAY(DATE(CalendarYear,5,1),(週の始まり="月曜日")+1)+36</f>
        <v>44346</v>
      </c>
      <c r="C14" s="49">
        <v>44347</v>
      </c>
      <c r="D14" s="87" t="s">
        <v>0</v>
      </c>
      <c r="E14" s="87"/>
      <c r="F14" s="87"/>
      <c r="G14" s="87"/>
      <c r="H14" s="88"/>
      <c r="I14" s="11"/>
    </row>
    <row r="15" spans="1:9" s="37" customFormat="1" ht="56.1" customHeight="1" x14ac:dyDescent="0.3">
      <c r="A15" s="13"/>
      <c r="B15" s="22"/>
      <c r="C15" s="22"/>
      <c r="D15" s="89"/>
      <c r="E15" s="89"/>
      <c r="F15" s="89"/>
      <c r="G15" s="89"/>
      <c r="H15" s="90"/>
      <c r="I15" s="15"/>
    </row>
  </sheetData>
  <mergeCells count="3">
    <mergeCell ref="B2:D2"/>
    <mergeCell ref="D14:H14"/>
    <mergeCell ref="D15:H15"/>
  </mergeCells>
  <phoneticPr fontId="33"/>
  <conditionalFormatting sqref="B12:H12 B14:C14">
    <cfRule type="expression" dxfId="15" priority="2">
      <formula>AND(DAY(B12)&gt;=1,DAY(B12)&lt;=15)</formula>
    </cfRule>
  </conditionalFormatting>
  <conditionalFormatting sqref="B4:G4">
    <cfRule type="expression" dxfId="14" priority="1">
      <formula>DAY(B4)&gt;8</formula>
    </cfRule>
  </conditionalFormatting>
  <dataValidations count="8">
    <dataValidation allowBlank="1" showInputMessage="1" showErrorMessage="1" prompt="曜日は自動的に決定されます" sqref="C3:H3" xr:uid="{00000000-0002-0000-0400-000000000000}"/>
    <dataValidation allowBlank="1" showInputMessage="1" showErrorMessage="1" prompt="このセルの年は、1 月のワークシートに入力された年に基づいて自動的に更新されます。下のカレンダーには、前の月と次の月の日付が薄い色のフォントで表示されます。" sqref="B2:D2" xr:uid="{00000000-0002-0000-0400-000001000000}"/>
    <dataValidation allowBlank="1" showInputMessage="1" showErrorMessage="1" prompt="5 月の月間カレンダー" sqref="A1" xr:uid="{00000000-0002-0000-0400-000002000000}"/>
    <dataValidation allowBlank="1" showInputMessage="1" showErrorMessage="1" prompt="この行と行 6、8、10、12、14 には、週のカレンダー日が含まれます。このセルの数字が 1 でない場合は、それは前の月の日付のものです。セル D15 にメモを入力します。" sqref="B4" xr:uid="{00000000-0002-0000-0400-000003000000}"/>
    <dataValidation allowBlank="1" showInputMessage="1" showErrorMessage="1" prompt="この行と行 7、9、11、13、15 は、一つ上のセルのカレンダー日に関連する毎日のメモを入力するためのセルです。" sqref="B5" xr:uid="{00000000-0002-0000-0400-000004000000}"/>
    <dataValidation allowBlank="1" showInputMessage="1" prompt="このセルに毎月のメモを入力します" sqref="D15:H15" xr:uid="{00000000-0002-0000-0400-000005000000}"/>
    <dataValidation allowBlank="1" showInputMessage="1" prompt="下のセルに毎月のメモを入力します" sqref="D14:H14" xr:uid="{00000000-0002-0000-0400-000006000000}"/>
    <dataValidation allowBlank="1" showInputMessage="1" showErrorMessage="1" prompt="この行には、このカレンダーの曜日名が含まれます。このセルには、週の最初の曜日が含まれます。最初の曜日を変更するには、1 月のワークシートのセル L5 で新しい曜日を選びます。" sqref="B3" xr:uid="{00000000-0002-0000-0400-000007000000}"/>
  </dataValidations>
  <printOptions horizontalCentered="1"/>
  <pageMargins left="0.25" right="0.25" top="0.5" bottom="0.5" header="0.3" footer="0.3"/>
  <pageSetup paperSize="9" scale="85" orientation="landscape" r:id="rId1"/>
  <headerFooter differentFirst="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>
    <tabColor theme="7" tint="0.59999389629810485"/>
    <pageSetUpPr fitToPage="1"/>
  </sheetPr>
  <dimension ref="A1:I15"/>
  <sheetViews>
    <sheetView showGridLines="0" zoomScaleNormal="100" workbookViewId="0"/>
  </sheetViews>
  <sheetFormatPr defaultColWidth="8.90625" defaultRowHeight="15" x14ac:dyDescent="0.3"/>
  <cols>
    <col min="1" max="1" width="1.81640625" style="33" customWidth="1"/>
    <col min="2" max="8" width="16.81640625" style="33" customWidth="1"/>
    <col min="9" max="9" width="1.81640625" style="34" customWidth="1"/>
    <col min="10" max="10" width="8.81640625" style="34" customWidth="1"/>
    <col min="11" max="16384" width="8.90625" style="34"/>
  </cols>
  <sheetData>
    <row r="1" spans="1:9" ht="9" customHeight="1" x14ac:dyDescent="0.3">
      <c r="A1" s="1"/>
      <c r="B1" s="1"/>
      <c r="C1" s="1"/>
      <c r="D1" s="1"/>
      <c r="E1" s="1"/>
      <c r="F1" s="1"/>
      <c r="G1" s="1"/>
      <c r="H1" s="1"/>
      <c r="I1" s="2" t="s">
        <v>1</v>
      </c>
    </row>
    <row r="2" spans="1:9" ht="96" customHeight="1" x14ac:dyDescent="0.3">
      <c r="A2" s="1"/>
      <c r="B2" s="91" t="str">
        <f>CalendarYear&amp;"年"&amp;"6月"</f>
        <v>2021年6月</v>
      </c>
      <c r="C2" s="91"/>
      <c r="D2" s="91"/>
      <c r="E2" s="3"/>
      <c r="F2" s="3"/>
      <c r="G2" s="3"/>
      <c r="H2" s="4"/>
      <c r="I2" s="2"/>
    </row>
    <row r="3" spans="1:9" s="35" customFormat="1" ht="24" customHeight="1" x14ac:dyDescent="0.3">
      <c r="A3" s="5"/>
      <c r="B3" s="23" t="str">
        <f>週の始まり</f>
        <v>日曜日</v>
      </c>
      <c r="C3" s="24" t="str">
        <f t="shared" ref="C3:H3" si="0">TEXT(C4,"aaaa")</f>
        <v>月曜日</v>
      </c>
      <c r="D3" s="24" t="str">
        <f t="shared" si="0"/>
        <v>火曜日</v>
      </c>
      <c r="E3" s="24" t="str">
        <f t="shared" si="0"/>
        <v>水曜日</v>
      </c>
      <c r="F3" s="24" t="str">
        <f t="shared" si="0"/>
        <v>木曜日</v>
      </c>
      <c r="G3" s="24" t="str">
        <f t="shared" si="0"/>
        <v>金曜日</v>
      </c>
      <c r="H3" s="25" t="str">
        <f t="shared" si="0"/>
        <v>土曜日</v>
      </c>
      <c r="I3" s="9"/>
    </row>
    <row r="4" spans="1:9" s="36" customFormat="1" ht="24" customHeight="1" x14ac:dyDescent="0.3">
      <c r="A4" s="10"/>
      <c r="B4" s="45">
        <f t="array" ref="B4:H4">DaysAndWeeks+DATE(CalendarYear,6,1)-WEEKDAY(DATE(CalendarYear,6,1),(週の始まり="月曜日")+1)+1</f>
        <v>44346</v>
      </c>
      <c r="C4" s="45">
        <v>44347</v>
      </c>
      <c r="D4" s="45">
        <v>44348</v>
      </c>
      <c r="E4" s="45">
        <v>44349</v>
      </c>
      <c r="F4" s="45">
        <v>44350</v>
      </c>
      <c r="G4" s="45">
        <v>44351</v>
      </c>
      <c r="H4" s="45">
        <v>44352</v>
      </c>
      <c r="I4" s="11"/>
    </row>
    <row r="5" spans="1:9" s="37" customFormat="1" ht="56.1" customHeight="1" x14ac:dyDescent="0.3">
      <c r="A5" s="13"/>
      <c r="B5" s="26"/>
      <c r="C5" s="26"/>
      <c r="D5" s="26"/>
      <c r="E5" s="26"/>
      <c r="F5" s="26"/>
      <c r="G5" s="26"/>
      <c r="H5" s="26"/>
      <c r="I5" s="15"/>
    </row>
    <row r="6" spans="1:9" s="36" customFormat="1" ht="24" customHeight="1" x14ac:dyDescent="0.3">
      <c r="A6" s="10"/>
      <c r="B6" s="46">
        <f t="array" ref="B6:H6">DaysAndWeeks+DATE(CalendarYear,6,1)-WEEKDAY(DATE(CalendarYear,6,1),(週の始まり="月曜日")+1)+8</f>
        <v>44353</v>
      </c>
      <c r="C6" s="46">
        <v>44354</v>
      </c>
      <c r="D6" s="46">
        <v>44355</v>
      </c>
      <c r="E6" s="46">
        <v>44356</v>
      </c>
      <c r="F6" s="46">
        <v>44357</v>
      </c>
      <c r="G6" s="46">
        <v>44358</v>
      </c>
      <c r="H6" s="46">
        <v>44359</v>
      </c>
      <c r="I6" s="11"/>
    </row>
    <row r="7" spans="1:9" s="37" customFormat="1" ht="56.1" customHeight="1" x14ac:dyDescent="0.3">
      <c r="A7" s="13"/>
      <c r="B7" s="27"/>
      <c r="C7" s="27"/>
      <c r="D7" s="27"/>
      <c r="E7" s="27"/>
      <c r="F7" s="27"/>
      <c r="G7" s="27"/>
      <c r="H7" s="27"/>
      <c r="I7" s="15"/>
    </row>
    <row r="8" spans="1:9" s="36" customFormat="1" ht="24" customHeight="1" x14ac:dyDescent="0.3">
      <c r="A8" s="10"/>
      <c r="B8" s="47">
        <f t="array" ref="B8:H8">DaysAndWeeks+DATE(CalendarYear,6,1)-WEEKDAY(DATE(CalendarYear,6,1),(週の始まり="月曜日")+1)+15</f>
        <v>44360</v>
      </c>
      <c r="C8" s="47">
        <v>44361</v>
      </c>
      <c r="D8" s="47">
        <v>44362</v>
      </c>
      <c r="E8" s="47">
        <v>44363</v>
      </c>
      <c r="F8" s="47">
        <v>44364</v>
      </c>
      <c r="G8" s="47">
        <v>44365</v>
      </c>
      <c r="H8" s="47">
        <v>44366</v>
      </c>
      <c r="I8" s="11"/>
    </row>
    <row r="9" spans="1:9" s="37" customFormat="1" ht="56.1" customHeight="1" x14ac:dyDescent="0.3">
      <c r="A9" s="13"/>
      <c r="B9" s="26"/>
      <c r="C9" s="26"/>
      <c r="D9" s="26"/>
      <c r="E9" s="26"/>
      <c r="F9" s="26"/>
      <c r="G9" s="26"/>
      <c r="H9" s="26"/>
      <c r="I9" s="15"/>
    </row>
    <row r="10" spans="1:9" s="36" customFormat="1" ht="24" customHeight="1" x14ac:dyDescent="0.3">
      <c r="A10" s="10"/>
      <c r="B10" s="46">
        <f t="array" ref="B10:H10">DaysAndWeeks+DATE(CalendarYear,6,1)-WEEKDAY(DATE(CalendarYear,6,1),(週の始まり="月曜日")+1)+22</f>
        <v>44367</v>
      </c>
      <c r="C10" s="46">
        <v>44368</v>
      </c>
      <c r="D10" s="46">
        <v>44369</v>
      </c>
      <c r="E10" s="46">
        <v>44370</v>
      </c>
      <c r="F10" s="46">
        <v>44371</v>
      </c>
      <c r="G10" s="46">
        <v>44372</v>
      </c>
      <c r="H10" s="46">
        <v>44373</v>
      </c>
      <c r="I10" s="11"/>
    </row>
    <row r="11" spans="1:9" s="37" customFormat="1" ht="56.1" customHeight="1" x14ac:dyDescent="0.3">
      <c r="A11" s="13"/>
      <c r="B11" s="27"/>
      <c r="C11" s="27"/>
      <c r="D11" s="27"/>
      <c r="E11" s="27"/>
      <c r="F11" s="27"/>
      <c r="G11" s="27"/>
      <c r="H11" s="27"/>
      <c r="I11" s="15"/>
    </row>
    <row r="12" spans="1:9" s="36" customFormat="1" ht="24" customHeight="1" x14ac:dyDescent="0.3">
      <c r="A12" s="10"/>
      <c r="B12" s="47">
        <f t="array" ref="B12:H12">DaysAndWeeks+DATE(CalendarYear,6,1)-WEEKDAY(DATE(CalendarYear,6,1),(週の始まり="月曜日")+1)+29</f>
        <v>44374</v>
      </c>
      <c r="C12" s="47">
        <v>44375</v>
      </c>
      <c r="D12" s="47">
        <v>44376</v>
      </c>
      <c r="E12" s="47">
        <v>44377</v>
      </c>
      <c r="F12" s="47">
        <v>44378</v>
      </c>
      <c r="G12" s="47">
        <v>44379</v>
      </c>
      <c r="H12" s="47">
        <v>44380</v>
      </c>
      <c r="I12" s="11"/>
    </row>
    <row r="13" spans="1:9" s="37" customFormat="1" ht="56.1" customHeight="1" x14ac:dyDescent="0.3">
      <c r="A13" s="13"/>
      <c r="B13" s="26"/>
      <c r="C13" s="26"/>
      <c r="D13" s="26"/>
      <c r="E13" s="26"/>
      <c r="F13" s="26"/>
      <c r="G13" s="26"/>
      <c r="H13" s="26"/>
      <c r="I13" s="15"/>
    </row>
    <row r="14" spans="1:9" s="36" customFormat="1" ht="24" customHeight="1" x14ac:dyDescent="0.3">
      <c r="A14" s="10"/>
      <c r="B14" s="46">
        <f t="array" ref="B14:C14">DaysAndWeeks+DATE(CalendarYear,6,1)-WEEKDAY(DATE(CalendarYear,6,1),(週の始まり="月曜日")+1)+36</f>
        <v>44381</v>
      </c>
      <c r="C14" s="46">
        <v>44382</v>
      </c>
      <c r="D14" s="92" t="s">
        <v>0</v>
      </c>
      <c r="E14" s="92"/>
      <c r="F14" s="92"/>
      <c r="G14" s="92"/>
      <c r="H14" s="93"/>
      <c r="I14" s="11"/>
    </row>
    <row r="15" spans="1:9" s="37" customFormat="1" ht="56.1" customHeight="1" x14ac:dyDescent="0.3">
      <c r="A15" s="13"/>
      <c r="B15" s="27"/>
      <c r="C15" s="27"/>
      <c r="D15" s="94"/>
      <c r="E15" s="94"/>
      <c r="F15" s="94"/>
      <c r="G15" s="94"/>
      <c r="H15" s="95"/>
      <c r="I15" s="15"/>
    </row>
  </sheetData>
  <mergeCells count="3">
    <mergeCell ref="B2:D2"/>
    <mergeCell ref="D14:H14"/>
    <mergeCell ref="D15:H15"/>
  </mergeCells>
  <phoneticPr fontId="33"/>
  <conditionalFormatting sqref="B12:H12 B14:C14">
    <cfRule type="expression" dxfId="13" priority="2">
      <formula>AND(DAY(B12)&gt;=1,DAY(B12)&lt;=15)</formula>
    </cfRule>
  </conditionalFormatting>
  <conditionalFormatting sqref="B4:G4">
    <cfRule type="expression" dxfId="12" priority="1">
      <formula>DAY(B4)&gt;8</formula>
    </cfRule>
  </conditionalFormatting>
  <dataValidations count="8">
    <dataValidation allowBlank="1" showInputMessage="1" showErrorMessage="1" prompt="曜日は自動的に決定されます" sqref="C3:H3" xr:uid="{00000000-0002-0000-0500-000000000000}"/>
    <dataValidation allowBlank="1" showInputMessage="1" showErrorMessage="1" prompt="6 月の月間カレンダー" sqref="A1" xr:uid="{00000000-0002-0000-0500-000001000000}"/>
    <dataValidation allowBlank="1" showInputMessage="1" showErrorMessage="1" prompt="このセルの年は、1 月のワークシートに入力された年に基づいて自動的に更新されます。下のカレンダーには、前の月と次の月の日付が薄い色のフォントで表示されます。" sqref="B2:D2" xr:uid="{00000000-0002-0000-0500-000002000000}"/>
    <dataValidation allowBlank="1" showInputMessage="1" showErrorMessage="1" prompt="この行には、このカレンダーの曜日名が含まれます。このセルには、週の最初の曜日が含まれます。最初の曜日を変更するには、1 月のワークシートのセル L5 で新しい曜日を選びます。" sqref="B3" xr:uid="{00000000-0002-0000-0500-000003000000}"/>
    <dataValidation allowBlank="1" showInputMessage="1" prompt="下のセルに毎月のメモを入力します" sqref="D14:H14" xr:uid="{00000000-0002-0000-0500-000004000000}"/>
    <dataValidation allowBlank="1" showInputMessage="1" prompt="このセルに毎月のメモを入力します" sqref="D15:H15" xr:uid="{00000000-0002-0000-0500-000005000000}"/>
    <dataValidation allowBlank="1" showInputMessage="1" showErrorMessage="1" prompt="この行と行 7、9、11、13、15 は、一つ上のセルのカレンダー日に関連する毎日のメモを入力するためのセルです。" sqref="B5" xr:uid="{00000000-0002-0000-0500-000006000000}"/>
    <dataValidation allowBlank="1" showInputMessage="1" showErrorMessage="1" prompt="この行と行 6、8、10、12、14 には、週のカレンダー日が含まれます。このセルの数字が 1 でない場合は、それは前の月の日付のものです。セル D15 にメモを入力します。" sqref="B4" xr:uid="{00000000-0002-0000-0500-000007000000}"/>
  </dataValidations>
  <printOptions horizontalCentered="1"/>
  <pageMargins left="0.25" right="0.25" top="0.5" bottom="0.5" header="0.3" footer="0.3"/>
  <pageSetup paperSize="9" scale="85" orientation="landscape" r:id="rId1"/>
  <headerFooter differentFirst="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>
    <tabColor theme="7" tint="0.59999389629810485"/>
    <pageSetUpPr fitToPage="1"/>
  </sheetPr>
  <dimension ref="A1:O24"/>
  <sheetViews>
    <sheetView showGridLines="0" tabSelected="1" zoomScale="70" zoomScaleNormal="70" workbookViewId="0">
      <pane ySplit="2" topLeftCell="A12" activePane="bottomLeft" state="frozen"/>
      <selection pane="bottomLeft" activeCell="G14" sqref="G14"/>
    </sheetView>
  </sheetViews>
  <sheetFormatPr defaultColWidth="8.90625" defaultRowHeight="15" x14ac:dyDescent="0.3"/>
  <cols>
    <col min="1" max="1" width="10.26953125" style="53" customWidth="1"/>
    <col min="2" max="3" width="16.81640625" style="33" customWidth="1"/>
    <col min="4" max="4" width="21.453125" style="33" customWidth="1"/>
    <col min="5" max="5" width="16.81640625" style="33" customWidth="1"/>
    <col min="6" max="7" width="21.453125" style="33" customWidth="1"/>
    <col min="8" max="8" width="16.81640625" style="33" customWidth="1"/>
    <col min="9" max="9" width="8.81640625" style="34" customWidth="1"/>
    <col min="10" max="12" width="8.90625" style="34"/>
    <col min="13" max="13" width="13.7265625" style="34" customWidth="1"/>
    <col min="14" max="16384" width="8.90625" style="34"/>
  </cols>
  <sheetData>
    <row r="1" spans="1:15" ht="40.799999999999997" customHeight="1" x14ac:dyDescent="0.3">
      <c r="A1" s="52"/>
      <c r="B1" s="105" t="str">
        <f>CalendarYear&amp;"年"&amp;"7月"</f>
        <v>2021年7月</v>
      </c>
      <c r="C1" s="105"/>
      <c r="D1" s="105"/>
      <c r="E1" s="3"/>
      <c r="F1" s="3"/>
      <c r="G1" s="3"/>
      <c r="H1" s="4"/>
    </row>
    <row r="2" spans="1:15" s="35" customFormat="1" ht="24" customHeight="1" thickBot="1" x14ac:dyDescent="0.35">
      <c r="A2" s="56"/>
      <c r="B2" s="23" t="str">
        <f>週の始まり</f>
        <v>日曜日</v>
      </c>
      <c r="C2" s="24" t="str">
        <f t="shared" ref="C2:H2" si="0">TEXT(C3,"aaaa")</f>
        <v>月曜日</v>
      </c>
      <c r="D2" s="24" t="str">
        <f t="shared" si="0"/>
        <v>火曜日</v>
      </c>
      <c r="E2" s="24" t="str">
        <f t="shared" si="0"/>
        <v>水曜日</v>
      </c>
      <c r="F2" s="24" t="str">
        <f t="shared" si="0"/>
        <v>木曜日</v>
      </c>
      <c r="G2" s="24" t="str">
        <f t="shared" si="0"/>
        <v>金曜日</v>
      </c>
      <c r="H2" s="25" t="str">
        <f t="shared" si="0"/>
        <v>土曜日</v>
      </c>
    </row>
    <row r="3" spans="1:15" s="36" customFormat="1" ht="24" customHeight="1" x14ac:dyDescent="0.3">
      <c r="A3" s="56"/>
      <c r="B3" s="114">
        <f t="array" ref="B3:H3">DaysAndWeeks+DATE(CalendarYear,7,1)-WEEKDAY(DATE(CalendarYear,7,1),(週の始まり="月曜日")+1)+1</f>
        <v>44374</v>
      </c>
      <c r="C3" s="123">
        <v>44375</v>
      </c>
      <c r="D3" s="119">
        <v>44376</v>
      </c>
      <c r="E3" s="119">
        <v>44377</v>
      </c>
      <c r="F3" s="119">
        <v>44378</v>
      </c>
      <c r="G3" s="119">
        <v>44379</v>
      </c>
      <c r="H3" s="65">
        <v>44380</v>
      </c>
    </row>
    <row r="4" spans="1:15" s="36" customFormat="1" ht="24" customHeight="1" thickBot="1" x14ac:dyDescent="0.35">
      <c r="A4" s="56"/>
      <c r="B4" s="115"/>
      <c r="C4" s="124"/>
      <c r="D4" s="122"/>
      <c r="E4" s="122"/>
      <c r="F4" s="130" t="s">
        <v>12</v>
      </c>
      <c r="G4" s="122"/>
      <c r="H4" s="66"/>
    </row>
    <row r="5" spans="1:15" s="37" customFormat="1" ht="62.4" customHeight="1" thickTop="1" thickBot="1" x14ac:dyDescent="0.35">
      <c r="A5" s="57" t="s">
        <v>10</v>
      </c>
      <c r="B5" s="76"/>
      <c r="C5" s="125"/>
      <c r="D5" s="120"/>
      <c r="E5" s="120"/>
      <c r="F5" s="131" t="s">
        <v>6</v>
      </c>
      <c r="G5" s="133"/>
      <c r="H5" s="67"/>
    </row>
    <row r="6" spans="1:15" s="37" customFormat="1" ht="82.8" customHeight="1" thickTop="1" thickBot="1" x14ac:dyDescent="0.35">
      <c r="A6" s="58" t="s">
        <v>9</v>
      </c>
      <c r="B6" s="116"/>
      <c r="C6" s="129"/>
      <c r="D6" s="121"/>
      <c r="E6" s="121"/>
      <c r="F6" s="132" t="s">
        <v>11</v>
      </c>
      <c r="G6" s="132" t="s">
        <v>13</v>
      </c>
      <c r="H6" s="117"/>
      <c r="K6" s="96" t="s">
        <v>24</v>
      </c>
      <c r="L6" s="97"/>
      <c r="M6" s="97"/>
      <c r="N6" s="98"/>
    </row>
    <row r="7" spans="1:15" s="36" customFormat="1" ht="24" customHeight="1" x14ac:dyDescent="0.3">
      <c r="A7" s="59"/>
      <c r="B7" s="126">
        <f t="array" ref="B7:H7">DaysAndWeeks+DATE(CalendarYear,7,1)-WEEKDAY(DATE(CalendarYear,7,1),(週の始まり="月曜日")+1)+8</f>
        <v>44381</v>
      </c>
      <c r="C7" s="134">
        <v>44382</v>
      </c>
      <c r="D7" s="137">
        <v>44383</v>
      </c>
      <c r="E7" s="137">
        <v>44384</v>
      </c>
      <c r="F7" s="137">
        <v>44385</v>
      </c>
      <c r="G7" s="137">
        <v>44386</v>
      </c>
      <c r="H7" s="68">
        <v>44387</v>
      </c>
      <c r="J7" s="37"/>
      <c r="K7" s="99"/>
      <c r="L7" s="100"/>
      <c r="M7" s="100"/>
      <c r="N7" s="101"/>
      <c r="O7" s="37"/>
    </row>
    <row r="8" spans="1:15" s="62" customFormat="1" ht="24" customHeight="1" thickBot="1" x14ac:dyDescent="0.35">
      <c r="A8" s="106" t="s">
        <v>10</v>
      </c>
      <c r="B8" s="127"/>
      <c r="C8" s="135" t="s">
        <v>7</v>
      </c>
      <c r="D8" s="135"/>
      <c r="E8" s="135"/>
      <c r="F8" s="139" t="s">
        <v>8</v>
      </c>
      <c r="G8" s="140" t="s">
        <v>16</v>
      </c>
      <c r="H8" s="64"/>
      <c r="J8" s="36"/>
      <c r="K8" s="99"/>
      <c r="L8" s="100"/>
      <c r="M8" s="100"/>
      <c r="N8" s="101"/>
      <c r="O8" s="36"/>
    </row>
    <row r="9" spans="1:15" s="37" customFormat="1" ht="108" customHeight="1" thickTop="1" x14ac:dyDescent="0.3">
      <c r="A9" s="107"/>
      <c r="B9" s="128"/>
      <c r="C9" s="136" t="s">
        <v>15</v>
      </c>
      <c r="D9" s="138" t="s">
        <v>21</v>
      </c>
      <c r="E9" s="138" t="s">
        <v>25</v>
      </c>
      <c r="F9" s="138" t="s">
        <v>27</v>
      </c>
      <c r="G9" s="141" t="s">
        <v>30</v>
      </c>
      <c r="H9" s="69"/>
      <c r="J9" s="62"/>
      <c r="K9" s="99"/>
      <c r="L9" s="100"/>
      <c r="M9" s="100"/>
      <c r="N9" s="101"/>
      <c r="O9" s="62"/>
    </row>
    <row r="10" spans="1:15" s="37" customFormat="1" ht="114" customHeight="1" thickBot="1" x14ac:dyDescent="0.35">
      <c r="A10" s="61" t="s">
        <v>9</v>
      </c>
      <c r="B10" s="116"/>
      <c r="C10" s="168" t="s">
        <v>14</v>
      </c>
      <c r="D10" s="168" t="s">
        <v>26</v>
      </c>
      <c r="E10" s="168" t="s">
        <v>28</v>
      </c>
      <c r="F10" s="151" t="s">
        <v>29</v>
      </c>
      <c r="G10" s="151" t="s">
        <v>31</v>
      </c>
      <c r="H10" s="117"/>
      <c r="K10" s="99"/>
      <c r="L10" s="100"/>
      <c r="M10" s="100"/>
      <c r="N10" s="101"/>
    </row>
    <row r="11" spans="1:15" s="36" customFormat="1" ht="24" customHeight="1" thickBot="1" x14ac:dyDescent="0.35">
      <c r="A11" s="5"/>
      <c r="B11" s="142">
        <f t="array" ref="B11:H11">DaysAndWeeks+DATE(CalendarYear,7,1)-WEEKDAY(DATE(CalendarYear,7,1),(週の始まり="月曜日")+1)+15</f>
        <v>44388</v>
      </c>
      <c r="C11" s="143">
        <v>44389</v>
      </c>
      <c r="D11" s="144">
        <v>44390</v>
      </c>
      <c r="E11" s="145">
        <v>44391</v>
      </c>
      <c r="F11" s="152">
        <v>44392</v>
      </c>
      <c r="G11" s="152">
        <v>44393</v>
      </c>
      <c r="H11" s="71">
        <v>44394</v>
      </c>
      <c r="J11" s="37"/>
      <c r="K11" s="102"/>
      <c r="L11" s="103"/>
      <c r="M11" s="103"/>
      <c r="N11" s="104"/>
      <c r="O11" s="37"/>
    </row>
    <row r="12" spans="1:15" s="62" customFormat="1" ht="24" customHeight="1" thickTop="1" thickBot="1" x14ac:dyDescent="0.35">
      <c r="A12" s="77"/>
      <c r="B12" s="75"/>
      <c r="C12" s="146" t="s">
        <v>22</v>
      </c>
      <c r="D12" s="78"/>
      <c r="E12" s="147"/>
      <c r="F12" s="153" t="s">
        <v>16</v>
      </c>
      <c r="G12" s="153"/>
      <c r="H12" s="150"/>
      <c r="J12" s="36"/>
      <c r="K12" s="36"/>
      <c r="L12" s="36"/>
      <c r="M12" s="36"/>
      <c r="N12" s="36"/>
      <c r="O12" s="36"/>
    </row>
    <row r="13" spans="1:15" s="37" customFormat="1" ht="159" customHeight="1" thickTop="1" x14ac:dyDescent="0.3">
      <c r="A13" s="60" t="s">
        <v>10</v>
      </c>
      <c r="B13" s="76"/>
      <c r="C13" s="159" t="s">
        <v>23</v>
      </c>
      <c r="D13" s="108"/>
      <c r="E13" s="160"/>
      <c r="F13" s="164" t="s">
        <v>32</v>
      </c>
      <c r="G13" s="164" t="s">
        <v>34</v>
      </c>
      <c r="H13" s="67"/>
    </row>
    <row r="14" spans="1:15" s="37" customFormat="1" ht="151.80000000000001" customHeight="1" thickBot="1" x14ac:dyDescent="0.35">
      <c r="A14" s="61" t="s">
        <v>9</v>
      </c>
      <c r="B14" s="116"/>
      <c r="C14" s="161"/>
      <c r="D14" s="162"/>
      <c r="E14" s="163"/>
      <c r="F14" s="165" t="s">
        <v>33</v>
      </c>
      <c r="G14" s="165" t="s">
        <v>35</v>
      </c>
      <c r="H14" s="117"/>
    </row>
    <row r="15" spans="1:15" s="36" customFormat="1" ht="24" customHeight="1" x14ac:dyDescent="0.3">
      <c r="A15" s="56"/>
      <c r="B15" s="126">
        <f t="array" ref="B15:H15">DaysAndWeeks+DATE(CalendarYear,7,1)-WEEKDAY(DATE(CalendarYear,7,1),(週の始まり="月曜日")+1)+22</f>
        <v>44395</v>
      </c>
      <c r="C15" s="134">
        <v>44396</v>
      </c>
      <c r="D15" s="134">
        <v>44397</v>
      </c>
      <c r="E15" s="134">
        <v>44398</v>
      </c>
      <c r="F15" s="74">
        <v>44399</v>
      </c>
      <c r="G15" s="157">
        <v>44400</v>
      </c>
      <c r="H15" s="63">
        <v>44401</v>
      </c>
    </row>
    <row r="16" spans="1:15" s="36" customFormat="1" ht="24" customHeight="1" thickBot="1" x14ac:dyDescent="0.35">
      <c r="A16" s="56"/>
      <c r="B16" s="72"/>
      <c r="C16" s="154"/>
      <c r="D16" s="154"/>
      <c r="E16" s="154"/>
      <c r="F16" s="72" t="s">
        <v>18</v>
      </c>
      <c r="G16" s="72" t="s">
        <v>18</v>
      </c>
      <c r="H16" s="74"/>
    </row>
    <row r="17" spans="1:13" s="37" customFormat="1" ht="130.19999999999999" customHeight="1" thickTop="1" thickBot="1" x14ac:dyDescent="0.35">
      <c r="A17" s="60" t="s">
        <v>10</v>
      </c>
      <c r="B17" s="148"/>
      <c r="C17" s="166"/>
      <c r="D17" s="166"/>
      <c r="E17" s="166"/>
      <c r="F17" s="148"/>
      <c r="G17" s="169"/>
      <c r="H17" s="70"/>
    </row>
    <row r="18" spans="1:13" s="37" customFormat="1" ht="76.8" customHeight="1" thickBot="1" x14ac:dyDescent="0.35">
      <c r="A18" s="61" t="s">
        <v>9</v>
      </c>
      <c r="B18" s="116"/>
      <c r="C18" s="121"/>
      <c r="D18" s="121"/>
      <c r="E18" s="121"/>
      <c r="F18" s="117"/>
      <c r="G18" s="51"/>
      <c r="H18" s="51"/>
      <c r="J18" s="79"/>
      <c r="K18" s="79"/>
      <c r="L18" s="79"/>
      <c r="M18" s="79"/>
    </row>
    <row r="19" spans="1:13" s="36" customFormat="1" ht="24" customHeight="1" x14ac:dyDescent="0.3">
      <c r="A19" s="56"/>
      <c r="B19" s="149">
        <f t="array" ref="B19:H19">DaysAndWeeks+DATE(CalendarYear,7,1)-WEEKDAY(DATE(CalendarYear,7,1),(週の始まり="月曜日")+1)+29</f>
        <v>44402</v>
      </c>
      <c r="C19" s="152">
        <v>44403</v>
      </c>
      <c r="D19" s="152">
        <v>44404</v>
      </c>
      <c r="E19" s="152">
        <v>44405</v>
      </c>
      <c r="F19" s="152">
        <v>44406</v>
      </c>
      <c r="G19" s="152">
        <v>44407</v>
      </c>
      <c r="H19" s="71">
        <v>44408</v>
      </c>
      <c r="J19" s="79"/>
      <c r="K19" s="79"/>
      <c r="L19" s="79"/>
      <c r="M19" s="79"/>
    </row>
    <row r="20" spans="1:13" s="62" customFormat="1" ht="24" customHeight="1" thickBot="1" x14ac:dyDescent="0.35">
      <c r="A20" s="73"/>
      <c r="B20" s="75"/>
      <c r="C20" s="155"/>
      <c r="D20" s="153" t="s">
        <v>19</v>
      </c>
      <c r="E20" s="153" t="s">
        <v>20</v>
      </c>
      <c r="F20" s="153"/>
      <c r="G20" s="156" t="s">
        <v>17</v>
      </c>
      <c r="H20" s="150"/>
      <c r="J20" s="79"/>
      <c r="K20" s="79"/>
      <c r="L20" s="79"/>
      <c r="M20" s="79"/>
    </row>
    <row r="21" spans="1:13" s="37" customFormat="1" ht="117" customHeight="1" thickTop="1" x14ac:dyDescent="0.3">
      <c r="A21" s="60" t="s">
        <v>10</v>
      </c>
      <c r="B21" s="76"/>
      <c r="C21" s="167"/>
      <c r="D21" s="120"/>
      <c r="E21" s="167"/>
      <c r="F21" s="167"/>
      <c r="G21" s="120"/>
      <c r="H21" s="67"/>
      <c r="J21" s="79"/>
      <c r="K21" s="79"/>
      <c r="L21" s="79"/>
      <c r="M21" s="79"/>
    </row>
    <row r="22" spans="1:13" s="37" customFormat="1" ht="83.4" customHeight="1" thickBot="1" x14ac:dyDescent="0.35">
      <c r="A22" s="61" t="s">
        <v>9</v>
      </c>
      <c r="B22" s="116"/>
      <c r="C22" s="121"/>
      <c r="D22" s="121"/>
      <c r="E22" s="121"/>
      <c r="F22" s="121"/>
      <c r="G22" s="121"/>
      <c r="H22" s="117"/>
      <c r="J22" s="79"/>
      <c r="K22" s="79"/>
      <c r="L22" s="79"/>
      <c r="M22" s="79"/>
    </row>
    <row r="23" spans="1:13" s="36" customFormat="1" ht="24" customHeight="1" x14ac:dyDescent="0.3">
      <c r="A23" s="56"/>
      <c r="B23" s="54">
        <f t="array" ref="B23:C23">DaysAndWeeks+DATE(CalendarYear,7,1)-WEEKDAY(DATE(CalendarYear,7,1),(週の始まり="月曜日")+1)+36</f>
        <v>44409</v>
      </c>
      <c r="C23" s="118">
        <v>44410</v>
      </c>
      <c r="D23" s="158" t="s">
        <v>0</v>
      </c>
      <c r="E23" s="158"/>
      <c r="F23" s="158"/>
      <c r="G23" s="158"/>
      <c r="H23" s="93"/>
    </row>
    <row r="24" spans="1:13" s="37" customFormat="1" ht="56.1" customHeight="1" x14ac:dyDescent="0.3">
      <c r="A24" s="60"/>
      <c r="B24" s="55"/>
      <c r="C24" s="27"/>
      <c r="D24" s="94"/>
      <c r="E24" s="94"/>
      <c r="F24" s="94"/>
      <c r="G24" s="94"/>
      <c r="H24" s="95"/>
    </row>
  </sheetData>
  <mergeCells count="6">
    <mergeCell ref="K6:N11"/>
    <mergeCell ref="B1:D1"/>
    <mergeCell ref="D23:H23"/>
    <mergeCell ref="D24:H24"/>
    <mergeCell ref="A8:A9"/>
    <mergeCell ref="C13:E13"/>
  </mergeCells>
  <phoneticPr fontId="33"/>
  <conditionalFormatting sqref="B19:H20 B23:C23">
    <cfRule type="expression" dxfId="11" priority="2">
      <formula>AND(DAY(B19)&gt;=1,DAY(B19)&lt;=15)</formula>
    </cfRule>
  </conditionalFormatting>
  <conditionalFormatting sqref="B3:G4">
    <cfRule type="expression" dxfId="10" priority="1">
      <formula>DAY(B3)&gt;8</formula>
    </cfRule>
  </conditionalFormatting>
  <dataValidations count="7">
    <dataValidation allowBlank="1" showInputMessage="1" showErrorMessage="1" prompt="曜日は自動的に決定されます" sqref="C2:H2" xr:uid="{00000000-0002-0000-0600-000000000000}"/>
    <dataValidation allowBlank="1" showInputMessage="1" showErrorMessage="1" prompt="このセルの年は、1 月のワークシートに入力された年に基づいて自動的に更新されます。下のカレンダーには、前の月と次の月の日付が薄い色のフォントで表示されます。" sqref="B1:D1" xr:uid="{00000000-0002-0000-0600-000002000000}"/>
    <dataValidation allowBlank="1" showInputMessage="1" showErrorMessage="1" prompt="この行と行 6、8、10、12、14 には、週のカレンダー日が含まれます。このセルの数字が 1 でない場合は、それは前の月の日付のものです。セル D15 にメモを入力します。" sqref="B3:B4" xr:uid="{00000000-0002-0000-0600-000003000000}"/>
    <dataValidation allowBlank="1" showInputMessage="1" showErrorMessage="1" prompt="この行と行 7、9、11、13、15 は、一つ上のセルのカレンダー日に関連する毎日のメモを入力するためのセルです。" sqref="B5:B6 B10 B14 B18 B22" xr:uid="{00000000-0002-0000-0600-000004000000}"/>
    <dataValidation allowBlank="1" showInputMessage="1" prompt="このセルに毎月のメモを入力します" sqref="D24:H24" xr:uid="{00000000-0002-0000-0600-000005000000}"/>
    <dataValidation allowBlank="1" showInputMessage="1" prompt="下のセルに毎月のメモを入力します" sqref="D23:H23" xr:uid="{00000000-0002-0000-0600-000006000000}"/>
    <dataValidation allowBlank="1" showInputMessage="1" showErrorMessage="1" prompt="この行には、このカレンダーの曜日名が含まれます。このセルには、週の最初の曜日が含まれます。最初の曜日を変更するには、1 月のワークシートのセル L5 で新しい曜日を選びます。" sqref="B2" xr:uid="{00000000-0002-0000-0600-000007000000}"/>
  </dataValidations>
  <printOptions horizontalCentered="1"/>
  <pageMargins left="0.25" right="0.25" top="0.5" bottom="0.5" header="0.3" footer="0.3"/>
  <pageSetup paperSize="9" scale="85" orientation="landscape" r:id="rId1"/>
  <headerFooter differentFirst="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>
    <tabColor theme="7" tint="0.59999389629810485"/>
    <pageSetUpPr fitToPage="1"/>
  </sheetPr>
  <dimension ref="A1:I15"/>
  <sheetViews>
    <sheetView showGridLines="0" workbookViewId="0"/>
  </sheetViews>
  <sheetFormatPr defaultColWidth="8.90625" defaultRowHeight="15" x14ac:dyDescent="0.3"/>
  <cols>
    <col min="1" max="1" width="1.81640625" style="33" customWidth="1"/>
    <col min="2" max="8" width="16.81640625" style="33" customWidth="1"/>
    <col min="9" max="9" width="1.81640625" style="34" customWidth="1"/>
    <col min="10" max="10" width="8.81640625" style="34" customWidth="1"/>
    <col min="11" max="16384" width="8.90625" style="34"/>
  </cols>
  <sheetData>
    <row r="1" spans="1:9" ht="9" customHeight="1" x14ac:dyDescent="0.3">
      <c r="A1" s="1"/>
      <c r="B1" s="1"/>
      <c r="C1" s="1"/>
      <c r="D1" s="1"/>
      <c r="E1" s="1"/>
      <c r="F1" s="1"/>
      <c r="G1" s="1"/>
      <c r="H1" s="1"/>
      <c r="I1" s="2" t="s">
        <v>1</v>
      </c>
    </row>
    <row r="2" spans="1:9" ht="96" customHeight="1" x14ac:dyDescent="0.3">
      <c r="A2" s="1"/>
      <c r="B2" s="91" t="str">
        <f>CalendarYear&amp;"年"&amp;"8月"</f>
        <v>2021年8月</v>
      </c>
      <c r="C2" s="91"/>
      <c r="D2" s="91"/>
      <c r="E2" s="3"/>
      <c r="F2" s="3"/>
      <c r="G2" s="3"/>
      <c r="H2" s="4"/>
      <c r="I2" s="2"/>
    </row>
    <row r="3" spans="1:9" s="35" customFormat="1" ht="24" customHeight="1" x14ac:dyDescent="0.3">
      <c r="A3" s="5"/>
      <c r="B3" s="23" t="str">
        <f>週の始まり</f>
        <v>日曜日</v>
      </c>
      <c r="C3" s="24" t="str">
        <f t="shared" ref="C3:H3" si="0">TEXT(C4,"aaaa")</f>
        <v>月曜日</v>
      </c>
      <c r="D3" s="24" t="str">
        <f t="shared" si="0"/>
        <v>火曜日</v>
      </c>
      <c r="E3" s="24" t="str">
        <f t="shared" si="0"/>
        <v>水曜日</v>
      </c>
      <c r="F3" s="24" t="str">
        <f t="shared" si="0"/>
        <v>木曜日</v>
      </c>
      <c r="G3" s="24" t="str">
        <f t="shared" si="0"/>
        <v>金曜日</v>
      </c>
      <c r="H3" s="25" t="str">
        <f t="shared" si="0"/>
        <v>土曜日</v>
      </c>
      <c r="I3" s="9"/>
    </row>
    <row r="4" spans="1:9" s="36" customFormat="1" ht="24" customHeight="1" x14ac:dyDescent="0.3">
      <c r="A4" s="10"/>
      <c r="B4" s="45">
        <f t="array" ref="B4:H4">DaysAndWeeks+DATE(CalendarYear,8,1)-WEEKDAY(DATE(CalendarYear,8,1),(週の始まり="月曜日")+1)+1</f>
        <v>44409</v>
      </c>
      <c r="C4" s="45">
        <v>44410</v>
      </c>
      <c r="D4" s="45">
        <v>44411</v>
      </c>
      <c r="E4" s="45">
        <v>44412</v>
      </c>
      <c r="F4" s="45">
        <v>44413</v>
      </c>
      <c r="G4" s="45">
        <v>44414</v>
      </c>
      <c r="H4" s="45">
        <v>44415</v>
      </c>
      <c r="I4" s="11"/>
    </row>
    <row r="5" spans="1:9" s="37" customFormat="1" ht="56.1" customHeight="1" x14ac:dyDescent="0.3">
      <c r="A5" s="13"/>
      <c r="B5" s="26"/>
      <c r="C5" s="26"/>
      <c r="D5" s="26"/>
      <c r="E5" s="26"/>
      <c r="F5" s="26"/>
      <c r="G5" s="26"/>
      <c r="H5" s="26"/>
      <c r="I5" s="15"/>
    </row>
    <row r="6" spans="1:9" s="36" customFormat="1" ht="24" customHeight="1" x14ac:dyDescent="0.3">
      <c r="A6" s="10"/>
      <c r="B6" s="46">
        <f t="array" ref="B6:H6">DaysAndWeeks+DATE(CalendarYear,8,1)-WEEKDAY(DATE(CalendarYear,8,1),(週の始まり="月曜日")+1)+8</f>
        <v>44416</v>
      </c>
      <c r="C6" s="46">
        <v>44417</v>
      </c>
      <c r="D6" s="46">
        <v>44418</v>
      </c>
      <c r="E6" s="46">
        <v>44419</v>
      </c>
      <c r="F6" s="46">
        <v>44420</v>
      </c>
      <c r="G6" s="46">
        <v>44421</v>
      </c>
      <c r="H6" s="46">
        <v>44422</v>
      </c>
      <c r="I6" s="11"/>
    </row>
    <row r="7" spans="1:9" s="37" customFormat="1" ht="56.1" customHeight="1" x14ac:dyDescent="0.3">
      <c r="A7" s="13"/>
      <c r="B7" s="27"/>
      <c r="C7" s="27"/>
      <c r="D7" s="27"/>
      <c r="E7" s="27"/>
      <c r="F7" s="27"/>
      <c r="G7" s="27"/>
      <c r="H7" s="27"/>
      <c r="I7" s="15"/>
    </row>
    <row r="8" spans="1:9" s="36" customFormat="1" ht="24" customHeight="1" x14ac:dyDescent="0.3">
      <c r="A8" s="10"/>
      <c r="B8" s="47">
        <f t="array" ref="B8:H8">DaysAndWeeks+DATE(CalendarYear,8,1)-WEEKDAY(DATE(CalendarYear,8,1),(週の始まり="月曜日")+1)+15</f>
        <v>44423</v>
      </c>
      <c r="C8" s="47">
        <v>44424</v>
      </c>
      <c r="D8" s="47">
        <v>44425</v>
      </c>
      <c r="E8" s="47">
        <v>44426</v>
      </c>
      <c r="F8" s="47">
        <v>44427</v>
      </c>
      <c r="G8" s="47">
        <v>44428</v>
      </c>
      <c r="H8" s="47">
        <v>44429</v>
      </c>
      <c r="I8" s="11"/>
    </row>
    <row r="9" spans="1:9" s="37" customFormat="1" ht="56.1" customHeight="1" x14ac:dyDescent="0.3">
      <c r="A9" s="13"/>
      <c r="B9" s="26"/>
      <c r="C9" s="26"/>
      <c r="D9" s="26"/>
      <c r="E9" s="26"/>
      <c r="F9" s="26"/>
      <c r="G9" s="26"/>
      <c r="H9" s="26"/>
      <c r="I9" s="15"/>
    </row>
    <row r="10" spans="1:9" s="36" customFormat="1" ht="24" customHeight="1" x14ac:dyDescent="0.3">
      <c r="A10" s="10"/>
      <c r="B10" s="46">
        <f t="array" ref="B10:H10">DaysAndWeeks+DATE(CalendarYear,8,1)-WEEKDAY(DATE(CalendarYear,8,1),(週の始まり="月曜日")+1)+22</f>
        <v>44430</v>
      </c>
      <c r="C10" s="46">
        <v>44431</v>
      </c>
      <c r="D10" s="46">
        <v>44432</v>
      </c>
      <c r="E10" s="46">
        <v>44433</v>
      </c>
      <c r="F10" s="46">
        <v>44434</v>
      </c>
      <c r="G10" s="46">
        <v>44435</v>
      </c>
      <c r="H10" s="46">
        <v>44436</v>
      </c>
      <c r="I10" s="11"/>
    </row>
    <row r="11" spans="1:9" s="37" customFormat="1" ht="56.1" customHeight="1" x14ac:dyDescent="0.3">
      <c r="A11" s="13"/>
      <c r="B11" s="27"/>
      <c r="C11" s="27"/>
      <c r="D11" s="27"/>
      <c r="E11" s="27"/>
      <c r="F11" s="27"/>
      <c r="G11" s="27"/>
      <c r="H11" s="27"/>
      <c r="I11" s="15"/>
    </row>
    <row r="12" spans="1:9" s="36" customFormat="1" ht="24" customHeight="1" x14ac:dyDescent="0.3">
      <c r="A12" s="10"/>
      <c r="B12" s="47">
        <f t="array" ref="B12:H12">DaysAndWeeks+DATE(CalendarYear,8,1)-WEEKDAY(DATE(CalendarYear,8,1),(週の始まり="月曜日")+1)+29</f>
        <v>44437</v>
      </c>
      <c r="C12" s="47">
        <v>44438</v>
      </c>
      <c r="D12" s="47">
        <v>44439</v>
      </c>
      <c r="E12" s="47">
        <v>44440</v>
      </c>
      <c r="F12" s="47">
        <v>44441</v>
      </c>
      <c r="G12" s="47">
        <v>44442</v>
      </c>
      <c r="H12" s="47">
        <v>44443</v>
      </c>
      <c r="I12" s="11"/>
    </row>
    <row r="13" spans="1:9" s="37" customFormat="1" ht="56.1" customHeight="1" x14ac:dyDescent="0.3">
      <c r="A13" s="13"/>
      <c r="B13" s="26"/>
      <c r="C13" s="26"/>
      <c r="D13" s="26"/>
      <c r="E13" s="26"/>
      <c r="F13" s="26"/>
      <c r="G13" s="26"/>
      <c r="H13" s="26"/>
      <c r="I13" s="15"/>
    </row>
    <row r="14" spans="1:9" s="36" customFormat="1" ht="24" customHeight="1" x14ac:dyDescent="0.3">
      <c r="A14" s="10"/>
      <c r="B14" s="46">
        <f t="array" ref="B14:C14">DaysAndWeeks+DATE(CalendarYear,8,1)-WEEKDAY(DATE(CalendarYear,8,1),(週の始まり="月曜日")+1)+36</f>
        <v>44444</v>
      </c>
      <c r="C14" s="46">
        <v>44445</v>
      </c>
      <c r="D14" s="92" t="s">
        <v>0</v>
      </c>
      <c r="E14" s="92"/>
      <c r="F14" s="92"/>
      <c r="G14" s="92"/>
      <c r="H14" s="93"/>
      <c r="I14" s="11"/>
    </row>
    <row r="15" spans="1:9" s="37" customFormat="1" ht="56.1" customHeight="1" x14ac:dyDescent="0.3">
      <c r="A15" s="13"/>
      <c r="B15" s="27"/>
      <c r="C15" s="27"/>
      <c r="D15" s="94"/>
      <c r="E15" s="94"/>
      <c r="F15" s="94"/>
      <c r="G15" s="94"/>
      <c r="H15" s="95"/>
      <c r="I15" s="15"/>
    </row>
  </sheetData>
  <mergeCells count="3">
    <mergeCell ref="B2:D2"/>
    <mergeCell ref="D14:H14"/>
    <mergeCell ref="D15:H15"/>
  </mergeCells>
  <phoneticPr fontId="33"/>
  <conditionalFormatting sqref="B12:H12 B14:C14">
    <cfRule type="expression" dxfId="9" priority="2">
      <formula>AND(DAY(B12)&gt;=1,DAY(B12)&lt;=15)</formula>
    </cfRule>
  </conditionalFormatting>
  <conditionalFormatting sqref="B4:G4">
    <cfRule type="expression" dxfId="8" priority="1">
      <formula>DAY(B4)&gt;8</formula>
    </cfRule>
  </conditionalFormatting>
  <dataValidations count="8">
    <dataValidation allowBlank="1" showInputMessage="1" showErrorMessage="1" prompt="曜日は自動的に決定されます" sqref="C3:H3" xr:uid="{00000000-0002-0000-0700-000000000000}"/>
    <dataValidation allowBlank="1" showInputMessage="1" showErrorMessage="1" prompt="このセルの年は、1 月のワークシートに入力された年に基づいて自動的に更新されます。下のカレンダーには、前の月と次の月の日付が薄い色のフォントで表示されます。" sqref="B2:D2" xr:uid="{00000000-0002-0000-0700-000001000000}"/>
    <dataValidation allowBlank="1" showInputMessage="1" showErrorMessage="1" prompt="8 月の月間カレンダー" sqref="A1" xr:uid="{00000000-0002-0000-0700-000002000000}"/>
    <dataValidation allowBlank="1" showInputMessage="1" showErrorMessage="1" prompt="この行には、このカレンダーの曜日名が含まれます。このセルには、週の最初の曜日が含まれます。最初の曜日を変更するには、1 月のワークシートのセル L5 で新しい曜日を選びます。" sqref="B3" xr:uid="{00000000-0002-0000-0700-000003000000}"/>
    <dataValidation allowBlank="1" showInputMessage="1" prompt="下のセルに毎月のメモを入力します" sqref="D14:H14" xr:uid="{00000000-0002-0000-0700-000004000000}"/>
    <dataValidation allowBlank="1" showInputMessage="1" prompt="このセルに毎月のメモを入力します" sqref="D15:H15" xr:uid="{00000000-0002-0000-0700-000005000000}"/>
    <dataValidation allowBlank="1" showInputMessage="1" showErrorMessage="1" prompt="この行と行 7、9、11、13、15 は、一つ上のセルのカレンダー日に関連する毎日のメモを入力するためのセルです。" sqref="B5" xr:uid="{00000000-0002-0000-0700-000006000000}"/>
    <dataValidation allowBlank="1" showInputMessage="1" showErrorMessage="1" prompt="この行と行 6、8、10、12、14 には、週のカレンダー日が含まれます。このセルの数字が 1 でない場合は、それは前の月の日付のものです。セル D15 にメモを入力します。" sqref="B4" xr:uid="{00000000-0002-0000-0700-000007000000}"/>
  </dataValidations>
  <printOptions horizontalCentered="1"/>
  <pageMargins left="0.25" right="0.25" top="0.5" bottom="0.5" header="0.3" footer="0.3"/>
  <pageSetup paperSize="9" scale="85" orientation="landscape" r:id="rId1"/>
  <headerFooter differentFirst="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5" tint="0.59999389629810485"/>
    <pageSetUpPr fitToPage="1"/>
  </sheetPr>
  <dimension ref="A1:I15"/>
  <sheetViews>
    <sheetView showGridLines="0" zoomScaleNormal="100" workbookViewId="0"/>
  </sheetViews>
  <sheetFormatPr defaultColWidth="8.90625" defaultRowHeight="15" x14ac:dyDescent="0.3"/>
  <cols>
    <col min="1" max="1" width="1.81640625" style="33" customWidth="1"/>
    <col min="2" max="8" width="16.81640625" style="33" customWidth="1"/>
    <col min="9" max="9" width="1.81640625" style="34" customWidth="1"/>
    <col min="10" max="10" width="8.81640625" style="34" customWidth="1"/>
    <col min="11" max="16384" width="8.90625" style="34"/>
  </cols>
  <sheetData>
    <row r="1" spans="1:9" ht="9" customHeight="1" x14ac:dyDescent="0.3">
      <c r="A1" s="1"/>
      <c r="B1" s="1"/>
      <c r="C1" s="1"/>
      <c r="D1" s="1"/>
      <c r="E1" s="1"/>
      <c r="F1" s="1"/>
      <c r="G1" s="1"/>
      <c r="H1" s="1"/>
      <c r="I1" s="2" t="s">
        <v>1</v>
      </c>
    </row>
    <row r="2" spans="1:9" ht="96" customHeight="1" x14ac:dyDescent="0.3">
      <c r="A2" s="1"/>
      <c r="B2" s="109" t="str">
        <f>CalendarYear&amp;"年"&amp;"9月"</f>
        <v>2021年9月</v>
      </c>
      <c r="C2" s="109"/>
      <c r="D2" s="109"/>
      <c r="E2" s="3"/>
      <c r="F2" s="3"/>
      <c r="G2" s="3"/>
      <c r="H2" s="4"/>
      <c r="I2" s="2"/>
    </row>
    <row r="3" spans="1:9" s="35" customFormat="1" ht="24" customHeight="1" x14ac:dyDescent="0.3">
      <c r="A3" s="5"/>
      <c r="B3" s="28" t="str">
        <f>週の始まり</f>
        <v>日曜日</v>
      </c>
      <c r="C3" s="29" t="str">
        <f t="shared" ref="C3:H3" si="0">TEXT(C4,"aaaa")</f>
        <v>月曜日</v>
      </c>
      <c r="D3" s="29" t="str">
        <f t="shared" si="0"/>
        <v>火曜日</v>
      </c>
      <c r="E3" s="29" t="str">
        <f t="shared" si="0"/>
        <v>水曜日</v>
      </c>
      <c r="F3" s="29" t="str">
        <f t="shared" si="0"/>
        <v>木曜日</v>
      </c>
      <c r="G3" s="29" t="str">
        <f t="shared" si="0"/>
        <v>金曜日</v>
      </c>
      <c r="H3" s="30" t="str">
        <f t="shared" si="0"/>
        <v>土曜日</v>
      </c>
      <c r="I3" s="9"/>
    </row>
    <row r="4" spans="1:9" s="36" customFormat="1" ht="24" customHeight="1" x14ac:dyDescent="0.3">
      <c r="A4" s="10"/>
      <c r="B4" s="42">
        <f t="array" ref="B4:H4">DaysAndWeeks+DATE(CalendarYear,9,1)-WEEKDAY(DATE(CalendarYear,9,1),(週の始まり="月曜日")+1)+1</f>
        <v>44437</v>
      </c>
      <c r="C4" s="42">
        <v>44438</v>
      </c>
      <c r="D4" s="42">
        <v>44439</v>
      </c>
      <c r="E4" s="42">
        <v>44440</v>
      </c>
      <c r="F4" s="42">
        <v>44441</v>
      </c>
      <c r="G4" s="42">
        <v>44442</v>
      </c>
      <c r="H4" s="42">
        <v>44443</v>
      </c>
      <c r="I4" s="11"/>
    </row>
    <row r="5" spans="1:9" s="37" customFormat="1" ht="56.1" customHeight="1" x14ac:dyDescent="0.3">
      <c r="A5" s="13"/>
      <c r="B5" s="31"/>
      <c r="C5" s="31"/>
      <c r="D5" s="31"/>
      <c r="E5" s="31"/>
      <c r="F5" s="31"/>
      <c r="G5" s="31"/>
      <c r="H5" s="31"/>
      <c r="I5" s="15"/>
    </row>
    <row r="6" spans="1:9" s="36" customFormat="1" ht="24" customHeight="1" x14ac:dyDescent="0.3">
      <c r="A6" s="10"/>
      <c r="B6" s="43">
        <f t="array" ref="B6:H6">DaysAndWeeks+DATE(CalendarYear,9,1)-WEEKDAY(DATE(CalendarYear,9,1),(週の始まり="月曜日")+1)+8</f>
        <v>44444</v>
      </c>
      <c r="C6" s="43">
        <v>44445</v>
      </c>
      <c r="D6" s="43">
        <v>44446</v>
      </c>
      <c r="E6" s="43">
        <v>44447</v>
      </c>
      <c r="F6" s="43">
        <v>44448</v>
      </c>
      <c r="G6" s="43">
        <v>44449</v>
      </c>
      <c r="H6" s="43">
        <v>44450</v>
      </c>
      <c r="I6" s="11"/>
    </row>
    <row r="7" spans="1:9" s="37" customFormat="1" ht="56.1" customHeight="1" x14ac:dyDescent="0.3">
      <c r="A7" s="13"/>
      <c r="B7" s="32"/>
      <c r="C7" s="32"/>
      <c r="D7" s="32"/>
      <c r="E7" s="32"/>
      <c r="F7" s="32"/>
      <c r="G7" s="32"/>
      <c r="H7" s="32"/>
      <c r="I7" s="15"/>
    </row>
    <row r="8" spans="1:9" s="36" customFormat="1" ht="24" customHeight="1" x14ac:dyDescent="0.3">
      <c r="A8" s="10"/>
      <c r="B8" s="44">
        <f t="array" ref="B8:H8">DaysAndWeeks+DATE(CalendarYear,9,1)-WEEKDAY(DATE(CalendarYear,9,1),(週の始まり="月曜日")+1)+15</f>
        <v>44451</v>
      </c>
      <c r="C8" s="44">
        <v>44452</v>
      </c>
      <c r="D8" s="44">
        <v>44453</v>
      </c>
      <c r="E8" s="44">
        <v>44454</v>
      </c>
      <c r="F8" s="44">
        <v>44455</v>
      </c>
      <c r="G8" s="44">
        <v>44456</v>
      </c>
      <c r="H8" s="44">
        <v>44457</v>
      </c>
      <c r="I8" s="11"/>
    </row>
    <row r="9" spans="1:9" s="37" customFormat="1" ht="56.1" customHeight="1" x14ac:dyDescent="0.3">
      <c r="A9" s="13"/>
      <c r="B9" s="31"/>
      <c r="C9" s="31"/>
      <c r="D9" s="31"/>
      <c r="E9" s="31"/>
      <c r="F9" s="31"/>
      <c r="G9" s="31"/>
      <c r="H9" s="31"/>
      <c r="I9" s="15"/>
    </row>
    <row r="10" spans="1:9" s="36" customFormat="1" ht="24" customHeight="1" x14ac:dyDescent="0.3">
      <c r="A10" s="10"/>
      <c r="B10" s="43">
        <f t="array" ref="B10:H10">DaysAndWeeks+DATE(CalendarYear,9,1)-WEEKDAY(DATE(CalendarYear,9,1),(週の始まり="月曜日")+1)+22</f>
        <v>44458</v>
      </c>
      <c r="C10" s="43">
        <v>44459</v>
      </c>
      <c r="D10" s="43">
        <v>44460</v>
      </c>
      <c r="E10" s="43">
        <v>44461</v>
      </c>
      <c r="F10" s="43">
        <v>44462</v>
      </c>
      <c r="G10" s="43">
        <v>44463</v>
      </c>
      <c r="H10" s="43">
        <v>44464</v>
      </c>
      <c r="I10" s="11"/>
    </row>
    <row r="11" spans="1:9" s="37" customFormat="1" ht="56.1" customHeight="1" x14ac:dyDescent="0.3">
      <c r="A11" s="13"/>
      <c r="B11" s="32"/>
      <c r="C11" s="32"/>
      <c r="D11" s="32"/>
      <c r="E11" s="32"/>
      <c r="F11" s="32"/>
      <c r="G11" s="32"/>
      <c r="H11" s="32"/>
      <c r="I11" s="15"/>
    </row>
    <row r="12" spans="1:9" s="36" customFormat="1" ht="24" customHeight="1" x14ac:dyDescent="0.3">
      <c r="A12" s="10"/>
      <c r="B12" s="44">
        <f t="array" ref="B12:H12">DaysAndWeeks+DATE(CalendarYear,9,1)-WEEKDAY(DATE(CalendarYear,9,1),(週の始まり="月曜日")+1)+29</f>
        <v>44465</v>
      </c>
      <c r="C12" s="44">
        <v>44466</v>
      </c>
      <c r="D12" s="44">
        <v>44467</v>
      </c>
      <c r="E12" s="44">
        <v>44468</v>
      </c>
      <c r="F12" s="44">
        <v>44469</v>
      </c>
      <c r="G12" s="44">
        <v>44470</v>
      </c>
      <c r="H12" s="44">
        <v>44471</v>
      </c>
      <c r="I12" s="11"/>
    </row>
    <row r="13" spans="1:9" s="37" customFormat="1" ht="56.1" customHeight="1" x14ac:dyDescent="0.3">
      <c r="A13" s="13"/>
      <c r="B13" s="31"/>
      <c r="C13" s="31"/>
      <c r="D13" s="31"/>
      <c r="E13" s="31"/>
      <c r="F13" s="31"/>
      <c r="G13" s="31"/>
      <c r="H13" s="31"/>
      <c r="I13" s="15"/>
    </row>
    <row r="14" spans="1:9" s="36" customFormat="1" ht="24" customHeight="1" x14ac:dyDescent="0.3">
      <c r="A14" s="10"/>
      <c r="B14" s="43">
        <f t="array" ref="B14:C14">DaysAndWeeks+DATE(CalendarYear,9,1)-WEEKDAY(DATE(CalendarYear,9,1),(週の始まり="月曜日")+1)+36</f>
        <v>44472</v>
      </c>
      <c r="C14" s="43">
        <v>44473</v>
      </c>
      <c r="D14" s="110" t="s">
        <v>0</v>
      </c>
      <c r="E14" s="110"/>
      <c r="F14" s="110"/>
      <c r="G14" s="110"/>
      <c r="H14" s="111"/>
      <c r="I14" s="11"/>
    </row>
    <row r="15" spans="1:9" s="37" customFormat="1" ht="56.1" customHeight="1" x14ac:dyDescent="0.3">
      <c r="A15" s="13"/>
      <c r="B15" s="32"/>
      <c r="C15" s="32"/>
      <c r="D15" s="112"/>
      <c r="E15" s="112"/>
      <c r="F15" s="112"/>
      <c r="G15" s="112"/>
      <c r="H15" s="113"/>
      <c r="I15" s="15"/>
    </row>
  </sheetData>
  <mergeCells count="3">
    <mergeCell ref="B2:D2"/>
    <mergeCell ref="D14:H14"/>
    <mergeCell ref="D15:H15"/>
  </mergeCells>
  <phoneticPr fontId="33"/>
  <conditionalFormatting sqref="B12:H12 B14:C14">
    <cfRule type="expression" dxfId="7" priority="2">
      <formula>AND(DAY(B12)&gt;=1,DAY(B12)&lt;=15)</formula>
    </cfRule>
  </conditionalFormatting>
  <conditionalFormatting sqref="B4:G4">
    <cfRule type="expression" dxfId="6" priority="1">
      <formula>DAY(B4)&gt;8</formula>
    </cfRule>
  </conditionalFormatting>
  <dataValidations count="8">
    <dataValidation allowBlank="1" showInputMessage="1" showErrorMessage="1" prompt="曜日は自動的に決定されます" sqref="C3:H3" xr:uid="{00000000-0002-0000-0800-000000000000}"/>
    <dataValidation allowBlank="1" showInputMessage="1" showErrorMessage="1" prompt="このセルの年は、1 月のワークシートに入力された年に基づいて自動的に更新されます。下のカレンダーには、前の月と次の月の日付が薄い色のフォントで表示されます。" sqref="B2:D2" xr:uid="{00000000-0002-0000-0800-000001000000}"/>
    <dataValidation allowBlank="1" showInputMessage="1" showErrorMessage="1" prompt="9 月の月間カレンダー" sqref="A1" xr:uid="{00000000-0002-0000-0800-000002000000}"/>
    <dataValidation allowBlank="1" showInputMessage="1" showErrorMessage="1" prompt="この行と行 6、8、10、12、14 には、週のカレンダー日が含まれます。このセルの数字が 1 でない場合は、それは前の月の日付のものです。セル D15 にメモを入力します。" sqref="B4" xr:uid="{00000000-0002-0000-0800-000003000000}"/>
    <dataValidation allowBlank="1" showInputMessage="1" showErrorMessage="1" prompt="この行と行 7、9、11、13、15 は、一つ上のセルのカレンダー日に関連する毎日のメモを入力するためのセルです。" sqref="B5" xr:uid="{00000000-0002-0000-0800-000004000000}"/>
    <dataValidation allowBlank="1" showInputMessage="1" prompt="このセルに毎月のメモを入力します" sqref="D15:H15" xr:uid="{00000000-0002-0000-0800-000005000000}"/>
    <dataValidation allowBlank="1" showInputMessage="1" prompt="下のセルに毎月のメモを入力します" sqref="D14:H14" xr:uid="{00000000-0002-0000-0800-000006000000}"/>
    <dataValidation allowBlank="1" showInputMessage="1" showErrorMessage="1" prompt="この行には、このカレンダーの曜日名が含まれます。このセルには、週の最初の曜日が含まれます。最初の曜日を変更するには、1 月のワークシートのセル L5 で新しい曜日を選びます。" sqref="B3" xr:uid="{00000000-0002-0000-0800-000007000000}"/>
  </dataValidations>
  <printOptions horizontalCentered="1"/>
  <pageMargins left="0.25" right="0.25" top="0.5" bottom="0.5" header="0.3" footer="0.3"/>
  <pageSetup paperSize="9" scale="85" orientation="landscape" r:id="rId1"/>
  <headerFooter differentFirst="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5" tint="0.59999389629810485"/>
    <pageSetUpPr fitToPage="1"/>
  </sheetPr>
  <dimension ref="A1:I15"/>
  <sheetViews>
    <sheetView showGridLines="0" workbookViewId="0"/>
  </sheetViews>
  <sheetFormatPr defaultColWidth="8.90625" defaultRowHeight="15" x14ac:dyDescent="0.3"/>
  <cols>
    <col min="1" max="1" width="1.81640625" style="33" customWidth="1"/>
    <col min="2" max="8" width="16.81640625" style="33" customWidth="1"/>
    <col min="9" max="9" width="1.81640625" style="34" customWidth="1"/>
    <col min="10" max="10" width="8.81640625" style="34" customWidth="1"/>
    <col min="11" max="16384" width="8.90625" style="34"/>
  </cols>
  <sheetData>
    <row r="1" spans="1:9" ht="9" customHeight="1" x14ac:dyDescent="0.3">
      <c r="A1" s="1"/>
      <c r="B1" s="1"/>
      <c r="C1" s="1"/>
      <c r="D1" s="1"/>
      <c r="E1" s="1"/>
      <c r="F1" s="1"/>
      <c r="G1" s="1"/>
      <c r="H1" s="1"/>
      <c r="I1" s="2" t="s">
        <v>1</v>
      </c>
    </row>
    <row r="2" spans="1:9" ht="96" customHeight="1" x14ac:dyDescent="0.3">
      <c r="A2" s="1"/>
      <c r="B2" s="109" t="str">
        <f>CalendarYear&amp;"年"&amp;"10月"</f>
        <v>2021年10月</v>
      </c>
      <c r="C2" s="109"/>
      <c r="D2" s="109"/>
      <c r="E2" s="3"/>
      <c r="F2" s="3"/>
      <c r="G2" s="3"/>
      <c r="H2" s="4"/>
      <c r="I2" s="2"/>
    </row>
    <row r="3" spans="1:9" s="35" customFormat="1" ht="24" customHeight="1" x14ac:dyDescent="0.3">
      <c r="A3" s="5"/>
      <c r="B3" s="28" t="str">
        <f>週の始まり</f>
        <v>日曜日</v>
      </c>
      <c r="C3" s="29" t="str">
        <f t="shared" ref="C3:H3" si="0">TEXT(C4,"aaaa")</f>
        <v>月曜日</v>
      </c>
      <c r="D3" s="29" t="str">
        <f t="shared" si="0"/>
        <v>火曜日</v>
      </c>
      <c r="E3" s="29" t="str">
        <f t="shared" si="0"/>
        <v>水曜日</v>
      </c>
      <c r="F3" s="29" t="str">
        <f t="shared" si="0"/>
        <v>木曜日</v>
      </c>
      <c r="G3" s="29" t="str">
        <f t="shared" si="0"/>
        <v>金曜日</v>
      </c>
      <c r="H3" s="30" t="str">
        <f t="shared" si="0"/>
        <v>土曜日</v>
      </c>
      <c r="I3" s="9"/>
    </row>
    <row r="4" spans="1:9" s="36" customFormat="1" ht="24" customHeight="1" x14ac:dyDescent="0.3">
      <c r="A4" s="10"/>
      <c r="B4" s="42">
        <f t="array" ref="B4:H4">DaysAndWeeks+DATE(CalendarYear,10,1)-WEEKDAY(DATE(CalendarYear,10,1),(週の始まり="月曜日")+1)+1</f>
        <v>44465</v>
      </c>
      <c r="C4" s="42">
        <v>44466</v>
      </c>
      <c r="D4" s="42">
        <v>44467</v>
      </c>
      <c r="E4" s="42">
        <v>44468</v>
      </c>
      <c r="F4" s="42">
        <v>44469</v>
      </c>
      <c r="G4" s="42">
        <v>44470</v>
      </c>
      <c r="H4" s="42">
        <v>44471</v>
      </c>
      <c r="I4" s="11"/>
    </row>
    <row r="5" spans="1:9" s="37" customFormat="1" ht="56.1" customHeight="1" x14ac:dyDescent="0.3">
      <c r="A5" s="13"/>
      <c r="B5" s="31"/>
      <c r="C5" s="31"/>
      <c r="D5" s="31"/>
      <c r="E5" s="31"/>
      <c r="F5" s="31"/>
      <c r="G5" s="31"/>
      <c r="H5" s="31"/>
      <c r="I5" s="15"/>
    </row>
    <row r="6" spans="1:9" s="36" customFormat="1" ht="24" customHeight="1" x14ac:dyDescent="0.3">
      <c r="A6" s="10"/>
      <c r="B6" s="43">
        <f t="array" ref="B6:H6">DaysAndWeeks+DATE(CalendarYear,10,1)-WEEKDAY(DATE(CalendarYear,10,1),(週の始まり="月曜日")+1)+8</f>
        <v>44472</v>
      </c>
      <c r="C6" s="43">
        <v>44473</v>
      </c>
      <c r="D6" s="43">
        <v>44474</v>
      </c>
      <c r="E6" s="43">
        <v>44475</v>
      </c>
      <c r="F6" s="43">
        <v>44476</v>
      </c>
      <c r="G6" s="43">
        <v>44477</v>
      </c>
      <c r="H6" s="43">
        <v>44478</v>
      </c>
      <c r="I6" s="11"/>
    </row>
    <row r="7" spans="1:9" s="37" customFormat="1" ht="56.1" customHeight="1" x14ac:dyDescent="0.3">
      <c r="A7" s="13"/>
      <c r="B7" s="32"/>
      <c r="C7" s="32"/>
      <c r="D7" s="32"/>
      <c r="E7" s="32"/>
      <c r="F7" s="32"/>
      <c r="G7" s="32"/>
      <c r="H7" s="32"/>
      <c r="I7" s="15"/>
    </row>
    <row r="8" spans="1:9" s="36" customFormat="1" ht="24" customHeight="1" x14ac:dyDescent="0.3">
      <c r="A8" s="10"/>
      <c r="B8" s="44">
        <f t="array" ref="B8:H8">DaysAndWeeks+DATE(CalendarYear,10,1)-WEEKDAY(DATE(CalendarYear,10,1),(週の始まり="月曜日")+1)+15</f>
        <v>44479</v>
      </c>
      <c r="C8" s="44">
        <v>44480</v>
      </c>
      <c r="D8" s="44">
        <v>44481</v>
      </c>
      <c r="E8" s="44">
        <v>44482</v>
      </c>
      <c r="F8" s="44">
        <v>44483</v>
      </c>
      <c r="G8" s="44">
        <v>44484</v>
      </c>
      <c r="H8" s="44">
        <v>44485</v>
      </c>
      <c r="I8" s="11"/>
    </row>
    <row r="9" spans="1:9" s="37" customFormat="1" ht="56.1" customHeight="1" x14ac:dyDescent="0.3">
      <c r="A9" s="13"/>
      <c r="B9" s="31"/>
      <c r="C9" s="31"/>
      <c r="D9" s="31"/>
      <c r="E9" s="31"/>
      <c r="F9" s="31"/>
      <c r="G9" s="31"/>
      <c r="H9" s="31"/>
      <c r="I9" s="15"/>
    </row>
    <row r="10" spans="1:9" s="36" customFormat="1" ht="24" customHeight="1" x14ac:dyDescent="0.3">
      <c r="A10" s="10"/>
      <c r="B10" s="43">
        <f t="array" ref="B10:H10">DaysAndWeeks+DATE(CalendarYear,10,1)-WEEKDAY(DATE(CalendarYear,10,1),(週の始まり="月曜日")+1)+22</f>
        <v>44486</v>
      </c>
      <c r="C10" s="43">
        <v>44487</v>
      </c>
      <c r="D10" s="43">
        <v>44488</v>
      </c>
      <c r="E10" s="43">
        <v>44489</v>
      </c>
      <c r="F10" s="43">
        <v>44490</v>
      </c>
      <c r="G10" s="43">
        <v>44491</v>
      </c>
      <c r="H10" s="43">
        <v>44492</v>
      </c>
      <c r="I10" s="11"/>
    </row>
    <row r="11" spans="1:9" s="37" customFormat="1" ht="56.1" customHeight="1" x14ac:dyDescent="0.3">
      <c r="A11" s="13"/>
      <c r="B11" s="32"/>
      <c r="C11" s="32"/>
      <c r="D11" s="32"/>
      <c r="E11" s="32"/>
      <c r="F11" s="32"/>
      <c r="G11" s="32"/>
      <c r="H11" s="32"/>
      <c r="I11" s="15"/>
    </row>
    <row r="12" spans="1:9" s="36" customFormat="1" ht="24" customHeight="1" x14ac:dyDescent="0.3">
      <c r="A12" s="10"/>
      <c r="B12" s="44">
        <f t="array" ref="B12:H12">DaysAndWeeks+DATE(CalendarYear,10,1)-WEEKDAY(DATE(CalendarYear,10,1),(週の始まり="月曜日")+1)+29</f>
        <v>44493</v>
      </c>
      <c r="C12" s="44">
        <v>44494</v>
      </c>
      <c r="D12" s="44">
        <v>44495</v>
      </c>
      <c r="E12" s="44">
        <v>44496</v>
      </c>
      <c r="F12" s="44">
        <v>44497</v>
      </c>
      <c r="G12" s="44">
        <v>44498</v>
      </c>
      <c r="H12" s="44">
        <v>44499</v>
      </c>
      <c r="I12" s="11"/>
    </row>
    <row r="13" spans="1:9" s="37" customFormat="1" ht="56.1" customHeight="1" x14ac:dyDescent="0.3">
      <c r="A13" s="13"/>
      <c r="B13" s="31"/>
      <c r="C13" s="31"/>
      <c r="D13" s="31"/>
      <c r="E13" s="31"/>
      <c r="F13" s="31"/>
      <c r="G13" s="31"/>
      <c r="H13" s="31"/>
      <c r="I13" s="15"/>
    </row>
    <row r="14" spans="1:9" s="36" customFormat="1" ht="24" customHeight="1" x14ac:dyDescent="0.3">
      <c r="A14" s="10"/>
      <c r="B14" s="43">
        <f t="array" ref="B14:C14">DaysAndWeeks+DATE(CalendarYear,10,1)-WEEKDAY(DATE(CalendarYear,10,1),(週の始まり="月曜日")+1)+36</f>
        <v>44500</v>
      </c>
      <c r="C14" s="43">
        <v>44501</v>
      </c>
      <c r="D14" s="110" t="s">
        <v>0</v>
      </c>
      <c r="E14" s="110"/>
      <c r="F14" s="110"/>
      <c r="G14" s="110"/>
      <c r="H14" s="111"/>
      <c r="I14" s="11"/>
    </row>
    <row r="15" spans="1:9" s="37" customFormat="1" ht="56.1" customHeight="1" x14ac:dyDescent="0.3">
      <c r="A15" s="13"/>
      <c r="B15" s="32"/>
      <c r="C15" s="32"/>
      <c r="D15" s="112"/>
      <c r="E15" s="112"/>
      <c r="F15" s="112"/>
      <c r="G15" s="112"/>
      <c r="H15" s="113"/>
      <c r="I15" s="15"/>
    </row>
  </sheetData>
  <mergeCells count="3">
    <mergeCell ref="B2:D2"/>
    <mergeCell ref="D14:H14"/>
    <mergeCell ref="D15:H15"/>
  </mergeCells>
  <phoneticPr fontId="33"/>
  <conditionalFormatting sqref="B12:H12 B14:C14">
    <cfRule type="expression" dxfId="5" priority="2">
      <formula>AND(DAY(B12)&gt;=1,DAY(B12)&lt;=15)</formula>
    </cfRule>
  </conditionalFormatting>
  <conditionalFormatting sqref="B4:G4">
    <cfRule type="expression" dxfId="4" priority="1">
      <formula>DAY(B4)&gt;8</formula>
    </cfRule>
  </conditionalFormatting>
  <dataValidations count="8">
    <dataValidation allowBlank="1" showInputMessage="1" showErrorMessage="1" prompt="曜日は自動的に決定されます" sqref="C3:H3" xr:uid="{00000000-0002-0000-0900-000000000000}"/>
    <dataValidation allowBlank="1" showInputMessage="1" showErrorMessage="1" prompt="10 月の月間カレンダー" sqref="A1" xr:uid="{00000000-0002-0000-0900-000001000000}"/>
    <dataValidation allowBlank="1" showInputMessage="1" showErrorMessage="1" prompt="このセルの年は、1 月のワークシートに入力された年に基づいて自動的に更新されます。下のカレンダーには、前の月と次の月の日付が薄い色のフォントで表示されます。" sqref="B2:D2" xr:uid="{00000000-0002-0000-0900-000002000000}"/>
    <dataValidation allowBlank="1" showInputMessage="1" showErrorMessage="1" prompt="この行には、このカレンダーの曜日名が含まれます。このセルには、週の最初の曜日が含まれます。最初の曜日を変更するには、1 月のワークシートのセル L5 で新しい曜日を選びます。" sqref="B3" xr:uid="{00000000-0002-0000-0900-000003000000}"/>
    <dataValidation allowBlank="1" showInputMessage="1" prompt="下のセルに毎月のメモを入力します" sqref="D14:H14" xr:uid="{00000000-0002-0000-0900-000004000000}"/>
    <dataValidation allowBlank="1" showInputMessage="1" prompt="このセルに毎月のメモを入力します" sqref="D15:H15" xr:uid="{00000000-0002-0000-0900-000005000000}"/>
    <dataValidation allowBlank="1" showInputMessage="1" showErrorMessage="1" prompt="この行と行 7、9、11、13、15 は、一つ上のセルのカレンダー日に関連する毎日のメモを入力するためのセルです。" sqref="B5" xr:uid="{00000000-0002-0000-0900-000006000000}"/>
    <dataValidation allowBlank="1" showInputMessage="1" showErrorMessage="1" prompt="この行と行 6、8、10、12、14 には、週のカレンダー日が含まれます。このセルの数字が 1 でない場合は、それは前の月の日付のものです。セル D15 にメモを入力します。" sqref="B4" xr:uid="{00000000-0002-0000-0900-000007000000}"/>
  </dataValidations>
  <printOptions horizontalCentered="1"/>
  <pageMargins left="0.25" right="0.25" top="0.5" bottom="0.5" header="0.3" footer="0.3"/>
  <pageSetup paperSize="9" scale="85" orientation="landscape" r:id="rId1"/>
  <headerFooter differentFirst="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5" tint="0.59999389629810485"/>
    <pageSetUpPr fitToPage="1"/>
  </sheetPr>
  <dimension ref="A1:I15"/>
  <sheetViews>
    <sheetView showGridLines="0" workbookViewId="0"/>
  </sheetViews>
  <sheetFormatPr defaultColWidth="8.90625" defaultRowHeight="15" x14ac:dyDescent="0.3"/>
  <cols>
    <col min="1" max="1" width="1.81640625" style="33" customWidth="1"/>
    <col min="2" max="8" width="16.81640625" style="33" customWidth="1"/>
    <col min="9" max="9" width="1.81640625" style="34" customWidth="1"/>
    <col min="10" max="10" width="8.81640625" style="34" customWidth="1"/>
    <col min="11" max="16384" width="8.90625" style="34"/>
  </cols>
  <sheetData>
    <row r="1" spans="1:9" ht="9" customHeight="1" x14ac:dyDescent="0.3">
      <c r="A1" s="1"/>
      <c r="B1" s="1"/>
      <c r="C1" s="1"/>
      <c r="D1" s="1"/>
      <c r="E1" s="1"/>
      <c r="F1" s="1"/>
      <c r="G1" s="1"/>
      <c r="H1" s="1"/>
      <c r="I1" s="2" t="s">
        <v>1</v>
      </c>
    </row>
    <row r="2" spans="1:9" ht="96" customHeight="1" x14ac:dyDescent="0.3">
      <c r="A2" s="1"/>
      <c r="B2" s="109" t="str">
        <f>CalendarYear&amp;"年"&amp;"11月"</f>
        <v>2021年11月</v>
      </c>
      <c r="C2" s="109"/>
      <c r="D2" s="109"/>
      <c r="E2" s="3"/>
      <c r="F2" s="3"/>
      <c r="G2" s="3"/>
      <c r="H2" s="4"/>
      <c r="I2" s="2"/>
    </row>
    <row r="3" spans="1:9" s="35" customFormat="1" ht="24" customHeight="1" x14ac:dyDescent="0.3">
      <c r="A3" s="5"/>
      <c r="B3" s="28" t="str">
        <f>週の始まり</f>
        <v>日曜日</v>
      </c>
      <c r="C3" s="29" t="str">
        <f t="shared" ref="C3:H3" si="0">TEXT(C4,"aaaa")</f>
        <v>月曜日</v>
      </c>
      <c r="D3" s="29" t="str">
        <f t="shared" si="0"/>
        <v>火曜日</v>
      </c>
      <c r="E3" s="29" t="str">
        <f t="shared" si="0"/>
        <v>水曜日</v>
      </c>
      <c r="F3" s="29" t="str">
        <f t="shared" si="0"/>
        <v>木曜日</v>
      </c>
      <c r="G3" s="29" t="str">
        <f t="shared" si="0"/>
        <v>金曜日</v>
      </c>
      <c r="H3" s="30" t="str">
        <f t="shared" si="0"/>
        <v>土曜日</v>
      </c>
      <c r="I3" s="9"/>
    </row>
    <row r="4" spans="1:9" s="36" customFormat="1" ht="24" customHeight="1" x14ac:dyDescent="0.3">
      <c r="A4" s="10"/>
      <c r="B4" s="42">
        <f t="array" ref="B4:H4">DaysAndWeeks+DATE(CalendarYear,11,1)-WEEKDAY(DATE(CalendarYear,11,1),(週の始まり="月曜日")+1)+1</f>
        <v>44500</v>
      </c>
      <c r="C4" s="42">
        <v>44501</v>
      </c>
      <c r="D4" s="42">
        <v>44502</v>
      </c>
      <c r="E4" s="42">
        <v>44503</v>
      </c>
      <c r="F4" s="42">
        <v>44504</v>
      </c>
      <c r="G4" s="42">
        <v>44505</v>
      </c>
      <c r="H4" s="42">
        <v>44506</v>
      </c>
      <c r="I4" s="11"/>
    </row>
    <row r="5" spans="1:9" s="37" customFormat="1" ht="56.1" customHeight="1" x14ac:dyDescent="0.3">
      <c r="A5" s="13"/>
      <c r="B5" s="31"/>
      <c r="C5" s="31"/>
      <c r="D5" s="31"/>
      <c r="E5" s="31"/>
      <c r="F5" s="31"/>
      <c r="G5" s="31"/>
      <c r="H5" s="31"/>
      <c r="I5" s="15"/>
    </row>
    <row r="6" spans="1:9" s="36" customFormat="1" ht="24" customHeight="1" x14ac:dyDescent="0.3">
      <c r="A6" s="10"/>
      <c r="B6" s="43">
        <f t="array" ref="B6:H6">DaysAndWeeks+DATE(CalendarYear,11,1)-WEEKDAY(DATE(CalendarYear,11,1),(週の始まり="月曜日")+1)+8</f>
        <v>44507</v>
      </c>
      <c r="C6" s="43">
        <v>44508</v>
      </c>
      <c r="D6" s="43">
        <v>44509</v>
      </c>
      <c r="E6" s="43">
        <v>44510</v>
      </c>
      <c r="F6" s="43">
        <v>44511</v>
      </c>
      <c r="G6" s="43">
        <v>44512</v>
      </c>
      <c r="H6" s="43">
        <v>44513</v>
      </c>
      <c r="I6" s="11"/>
    </row>
    <row r="7" spans="1:9" s="37" customFormat="1" ht="56.1" customHeight="1" x14ac:dyDescent="0.3">
      <c r="A7" s="13"/>
      <c r="B7" s="32"/>
      <c r="C7" s="32"/>
      <c r="D7" s="32"/>
      <c r="E7" s="32"/>
      <c r="F7" s="32"/>
      <c r="G7" s="32"/>
      <c r="H7" s="32"/>
      <c r="I7" s="15"/>
    </row>
    <row r="8" spans="1:9" s="36" customFormat="1" ht="24" customHeight="1" x14ac:dyDescent="0.3">
      <c r="A8" s="10"/>
      <c r="B8" s="44">
        <f t="array" ref="B8:H8">DaysAndWeeks+DATE(CalendarYear,11,1)-WEEKDAY(DATE(CalendarYear,11,1),(週の始まり="月曜日")+1)+15</f>
        <v>44514</v>
      </c>
      <c r="C8" s="44">
        <v>44515</v>
      </c>
      <c r="D8" s="44">
        <v>44516</v>
      </c>
      <c r="E8" s="44">
        <v>44517</v>
      </c>
      <c r="F8" s="44">
        <v>44518</v>
      </c>
      <c r="G8" s="44">
        <v>44519</v>
      </c>
      <c r="H8" s="44">
        <v>44520</v>
      </c>
      <c r="I8" s="11"/>
    </row>
    <row r="9" spans="1:9" s="37" customFormat="1" ht="56.1" customHeight="1" x14ac:dyDescent="0.3">
      <c r="A9" s="13"/>
      <c r="B9" s="31"/>
      <c r="C9" s="31"/>
      <c r="D9" s="31"/>
      <c r="E9" s="31"/>
      <c r="F9" s="31"/>
      <c r="G9" s="31"/>
      <c r="H9" s="31"/>
      <c r="I9" s="15"/>
    </row>
    <row r="10" spans="1:9" s="36" customFormat="1" ht="24" customHeight="1" x14ac:dyDescent="0.3">
      <c r="A10" s="10"/>
      <c r="B10" s="43">
        <f t="array" ref="B10:H10">DaysAndWeeks+DATE(CalendarYear,11,1)-WEEKDAY(DATE(CalendarYear,11,1),(週の始まり="月曜日")+1)+22</f>
        <v>44521</v>
      </c>
      <c r="C10" s="43">
        <v>44522</v>
      </c>
      <c r="D10" s="43">
        <v>44523</v>
      </c>
      <c r="E10" s="43">
        <v>44524</v>
      </c>
      <c r="F10" s="43">
        <v>44525</v>
      </c>
      <c r="G10" s="43">
        <v>44526</v>
      </c>
      <c r="H10" s="43">
        <v>44527</v>
      </c>
      <c r="I10" s="11"/>
    </row>
    <row r="11" spans="1:9" s="37" customFormat="1" ht="56.1" customHeight="1" x14ac:dyDescent="0.3">
      <c r="A11" s="13"/>
      <c r="B11" s="32"/>
      <c r="C11" s="32"/>
      <c r="D11" s="32"/>
      <c r="E11" s="32"/>
      <c r="F11" s="32"/>
      <c r="G11" s="32"/>
      <c r="H11" s="32"/>
      <c r="I11" s="15"/>
    </row>
    <row r="12" spans="1:9" s="36" customFormat="1" ht="24" customHeight="1" x14ac:dyDescent="0.3">
      <c r="A12" s="10"/>
      <c r="B12" s="44">
        <f t="array" ref="B12:H12">DaysAndWeeks+DATE(CalendarYear,11,1)-WEEKDAY(DATE(CalendarYear,11,1),(週の始まり="月曜日")+1)+29</f>
        <v>44528</v>
      </c>
      <c r="C12" s="44">
        <v>44529</v>
      </c>
      <c r="D12" s="44">
        <v>44530</v>
      </c>
      <c r="E12" s="44">
        <v>44531</v>
      </c>
      <c r="F12" s="44">
        <v>44532</v>
      </c>
      <c r="G12" s="44">
        <v>44533</v>
      </c>
      <c r="H12" s="44">
        <v>44534</v>
      </c>
      <c r="I12" s="11"/>
    </row>
    <row r="13" spans="1:9" s="37" customFormat="1" ht="56.1" customHeight="1" x14ac:dyDescent="0.3">
      <c r="A13" s="13"/>
      <c r="B13" s="31"/>
      <c r="C13" s="31"/>
      <c r="D13" s="31"/>
      <c r="E13" s="31"/>
      <c r="F13" s="31"/>
      <c r="G13" s="31"/>
      <c r="H13" s="31"/>
      <c r="I13" s="15"/>
    </row>
    <row r="14" spans="1:9" s="36" customFormat="1" ht="24" customHeight="1" x14ac:dyDescent="0.3">
      <c r="A14" s="10"/>
      <c r="B14" s="43">
        <f t="array" ref="B14:C14">DaysAndWeeks+DATE(CalendarYear,11,1)-WEEKDAY(DATE(CalendarYear,11,1),(週の始まり="月曜日")+1)+36</f>
        <v>44535</v>
      </c>
      <c r="C14" s="43">
        <v>44536</v>
      </c>
      <c r="D14" s="110" t="s">
        <v>0</v>
      </c>
      <c r="E14" s="110"/>
      <c r="F14" s="110"/>
      <c r="G14" s="110"/>
      <c r="H14" s="111"/>
      <c r="I14" s="11"/>
    </row>
    <row r="15" spans="1:9" s="37" customFormat="1" ht="56.1" customHeight="1" x14ac:dyDescent="0.3">
      <c r="A15" s="13"/>
      <c r="B15" s="32"/>
      <c r="C15" s="32"/>
      <c r="D15" s="112"/>
      <c r="E15" s="112"/>
      <c r="F15" s="112"/>
      <c r="G15" s="112"/>
      <c r="H15" s="113"/>
      <c r="I15" s="15"/>
    </row>
  </sheetData>
  <mergeCells count="3">
    <mergeCell ref="B2:D2"/>
    <mergeCell ref="D14:H14"/>
    <mergeCell ref="D15:H15"/>
  </mergeCells>
  <phoneticPr fontId="33"/>
  <conditionalFormatting sqref="B12:H12 B14:C14">
    <cfRule type="expression" dxfId="3" priority="2">
      <formula>AND(DAY(B12)&gt;=1,DAY(B12)&lt;=15)</formula>
    </cfRule>
  </conditionalFormatting>
  <conditionalFormatting sqref="B4:G4">
    <cfRule type="expression" dxfId="2" priority="1">
      <formula>DAY(B4)&gt;8</formula>
    </cfRule>
  </conditionalFormatting>
  <dataValidations count="8">
    <dataValidation allowBlank="1" showInputMessage="1" showErrorMessage="1" prompt="曜日は自動的に決定されます" sqref="C3:H3" xr:uid="{00000000-0002-0000-0A00-000000000000}"/>
    <dataValidation allowBlank="1" showInputMessage="1" showErrorMessage="1" prompt="11 月の月間カレンダー" sqref="A1" xr:uid="{00000000-0002-0000-0A00-000001000000}"/>
    <dataValidation allowBlank="1" showInputMessage="1" showErrorMessage="1" prompt="このセルの年は、1 月のワークシートに入力された年に基づいて自動的に更新されます。下のカレンダーには、前の月と次の月の日付が薄い色のフォントで表示されます。" sqref="B2:D2" xr:uid="{00000000-0002-0000-0A00-000002000000}"/>
    <dataValidation allowBlank="1" showInputMessage="1" showErrorMessage="1" prompt="この行と行 6、8、10、12、14 には、週のカレンダー日が含まれます。このセルの数字が 1 でない場合は、それは前の月の日付のものです。セル D15 にメモを入力します。" sqref="B4" xr:uid="{00000000-0002-0000-0A00-000003000000}"/>
    <dataValidation allowBlank="1" showInputMessage="1" showErrorMessage="1" prompt="この行と行 7、9、11、13、15 は、一つ上のセルのカレンダー日に関連する毎日のメモを入力するためのセルです。" sqref="B5" xr:uid="{00000000-0002-0000-0A00-000004000000}"/>
    <dataValidation allowBlank="1" showInputMessage="1" prompt="このセルに毎月のメモを入力します" sqref="D15:H15" xr:uid="{00000000-0002-0000-0A00-000005000000}"/>
    <dataValidation allowBlank="1" showInputMessage="1" prompt="下のセルに毎月のメモを入力します" sqref="D14:H14" xr:uid="{00000000-0002-0000-0A00-000006000000}"/>
    <dataValidation allowBlank="1" showInputMessage="1" showErrorMessage="1" prompt="この行には、このカレンダーの曜日名が含まれます。このセルには、週の最初の曜日が含まれます。最初の曜日を変更するには、1 月のワークシートのセル L5 で新しい曜日を選びます。" sqref="B3" xr:uid="{00000000-0002-0000-0A00-000007000000}"/>
  </dataValidations>
  <printOptions horizontalCentered="1"/>
  <pageMargins left="0.25" right="0.25" top="0.5" bottom="0.5" header="0.3" footer="0.3"/>
  <pageSetup paperSize="9" scale="85" orientation="landscape" r:id="rId1"/>
  <headerFooter differentFirst="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>
    <tabColor theme="8" tint="0.59999389629810485"/>
    <pageSetUpPr fitToPage="1"/>
  </sheetPr>
  <dimension ref="A1:I15"/>
  <sheetViews>
    <sheetView showGridLines="0" workbookViewId="0"/>
  </sheetViews>
  <sheetFormatPr defaultColWidth="8.90625" defaultRowHeight="15" x14ac:dyDescent="0.3"/>
  <cols>
    <col min="1" max="1" width="1.81640625" style="33" customWidth="1"/>
    <col min="2" max="8" width="16.81640625" style="33" customWidth="1"/>
    <col min="9" max="9" width="1.81640625" style="34" customWidth="1"/>
    <col min="10" max="10" width="8.81640625" style="34" customWidth="1"/>
    <col min="11" max="16384" width="8.90625" style="34"/>
  </cols>
  <sheetData>
    <row r="1" spans="1:9" ht="9" customHeight="1" x14ac:dyDescent="0.3">
      <c r="A1" s="1"/>
      <c r="B1" s="1"/>
      <c r="C1" s="1"/>
      <c r="D1" s="1"/>
      <c r="E1" s="1"/>
      <c r="F1" s="1"/>
      <c r="G1" s="1"/>
      <c r="H1" s="1"/>
      <c r="I1" s="2" t="s">
        <v>1</v>
      </c>
    </row>
    <row r="2" spans="1:9" ht="96" customHeight="1" x14ac:dyDescent="0.3">
      <c r="A2" s="1"/>
      <c r="B2" s="80" t="str">
        <f>CalendarYear&amp;"年"&amp;"12月"</f>
        <v>2021年12月</v>
      </c>
      <c r="C2" s="80"/>
      <c r="D2" s="80"/>
      <c r="E2" s="3"/>
      <c r="F2" s="3"/>
      <c r="G2" s="3"/>
      <c r="H2" s="4"/>
      <c r="I2" s="2"/>
    </row>
    <row r="3" spans="1:9" s="35" customFormat="1" ht="24" customHeight="1" x14ac:dyDescent="0.3">
      <c r="A3" s="5"/>
      <c r="B3" s="6" t="str">
        <f>週の始まり</f>
        <v>日曜日</v>
      </c>
      <c r="C3" s="7" t="str">
        <f t="shared" ref="C3:H3" si="0">TEXT(C4,"aaaa")</f>
        <v>月曜日</v>
      </c>
      <c r="D3" s="7" t="str">
        <f t="shared" si="0"/>
        <v>火曜日</v>
      </c>
      <c r="E3" s="7" t="str">
        <f t="shared" si="0"/>
        <v>水曜日</v>
      </c>
      <c r="F3" s="7" t="str">
        <f t="shared" si="0"/>
        <v>木曜日</v>
      </c>
      <c r="G3" s="7" t="str">
        <f t="shared" si="0"/>
        <v>金曜日</v>
      </c>
      <c r="H3" s="8" t="str">
        <f t="shared" si="0"/>
        <v>土曜日</v>
      </c>
      <c r="I3" s="9"/>
    </row>
    <row r="4" spans="1:9" s="36" customFormat="1" ht="24" customHeight="1" x14ac:dyDescent="0.3">
      <c r="A4" s="10"/>
      <c r="B4" s="38">
        <f t="array" ref="B4:H4">DaysAndWeeks+DATE(CalendarYear,12,1)-WEEKDAY(DATE(CalendarYear,12,1),(週の始まり="月曜日")+1)+1</f>
        <v>44528</v>
      </c>
      <c r="C4" s="38">
        <v>44529</v>
      </c>
      <c r="D4" s="38">
        <v>44530</v>
      </c>
      <c r="E4" s="38">
        <v>44531</v>
      </c>
      <c r="F4" s="38">
        <v>44532</v>
      </c>
      <c r="G4" s="38">
        <v>44533</v>
      </c>
      <c r="H4" s="39">
        <v>44534</v>
      </c>
      <c r="I4" s="11"/>
    </row>
    <row r="5" spans="1:9" s="37" customFormat="1" ht="56.1" customHeight="1" x14ac:dyDescent="0.3">
      <c r="A5" s="13"/>
      <c r="B5" s="14"/>
      <c r="C5" s="14"/>
      <c r="D5" s="14"/>
      <c r="E5" s="14"/>
      <c r="F5" s="14"/>
      <c r="G5" s="14"/>
      <c r="H5" s="14"/>
      <c r="I5" s="15"/>
    </row>
    <row r="6" spans="1:9" s="36" customFormat="1" ht="24" customHeight="1" x14ac:dyDescent="0.3">
      <c r="A6" s="10"/>
      <c r="B6" s="40">
        <f t="array" ref="B6:H6">DaysAndWeeks+DATE(CalendarYear,12,1)-WEEKDAY(DATE(CalendarYear,12,1),(週の始まり="月曜日")+1)+8</f>
        <v>44535</v>
      </c>
      <c r="C6" s="40">
        <v>44536</v>
      </c>
      <c r="D6" s="40">
        <v>44537</v>
      </c>
      <c r="E6" s="40">
        <v>44538</v>
      </c>
      <c r="F6" s="40">
        <v>44539</v>
      </c>
      <c r="G6" s="40">
        <v>44540</v>
      </c>
      <c r="H6" s="40">
        <v>44541</v>
      </c>
      <c r="I6" s="11"/>
    </row>
    <row r="7" spans="1:9" s="37" customFormat="1" ht="56.1" customHeight="1" x14ac:dyDescent="0.3">
      <c r="A7" s="13"/>
      <c r="B7" s="17"/>
      <c r="C7" s="17"/>
      <c r="D7" s="17"/>
      <c r="E7" s="17"/>
      <c r="F7" s="17"/>
      <c r="G7" s="17"/>
      <c r="H7" s="17"/>
      <c r="I7" s="15"/>
    </row>
    <row r="8" spans="1:9" s="36" customFormat="1" ht="24" customHeight="1" x14ac:dyDescent="0.3">
      <c r="A8" s="10"/>
      <c r="B8" s="41">
        <f t="array" ref="B8:H8">DaysAndWeeks+DATE(CalendarYear,12,1)-WEEKDAY(DATE(CalendarYear,12,1),(週の始まり="月曜日")+1)+15</f>
        <v>44542</v>
      </c>
      <c r="C8" s="41">
        <v>44543</v>
      </c>
      <c r="D8" s="41">
        <v>44544</v>
      </c>
      <c r="E8" s="41">
        <v>44545</v>
      </c>
      <c r="F8" s="41">
        <v>44546</v>
      </c>
      <c r="G8" s="41">
        <v>44547</v>
      </c>
      <c r="H8" s="41">
        <v>44548</v>
      </c>
      <c r="I8" s="11"/>
    </row>
    <row r="9" spans="1:9" s="37" customFormat="1" ht="56.1" customHeight="1" x14ac:dyDescent="0.3">
      <c r="A9" s="13"/>
      <c r="B9" s="14"/>
      <c r="C9" s="14"/>
      <c r="D9" s="14"/>
      <c r="E9" s="14"/>
      <c r="F9" s="14"/>
      <c r="G9" s="14"/>
      <c r="H9" s="14"/>
      <c r="I9" s="15"/>
    </row>
    <row r="10" spans="1:9" s="36" customFormat="1" ht="24" customHeight="1" x14ac:dyDescent="0.3">
      <c r="A10" s="10"/>
      <c r="B10" s="40">
        <f t="array" ref="B10:H10">DaysAndWeeks+DATE(CalendarYear,12,1)-WEEKDAY(DATE(CalendarYear,12,1),(週の始まり="月曜日")+1)+22</f>
        <v>44549</v>
      </c>
      <c r="C10" s="40">
        <v>44550</v>
      </c>
      <c r="D10" s="40">
        <v>44551</v>
      </c>
      <c r="E10" s="40">
        <v>44552</v>
      </c>
      <c r="F10" s="40">
        <v>44553</v>
      </c>
      <c r="G10" s="40">
        <v>44554</v>
      </c>
      <c r="H10" s="40">
        <v>44555</v>
      </c>
      <c r="I10" s="11"/>
    </row>
    <row r="11" spans="1:9" s="37" customFormat="1" ht="56.1" customHeight="1" x14ac:dyDescent="0.3">
      <c r="A11" s="13"/>
      <c r="B11" s="17"/>
      <c r="C11" s="17"/>
      <c r="D11" s="17"/>
      <c r="E11" s="17"/>
      <c r="F11" s="17"/>
      <c r="G11" s="17"/>
      <c r="H11" s="17"/>
      <c r="I11" s="15"/>
    </row>
    <row r="12" spans="1:9" s="36" customFormat="1" ht="24" customHeight="1" x14ac:dyDescent="0.3">
      <c r="A12" s="10"/>
      <c r="B12" s="41">
        <f t="array" ref="B12:H12">DaysAndWeeks+DATE(CalendarYear,12,1)-WEEKDAY(DATE(CalendarYear,12,1),(週の始まり="月曜日")+1)+29</f>
        <v>44556</v>
      </c>
      <c r="C12" s="41">
        <v>44557</v>
      </c>
      <c r="D12" s="41">
        <v>44558</v>
      </c>
      <c r="E12" s="41">
        <v>44559</v>
      </c>
      <c r="F12" s="41">
        <v>44560</v>
      </c>
      <c r="G12" s="41">
        <v>44561</v>
      </c>
      <c r="H12" s="41">
        <v>44562</v>
      </c>
      <c r="I12" s="11"/>
    </row>
    <row r="13" spans="1:9" s="37" customFormat="1" ht="56.1" customHeight="1" x14ac:dyDescent="0.3">
      <c r="A13" s="13"/>
      <c r="B13" s="14"/>
      <c r="C13" s="14"/>
      <c r="D13" s="14"/>
      <c r="E13" s="14"/>
      <c r="F13" s="14"/>
      <c r="G13" s="14"/>
      <c r="H13" s="14"/>
      <c r="I13" s="15"/>
    </row>
    <row r="14" spans="1:9" s="36" customFormat="1" ht="24" customHeight="1" x14ac:dyDescent="0.3">
      <c r="A14" s="10"/>
      <c r="B14" s="40">
        <f t="array" ref="B14:C14">DaysAndWeeks+DATE(CalendarYear,12,1)-WEEKDAY(DATE(CalendarYear,12,1),(週の始まり="月曜日")+1)+36</f>
        <v>44563</v>
      </c>
      <c r="C14" s="40">
        <v>44564</v>
      </c>
      <c r="D14" s="81" t="s">
        <v>0</v>
      </c>
      <c r="E14" s="81"/>
      <c r="F14" s="81"/>
      <c r="G14" s="81"/>
      <c r="H14" s="82"/>
      <c r="I14" s="11"/>
    </row>
    <row r="15" spans="1:9" s="37" customFormat="1" ht="56.1" customHeight="1" x14ac:dyDescent="0.3">
      <c r="A15" s="13"/>
      <c r="B15" s="17"/>
      <c r="C15" s="17"/>
      <c r="D15" s="83"/>
      <c r="E15" s="83"/>
      <c r="F15" s="83"/>
      <c r="G15" s="83"/>
      <c r="H15" s="84"/>
      <c r="I15" s="15"/>
    </row>
  </sheetData>
  <mergeCells count="3">
    <mergeCell ref="B2:D2"/>
    <mergeCell ref="D14:H14"/>
    <mergeCell ref="D15:H15"/>
  </mergeCells>
  <phoneticPr fontId="33"/>
  <conditionalFormatting sqref="B12:H12 B14:C14">
    <cfRule type="expression" dxfId="1" priority="2">
      <formula>AND(DAY(B12)&gt;=1,DAY(B12)&lt;=15)</formula>
    </cfRule>
  </conditionalFormatting>
  <conditionalFormatting sqref="B4:G4">
    <cfRule type="expression" dxfId="0" priority="1">
      <formula>DAY(B4)&gt;8</formula>
    </cfRule>
  </conditionalFormatting>
  <dataValidations count="8">
    <dataValidation allowBlank="1" showInputMessage="1" showErrorMessage="1" prompt="曜日は自動的に決定されます" sqref="C3:H3" xr:uid="{00000000-0002-0000-0B00-000000000000}"/>
    <dataValidation allowBlank="1" showInputMessage="1" showErrorMessage="1" prompt="12 月の月間カレンダー" sqref="A1" xr:uid="{00000000-0002-0000-0B00-000001000000}"/>
    <dataValidation allowBlank="1" showInputMessage="1" showErrorMessage="1" prompt="このセルの年は、1 月のワークシートに入力された年に基づいて自動的に更新されます。下のカレンダーには、前の月と次の月の日付が薄い色のフォントで表示されます。" sqref="B2:D2" xr:uid="{00000000-0002-0000-0B00-000002000000}"/>
    <dataValidation allowBlank="1" showInputMessage="1" showErrorMessage="1" prompt="この行には、このカレンダーの曜日名が含まれます。このセルには、週の最初の曜日が含まれます。最初の曜日を変更するには、1 月のワークシートのセル L5 で新しい曜日を選びます。" sqref="B3" xr:uid="{00000000-0002-0000-0B00-000003000000}"/>
    <dataValidation allowBlank="1" showInputMessage="1" prompt="下のセルに毎月のメモを入力します" sqref="D14:H14" xr:uid="{00000000-0002-0000-0B00-000004000000}"/>
    <dataValidation allowBlank="1" showInputMessage="1" prompt="このセルに毎月のメモを入力します" sqref="D15:H15" xr:uid="{00000000-0002-0000-0B00-000005000000}"/>
    <dataValidation allowBlank="1" showInputMessage="1" showErrorMessage="1" prompt="この行と行 7、9、11、13、15 は、一つ上のセルのカレンダー日に関連する毎日のメモを入力するためのセルです。" sqref="B5" xr:uid="{00000000-0002-0000-0B00-000006000000}"/>
    <dataValidation allowBlank="1" showInputMessage="1" showErrorMessage="1" prompt="この行と行 6、8、10、12、14 には、週のカレンダー日が含まれます。このセルの数字が 1 でない場合は、それは前の月の日付のものです。セル D15 にメモを入力します。" sqref="B4" xr:uid="{00000000-0002-0000-0B00-000007000000}"/>
  </dataValidations>
  <printOptions horizontalCentered="1"/>
  <pageMargins left="0.25" right="0.25" top="0.5" bottom="0.5" header="0.3" footer="0.3"/>
  <pageSetup paperSize="9" scale="85" orientation="landscape" r:id="rId1"/>
  <headerFooter differentFirst="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tatus xmlns="71af3243-3dd4-4a8d-8c0d-dd76da1f02a5">Not started</Status>
    <MediaServiceKeyPoints xmlns="71af3243-3dd4-4a8d-8c0d-dd76da1f02a5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9F111ED35F8CC479449609E8A0923A6" ma:contentTypeVersion="12" ma:contentTypeDescription="Create a new document." ma:contentTypeScope="" ma:versionID="426e97fa315356fffbdcd9876fe988c2">
  <xsd:schema xmlns:xsd="http://www.w3.org/2001/XMLSchema" xmlns:xs="http://www.w3.org/2001/XMLSchema" xmlns:p="http://schemas.microsoft.com/office/2006/metadata/properties" xmlns:ns2="71af3243-3dd4-4a8d-8c0d-dd76da1f02a5" xmlns:ns3="16c05727-aa75-4e4a-9b5f-8a80a1165891" targetNamespace="http://schemas.microsoft.com/office/2006/metadata/properties" ma:root="true" ma:fieldsID="14b8f0def80e6d70ce3def20c90759ae" ns2:_="" ns3:_="">
    <xsd:import namespace="71af3243-3dd4-4a8d-8c0d-dd76da1f02a5"/>
    <xsd:import namespace="16c05727-aa75-4e4a-9b5f-8a80a116589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CR" minOccurs="0"/>
                <xsd:element ref="ns2:MediaServiceAutoTags" minOccurs="0"/>
                <xsd:element ref="ns2:MediaServiceEventHashCode" minOccurs="0"/>
                <xsd:element ref="ns2:MediaServiceGenerationTime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1af3243-3dd4-4a8d-8c0d-dd76da1f02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CR" ma:index="10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AutoTags" ma:index="11" nillable="true" ma:displayName="MediaServiceAutoTags" ma:internalName="MediaServiceAutoTags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false">
      <xsd:simpleType>
        <xsd:restriction base="dms:Note">
          <xsd:maxLength value="255"/>
        </xsd:restriction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Status" ma:index="19" nillable="true" ma:displayName="Status" ma:default="Not started" ma:format="Dropdown" ma:internalName="Status">
      <xsd:simpleType>
        <xsd:restriction base="dms:Choice">
          <xsd:enumeration value="Not started"/>
          <xsd:enumeration value="In Progress"/>
          <xsd:enumeration value="Completed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6c05727-aa75-4e4a-9b5f-8a80a1165891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3BF997A1-6F4D-40DF-902F-6A09A77F9752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160D437D-D97C-4174-9BD0-B6C4706C93C2}">
  <ds:schemaRefs>
    <ds:schemaRef ds:uri="http://schemas.microsoft.com/office/2006/metadata/properties"/>
    <ds:schemaRef ds:uri="http://schemas.microsoft.com/office/infopath/2007/PartnerControls"/>
    <ds:schemaRef ds:uri="71af3243-3dd4-4a8d-8c0d-dd76da1f02a5"/>
  </ds:schemaRefs>
</ds:datastoreItem>
</file>

<file path=customXml/itemProps3.xml><?xml version="1.0" encoding="utf-8"?>
<ds:datastoreItem xmlns:ds="http://schemas.openxmlformats.org/officeDocument/2006/customXml" ds:itemID="{65DF88E0-C534-44A9-B15A-DDE8DD22045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1af3243-3dd4-4a8d-8c0d-dd76da1f02a5"/>
    <ds:schemaRef ds:uri="16c05727-aa75-4e4a-9b5f-8a80a116589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emplate>TM11829122</Template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12</vt:i4>
      </vt:variant>
      <vt:variant>
        <vt:lpstr>名前付き一覧</vt:lpstr>
      </vt:variant>
      <vt:variant>
        <vt:i4>39</vt:i4>
      </vt:variant>
    </vt:vector>
  </HeadingPairs>
  <TitlesOfParts>
    <vt:vector size="51" baseType="lpstr">
      <vt:lpstr>1 月</vt:lpstr>
      <vt:lpstr>2 月</vt:lpstr>
      <vt:lpstr>3 月</vt:lpstr>
      <vt:lpstr>4 月</vt:lpstr>
      <vt:lpstr>5 月</vt:lpstr>
      <vt:lpstr>6 月</vt:lpstr>
      <vt:lpstr>7 月</vt:lpstr>
      <vt:lpstr>8 月</vt:lpstr>
      <vt:lpstr>9 月</vt:lpstr>
      <vt:lpstr>10 月</vt:lpstr>
      <vt:lpstr>11 月</vt:lpstr>
      <vt:lpstr>12 月</vt:lpstr>
      <vt:lpstr>CalendarYear</vt:lpstr>
      <vt:lpstr>ColumnTitleRegion1..H12.1</vt:lpstr>
      <vt:lpstr>ColumnTitleRegion1..H12.10</vt:lpstr>
      <vt:lpstr>ColumnTitleRegion1..H12.11</vt:lpstr>
      <vt:lpstr>ColumnTitleRegion1..H12.12</vt:lpstr>
      <vt:lpstr>ColumnTitleRegion1..H12.2</vt:lpstr>
      <vt:lpstr>ColumnTitleRegion1..H12.3</vt:lpstr>
      <vt:lpstr>ColumnTitleRegion1..H12.4</vt:lpstr>
      <vt:lpstr>ColumnTitleRegion1..H12.5</vt:lpstr>
      <vt:lpstr>ColumnTitleRegion1..H12.6</vt:lpstr>
      <vt:lpstr>ColumnTitleRegion1..H12.7</vt:lpstr>
      <vt:lpstr>ColumnTitleRegion1..H12.8</vt:lpstr>
      <vt:lpstr>ColumnTitleRegion1..H12.9</vt:lpstr>
      <vt:lpstr>ColumnTitleRegion2..C14.1</vt:lpstr>
      <vt:lpstr>ColumnTitleRegion2..C14.10</vt:lpstr>
      <vt:lpstr>ColumnTitleRegion2..C14.11</vt:lpstr>
      <vt:lpstr>ColumnTitleRegion2..C14.12</vt:lpstr>
      <vt:lpstr>ColumnTitleRegion2..C14.2</vt:lpstr>
      <vt:lpstr>ColumnTitleRegion2..C14.3</vt:lpstr>
      <vt:lpstr>ColumnTitleRegion2..C14.4</vt:lpstr>
      <vt:lpstr>ColumnTitleRegion2..C14.5</vt:lpstr>
      <vt:lpstr>ColumnTitleRegion2..C14.6</vt:lpstr>
      <vt:lpstr>ColumnTitleRegion2..C14.7</vt:lpstr>
      <vt:lpstr>ColumnTitleRegion2..C14.8</vt:lpstr>
      <vt:lpstr>ColumnTitleRegion2..C14.9</vt:lpstr>
      <vt:lpstr>'1 月'!Print_Area</vt:lpstr>
      <vt:lpstr>'10 月'!Print_Area</vt:lpstr>
      <vt:lpstr>'11 月'!Print_Area</vt:lpstr>
      <vt:lpstr>'12 月'!Print_Area</vt:lpstr>
      <vt:lpstr>'2 月'!Print_Area</vt:lpstr>
      <vt:lpstr>'3 月'!Print_Area</vt:lpstr>
      <vt:lpstr>'4 月'!Print_Area</vt:lpstr>
      <vt:lpstr>'5 月'!Print_Area</vt:lpstr>
      <vt:lpstr>'6 月'!Print_Area</vt:lpstr>
      <vt:lpstr>'7 月'!Print_Area</vt:lpstr>
      <vt:lpstr>'8 月'!Print_Area</vt:lpstr>
      <vt:lpstr>'9 月'!Print_Area</vt:lpstr>
      <vt:lpstr>RowTitleRegion1..K3</vt:lpstr>
      <vt:lpstr>週の始まり</vt:lpstr>
    </vt:vector>
  </TitlesOfParts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lastModifiedBy/>
  <dcterms:created xsi:type="dcterms:W3CDTF">2020-10-07T05:20:26Z</dcterms:created>
  <dcterms:modified xsi:type="dcterms:W3CDTF">2021-07-16T02:41:58Z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0x01010079F111ED35F8CC479449609E8A0923A6</vt:lpwstr>
  </property>
</Properties>
</file>