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247EA85C-5AAD-4872-B642-2A4EE542352D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<sst xmlns="http://schemas.openxmlformats.org/spreadsheetml/2006/main" count="68" uniqueCount="37">
  <si>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</si>
  <si>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</si>
  <si>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</si>
  <si>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</si>
  <si>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</si>
  <si>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</si>
  <si>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</si>
  <si>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</si>
  <si>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</si>
  <si>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</si>
  <si>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</si>
  <si>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</si>
  <si>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</si>
  <si>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</si>
  <si>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</si>
  <si>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</si>
  <si>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</si>
  <si>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</si>
  <si>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</si>
  <si>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</si>
  <si>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</si>
  <si>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</si>
  <si>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</si>
  <si>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</si>
  <si>
    <r>
      <t xml:space="preserve">
①DB設計書
②画面/機能設計
　 機能一覧
</t>
    </r>
    <r>
      <rPr>
        <sz val="10"/>
        <color theme="3" tint="0.499984740745262"/>
        <rFont val="Meiryo UI"/>
        <family val="3"/>
        <charset val="128"/>
      </rPr>
      <t xml:space="preserve">　→終了後、全体レビュー
</t>
    </r>
    <r>
      <rPr>
        <sz val="10"/>
        <color theme="1"/>
        <rFont val="Meiryo UI"/>
        <family val="3"/>
        <charset val="128"/>
      </rPr>
      <t>③項目定義</t>
    </r>
    <rPh sb="4" eb="7">
      <t>セッケイショ</t>
    </rPh>
    <rPh sb="9" eb="11">
      <t>ガメン</t>
    </rPh>
    <rPh sb="12" eb="14">
      <t>キノウ</t>
    </rPh>
    <rPh sb="14" eb="16">
      <t>セッケイ</t>
    </rPh>
    <rPh sb="19" eb="23">
      <t>キノウイチラン</t>
    </rPh>
    <rPh sb="38" eb="40">
      <t>コウモク</t>
    </rPh>
    <rPh sb="40" eb="42">
      <t>テイギ</t>
    </rPh>
    <phoneticPr fontId="33"/>
  </si>
  <si>
    <t>・DB設計：7割くらい（すごい）
・１チーム：アップデート画面を
　　　　　　　　修正/変更
・２チーム：検索/検索結果を
　　　　　　　　修正/変更
・３チーム：終了</t>
    <rPh sb="3" eb="5">
      <t>セッケイ</t>
    </rPh>
    <rPh sb="7" eb="8">
      <t>ワリ</t>
    </rPh>
    <rPh sb="29" eb="31">
      <t>ガメン</t>
    </rPh>
    <rPh sb="41" eb="43">
      <t>シュウセイ</t>
    </rPh>
    <rPh sb="44" eb="46">
      <t>ヘンコウ</t>
    </rPh>
    <rPh sb="53" eb="55">
      <t>ケンサク</t>
    </rPh>
    <rPh sb="56" eb="60">
      <t>ケンサクケッカ</t>
    </rPh>
    <rPh sb="70" eb="72">
      <t>シュウセイ</t>
    </rPh>
    <rPh sb="73" eb="75">
      <t>ヘンコウ</t>
    </rPh>
    <rPh sb="82" eb="84">
      <t>シュウリョウ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</si>
  <si>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 xml:space="preserve">　→終了後、チェック
</t>
    </r>
    <r>
      <rPr>
        <sz val="10"/>
        <rFont val="Meiryo UI"/>
        <family val="3"/>
        <charset val="128"/>
      </rPr>
      <t xml:space="preserve">②外部設計（項目定義）
</t>
    </r>
    <r>
      <rPr>
        <sz val="10"/>
        <color theme="1" tint="0.14999847407452621"/>
        <rFont val="Meiryo UI"/>
        <family val="2"/>
      </rPr>
      <t>③以上が終わり次第、担当決め
　早ければプログラミングにGO</t>
    </r>
    <rPh sb="6" eb="8">
      <t>コウセイ</t>
    </rPh>
    <rPh sb="8" eb="11">
      <t>イチランヒョウ</t>
    </rPh>
    <rPh sb="14" eb="17">
      <t>シュウリョウゴ</t>
    </rPh>
    <rPh sb="24" eb="28">
      <t>ガイブセッケイ</t>
    </rPh>
    <rPh sb="29" eb="33">
      <t>コウモクテイギ</t>
    </rPh>
    <rPh sb="36" eb="38">
      <t>イジョウ</t>
    </rPh>
    <rPh sb="39" eb="40">
      <t>オ</t>
    </rPh>
    <rPh sb="42" eb="44">
      <t>シダイ</t>
    </rPh>
    <rPh sb="45" eb="47">
      <t>タントウ</t>
    </rPh>
    <rPh sb="47" eb="48">
      <t>キ</t>
    </rPh>
    <rPh sb="51" eb="52">
      <t>ハヤ</t>
    </rPh>
    <phoneticPr fontId="33"/>
  </si>
  <si>
    <t>・DB設計：
　　完成
・外部設計：
　　項目定義以外完成
・内部設計：
　　DAO以外はぼちぼち</t>
    <rPh sb="31" eb="35">
      <t>ナイブセッケイ</t>
    </rPh>
    <rPh sb="42" eb="44">
      <t>イガイ</t>
    </rPh>
    <phoneticPr fontId="33"/>
  </si>
  <si>
    <t>・外部設計：完成
・内部設計：完成
・他：勉強会</t>
    <rPh sb="1" eb="5">
      <t>ガイブセッケイ</t>
    </rPh>
    <rPh sb="6" eb="8">
      <t>カンセイ</t>
    </rPh>
    <rPh sb="10" eb="14">
      <t>ナイブセッケイ</t>
    </rPh>
    <rPh sb="15" eb="17">
      <t>カンセイ</t>
    </rPh>
    <rPh sb="20" eb="21">
      <t>ホカ</t>
    </rPh>
    <rPh sb="22" eb="24">
      <t>ベンキョウ</t>
    </rPh>
    <rPh sb="24" eb="25">
      <t>カイ</t>
    </rPh>
    <phoneticPr fontId="33"/>
  </si>
  <si>
    <r>
      <rPr>
        <b/>
        <sz val="10"/>
        <color theme="1" tint="0.14999847407452621"/>
        <rFont val="Meiryo UI"/>
        <family val="3"/>
        <charset val="128"/>
      </rPr>
      <t>開発スタート</t>
    </r>
    <r>
      <rPr>
        <sz val="10"/>
        <color theme="1" tint="0.14999847407452621"/>
        <rFont val="Meiryo UI"/>
        <family val="2"/>
      </rPr>
      <t xml:space="preserve">
〇森山班：登録関係
〇近藤班：検索関係
〇椹班：データ取得関係</t>
    </r>
    <r>
      <rPr>
        <sz val="10"/>
        <color theme="1" tint="0.14999847407452621"/>
        <rFont val="Meiryo UI"/>
        <family val="3"/>
        <charset val="128"/>
      </rPr>
      <t xml:space="preserve">
〇DB班：DB関係</t>
    </r>
    <rPh sb="0" eb="2">
      <t>カイハツ</t>
    </rPh>
    <rPh sb="8" eb="11">
      <t>モリヤマハン</t>
    </rPh>
    <rPh sb="12" eb="14">
      <t>トウロク</t>
    </rPh>
    <rPh sb="14" eb="16">
      <t>カンケイ</t>
    </rPh>
    <rPh sb="18" eb="21">
      <t>コンドウハン</t>
    </rPh>
    <rPh sb="22" eb="26">
      <t>ケンサクカンケイ</t>
    </rPh>
    <rPh sb="28" eb="29">
      <t>サワラ</t>
    </rPh>
    <rPh sb="29" eb="30">
      <t>ハン</t>
    </rPh>
    <rPh sb="34" eb="36">
      <t>シュトク</t>
    </rPh>
    <rPh sb="36" eb="38">
      <t>カンケイ</t>
    </rPh>
    <rPh sb="42" eb="43">
      <t>ハン</t>
    </rPh>
    <rPh sb="46" eb="48">
      <t>カンケイ</t>
    </rPh>
    <phoneticPr fontId="33"/>
  </si>
  <si>
    <t>〇森山班：
　　jsp8割終了（JS除く）
〇近藤班：
〇椹班：
〇DB班：</t>
    <rPh sb="1" eb="4">
      <t>モリヤマハン</t>
    </rPh>
    <rPh sb="12" eb="13">
      <t>ワリ</t>
    </rPh>
    <rPh sb="13" eb="15">
      <t>シュウリョウ</t>
    </rPh>
    <rPh sb="18" eb="19">
      <t>ノゾ</t>
    </rPh>
    <rPh sb="23" eb="26">
      <t>コンドウハン</t>
    </rPh>
    <rPh sb="29" eb="30">
      <t>サワラ</t>
    </rPh>
    <rPh sb="30" eb="31">
      <t>ハン</t>
    </rPh>
    <rPh sb="36" eb="37">
      <t>ハン</t>
    </rPh>
    <phoneticPr fontId="33"/>
  </si>
  <si>
    <t>〇森山班
　学生新規登録jsp、
　アップロードaction・service
〇近藤班
　サーブレット、
　検索周りaction・service
〇椹班
　詳細周り
〇DB班
　データベース</t>
    <rPh sb="1" eb="4">
      <t>モリヤマハン</t>
    </rPh>
    <rPh sb="6" eb="12">
      <t>ガクセイシンキトウロク</t>
    </rPh>
    <rPh sb="40" eb="43">
      <t>コンドウハン</t>
    </rPh>
    <rPh sb="54" eb="56">
      <t>ケンサク</t>
    </rPh>
    <rPh sb="56" eb="57">
      <t>マワ</t>
    </rPh>
    <rPh sb="74" eb="75">
      <t>サワラ</t>
    </rPh>
    <rPh sb="75" eb="76">
      <t>ハン</t>
    </rPh>
    <rPh sb="78" eb="80">
      <t>ショウサイ</t>
    </rPh>
    <rPh sb="80" eb="81">
      <t>マワ</t>
    </rPh>
    <rPh sb="86" eb="87">
      <t>ハン</t>
    </rPh>
    <phoneticPr fontId="33"/>
  </si>
  <si>
    <t>〇森山班
　学生新規登録jsp、
　アップロードaction・service
　　→苦戦中
〇近藤班
　概ね終了
〇椹班
　概ね終了
〇DB班
　概ね終了</t>
    <rPh sb="1" eb="4">
      <t>モリヤマハン</t>
    </rPh>
    <rPh sb="6" eb="12">
      <t>ガクセイシンキトウロク</t>
    </rPh>
    <rPh sb="42" eb="45">
      <t>クセンチュウ</t>
    </rPh>
    <rPh sb="47" eb="50">
      <t>コンドウハン</t>
    </rPh>
    <rPh sb="52" eb="53">
      <t>オオム</t>
    </rPh>
    <rPh sb="54" eb="56">
      <t>シュウリョウ</t>
    </rPh>
    <rPh sb="58" eb="59">
      <t>サワラ</t>
    </rPh>
    <rPh sb="59" eb="60">
      <t>ハン</t>
    </rPh>
    <rPh sb="62" eb="63">
      <t>オオム</t>
    </rPh>
    <rPh sb="64" eb="66">
      <t>シュウリョウ</t>
    </rPh>
    <rPh sb="70" eb="71">
      <t>ハン</t>
    </rPh>
    <rPh sb="73" eb="74">
      <t>オオム</t>
    </rPh>
    <rPh sb="75" eb="77">
      <t>シュウリョウ</t>
    </rPh>
    <phoneticPr fontId="33"/>
  </si>
  <si>
    <t>〇Insert周り
　　アップロードaction・service
　　新規登録jsp
　　　→完成を目指す
〇他
　　ほぼ終了している
　　　→手が空いた人から手が回っていない箇所に着手</t>
    <rPh sb="7" eb="8">
      <t>マワ</t>
    </rPh>
    <rPh sb="35" eb="39">
      <t>シンキトウロク</t>
    </rPh>
    <rPh sb="47" eb="49">
      <t>カンセイ</t>
    </rPh>
    <rPh sb="50" eb="52">
      <t>メザ</t>
    </rPh>
    <rPh sb="56" eb="57">
      <t>ホカ</t>
    </rPh>
    <rPh sb="62" eb="64">
      <t>シュウリョウ</t>
    </rPh>
    <rPh sb="73" eb="74">
      <t>テ</t>
    </rPh>
    <rPh sb="75" eb="76">
      <t>ス</t>
    </rPh>
    <rPh sb="78" eb="79">
      <t>ヒト</t>
    </rPh>
    <rPh sb="81" eb="82">
      <t>テ</t>
    </rPh>
    <rPh sb="83" eb="84">
      <t>マワ</t>
    </rPh>
    <rPh sb="89" eb="91">
      <t>カショ</t>
    </rPh>
    <rPh sb="92" eb="94">
      <t>チャクシュ</t>
    </rPh>
    <phoneticPr fontId="33"/>
  </si>
  <si>
    <t>開発・結合テスト</t>
    <rPh sb="0" eb="2">
      <t>カイハツ</t>
    </rPh>
    <rPh sb="3" eb="5">
      <t>ケツゴウ</t>
    </rPh>
    <phoneticPr fontId="33"/>
  </si>
  <si>
    <t>単体テスト（DAO）</t>
    <rPh sb="0" eb="2">
      <t>タンタイ</t>
    </rPh>
    <phoneticPr fontId="33"/>
  </si>
  <si>
    <t>〇Insert周り
　アップロードaction・service
　ひとつのメソッドでやってたところを分けよう、それにあたり若干変更
　新規登録jsp
　　→保留？
〇Select
　アクション・サービスできてる
　jsp未完成
〇Update周り
　UpdateDeleteサービスアクション大枠完成　見直し
　サーブレット　そこそこ
〇DAO
　各DAOの確認、修正
　できてるサービスに関係するDAOの修正
　サンプルデータの修正
〇CSS
　ヘッダー概ね完成</t>
    <rPh sb="50" eb="51">
      <t>ワ</t>
    </rPh>
    <rPh sb="61" eb="63">
      <t>ジャッカン</t>
    </rPh>
    <rPh sb="63" eb="65">
      <t>ヘンコウ</t>
    </rPh>
    <rPh sb="78" eb="80">
      <t>ホリュウ</t>
    </rPh>
    <rPh sb="111" eb="114">
      <t>ミカンセイ</t>
    </rPh>
    <rPh sb="123" eb="124">
      <t>マワ</t>
    </rPh>
    <rPh sb="148" eb="152">
      <t>オオワクカンセイ</t>
    </rPh>
    <rPh sb="153" eb="155">
      <t>ミナオ</t>
    </rPh>
    <rPh sb="177" eb="178">
      <t>カク</t>
    </rPh>
    <rPh sb="182" eb="184">
      <t>カクニン</t>
    </rPh>
    <rPh sb="185" eb="187">
      <t>シュウセイ</t>
    </rPh>
    <rPh sb="198" eb="200">
      <t>カンケイ</t>
    </rPh>
    <rPh sb="206" eb="208">
      <t>シュウセイ</t>
    </rPh>
    <rPh sb="218" eb="220">
      <t>シュウセイ</t>
    </rPh>
    <rPh sb="232" eb="233">
      <t>オオム</t>
    </rPh>
    <rPh sb="234" eb="236">
      <t>カンセイ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</si>
</sst>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8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  <font>
      <sz val="12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theme="0" tint="-0.499984740745262"/>
      <name val="Meiryo U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87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/>
      <top/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  <border>
      <left/>
      <right/>
      <top style="thin">
        <color theme="7" tint="0.59996337778862885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medium">
        <color theme="8" tint="0.39997558519241921"/>
      </right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/>
      <diagonal/>
    </border>
    <border>
      <left style="medium">
        <color theme="8" tint="0.39997558519241921"/>
      </left>
      <right/>
      <top style="medium">
        <color theme="8" tint="0.39997558519241921"/>
      </top>
      <bottom/>
      <diagonal/>
    </border>
    <border>
      <left style="medium">
        <color theme="8" tint="0.39997558519241921"/>
      </left>
      <right/>
      <top/>
      <bottom/>
      <diagonal/>
    </border>
    <border>
      <left style="medium">
        <color theme="8" tint="0.39997558519241921"/>
      </left>
      <right/>
      <top/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FF00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ck">
        <color rgb="FFFFFF00"/>
      </top>
      <bottom style="thin">
        <color theme="7" tint="0.59996337778862885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92D05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00B0F0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FFC000"/>
      </bottom>
      <diagonal/>
    </border>
    <border>
      <left style="thick">
        <color theme="6" tint="0.39997558519241921"/>
      </left>
      <right/>
      <top style="thin">
        <color theme="7" tint="0.59996337778862885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medium">
        <color theme="8" tint="0.39997558519241921"/>
      </top>
      <bottom/>
      <diagonal/>
    </border>
    <border>
      <left style="thin">
        <color theme="7" tint="0.59996337778862885"/>
      </left>
      <right style="medium">
        <color theme="8" tint="0.39997558519241921"/>
      </right>
      <top style="medium">
        <color theme="8" tint="0.39997558519241921"/>
      </top>
      <bottom/>
      <diagonal/>
    </border>
    <border>
      <left style="medium">
        <color theme="8" tint="0.39997558519241921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thick">
        <color rgb="FFCCECFF"/>
      </bottom>
      <diagonal/>
    </border>
    <border>
      <left style="medium">
        <color theme="8" tint="0.39997558519241921"/>
      </left>
      <right style="medium">
        <color theme="8" tint="0.39997558519241921"/>
      </right>
      <top/>
      <bottom style="thick">
        <color rgb="FFCC0000"/>
      </bottom>
      <diagonal/>
    </border>
    <border>
      <left style="medium">
        <color theme="8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 style="medium">
        <color theme="8" tint="0.39997558519241921"/>
      </right>
      <top style="thick">
        <color rgb="FFCCECFF"/>
      </top>
      <bottom style="thin">
        <color theme="6" tint="0.39997558519241921"/>
      </bottom>
      <diagonal/>
    </border>
    <border>
      <left style="medium">
        <color theme="8" tint="0.39997558519241921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medium">
        <color theme="8" tint="0.39997558519241921"/>
      </bottom>
      <diagonal/>
    </border>
    <border>
      <left style="thin">
        <color theme="7" tint="0.59996337778862885"/>
      </left>
      <right style="medium">
        <color theme="8" tint="0.39997558519241921"/>
      </right>
      <top/>
      <bottom style="medium">
        <color theme="8" tint="0.39997558519241921"/>
      </bottom>
      <diagonal/>
    </border>
    <border>
      <left style="medium">
        <color theme="8" tint="0.39997558519241921"/>
      </left>
      <right/>
      <top style="thick">
        <color rgb="FFFFC000"/>
      </top>
      <bottom style="thin">
        <color theme="7" tint="0.59996337778862885"/>
      </bottom>
      <diagonal/>
    </border>
    <border>
      <left style="medium">
        <color theme="0" tint="-0.34998626667073579"/>
      </left>
      <right/>
      <top style="thick">
        <color rgb="FFFFC000"/>
      </top>
      <bottom/>
      <diagonal/>
    </border>
    <border>
      <left style="medium">
        <color theme="0" tint="-0.34998626667073579"/>
      </left>
      <right style="medium">
        <color theme="8" tint="0.39997558519241921"/>
      </right>
      <top style="thick">
        <color rgb="FFFFC000"/>
      </top>
      <bottom style="thin">
        <color theme="7" tint="0.59996337778862885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ck">
        <color rgb="FFFFC000"/>
      </top>
      <bottom style="thin">
        <color theme="0" tint="-0.34998626667073579"/>
      </bottom>
      <diagonal/>
    </border>
    <border>
      <left style="medium">
        <color theme="8" tint="0.39997558519241921"/>
      </left>
      <right style="medium">
        <color theme="8" tint="0.39997558519241921"/>
      </right>
      <top style="thin">
        <color theme="0" tint="-0.34998626667073579"/>
      </top>
      <bottom style="medium">
        <color theme="8" tint="0.39997558519241921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75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1" xfId="0" applyFont="1" applyBorder="1" applyAlignment="1">
      <alignment horizontal="center" vertical="center"/>
    </xf>
    <xf numFmtId="0" fontId="29" fillId="0" borderId="40" xfId="0" applyFont="1" applyBorder="1" applyAlignment="1">
      <alignment horizontal="center" vertical="center" wrapText="1"/>
    </xf>
    <xf numFmtId="0" fontId="29" fillId="38" borderId="42" xfId="0" applyFont="1" applyFill="1" applyBorder="1" applyAlignment="1">
      <alignment horizontal="center" vertical="center" wrapText="1"/>
    </xf>
    <xf numFmtId="0" fontId="27" fillId="0" borderId="43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4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left" vertical="center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6" borderId="45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0" fontId="40" fillId="0" borderId="0" xfId="0" applyFont="1" applyAlignment="1">
      <alignment horizontal="left" vertical="center"/>
    </xf>
    <xf numFmtId="178" fontId="40" fillId="0" borderId="46" xfId="12" applyNumberFormat="1" applyFont="1" applyFill="1" applyBorder="1" applyAlignment="1">
      <alignment horizontal="left" vertical="center" indent="1"/>
    </xf>
    <xf numFmtId="0" fontId="42" fillId="0" borderId="0" xfId="0" applyFont="1" applyFill="1" applyBorder="1" applyAlignment="1">
      <alignment vertical="center" wrapText="1"/>
    </xf>
    <xf numFmtId="178" fontId="27" fillId="6" borderId="24" xfId="12" applyNumberFormat="1" applyFont="1" applyFill="1" applyBorder="1" applyAlignment="1">
      <alignment horizontal="right" indent="1"/>
    </xf>
    <xf numFmtId="178" fontId="27" fillId="6" borderId="0" xfId="12" applyNumberFormat="1" applyFont="1" applyFill="1" applyBorder="1" applyAlignment="1">
      <alignment horizontal="right" indent="1"/>
    </xf>
    <xf numFmtId="0" fontId="29" fillId="38" borderId="56" xfId="0" applyFont="1" applyFill="1" applyBorder="1" applyAlignment="1">
      <alignment horizontal="left" vertical="top" wrapText="1" indent="1"/>
    </xf>
    <xf numFmtId="0" fontId="29" fillId="38" borderId="39" xfId="0" applyFont="1" applyFill="1" applyBorder="1" applyAlignment="1">
      <alignment horizontal="left" vertical="top" wrapText="1" indent="1"/>
    </xf>
    <xf numFmtId="178" fontId="27" fillId="0" borderId="38" xfId="13" applyNumberFormat="1" applyFont="1" applyFill="1" applyBorder="1" applyAlignment="1">
      <alignment horizontal="right" vertical="center" wrapText="1" indent="1"/>
    </xf>
    <xf numFmtId="178" fontId="27" fillId="0" borderId="58" xfId="12" applyNumberFormat="1" applyFont="1" applyFill="1" applyBorder="1" applyAlignment="1">
      <alignment horizontal="right" indent="1"/>
    </xf>
    <xf numFmtId="0" fontId="29" fillId="0" borderId="59" xfId="0" applyFont="1" applyFill="1" applyBorder="1" applyAlignment="1">
      <alignment horizontal="left" vertical="top" wrapText="1" indent="1"/>
    </xf>
    <xf numFmtId="0" fontId="29" fillId="38" borderId="60" xfId="0" applyFont="1" applyFill="1" applyBorder="1" applyAlignment="1">
      <alignment horizontal="left" vertical="top" wrapText="1" indent="1"/>
    </xf>
    <xf numFmtId="178" fontId="27" fillId="0" borderId="61" xfId="12" applyNumberFormat="1" applyFont="1" applyFill="1" applyBorder="1" applyAlignment="1">
      <alignment horizontal="right" indent="1"/>
    </xf>
    <xf numFmtId="178" fontId="27" fillId="0" borderId="62" xfId="12" applyNumberFormat="1" applyFont="1" applyFill="1" applyBorder="1" applyAlignment="1">
      <alignment horizontal="right" indent="1"/>
    </xf>
    <xf numFmtId="178" fontId="27" fillId="0" borderId="63" xfId="12" applyNumberFormat="1" applyFont="1" applyFill="1" applyBorder="1" applyAlignment="1">
      <alignment horizontal="right" indent="1"/>
    </xf>
    <xf numFmtId="0" fontId="29" fillId="0" borderId="64" xfId="0" applyFont="1" applyFill="1" applyBorder="1" applyAlignment="1">
      <alignment horizontal="left" vertical="top" wrapText="1" indent="1"/>
    </xf>
    <xf numFmtId="178" fontId="27" fillId="6" borderId="24" xfId="13" applyNumberFormat="1" applyFont="1" applyFill="1" applyBorder="1" applyAlignment="1">
      <alignment horizontal="right" vertical="center" wrapText="1" indent="1"/>
    </xf>
    <xf numFmtId="178" fontId="40" fillId="6" borderId="0" xfId="13" applyNumberFormat="1" applyFont="1" applyFill="1" applyBorder="1" applyAlignment="1">
      <alignment horizontal="left" vertical="center" wrapText="1" indent="1"/>
    </xf>
    <xf numFmtId="0" fontId="29" fillId="6" borderId="22" xfId="13" applyFont="1" applyFill="1" applyBorder="1" applyAlignment="1">
      <alignment vertical="top" wrapText="1"/>
    </xf>
    <xf numFmtId="0" fontId="29" fillId="38" borderId="63" xfId="0" applyFont="1" applyFill="1" applyBorder="1" applyAlignment="1">
      <alignment horizontal="left" vertical="top" wrapText="1" indent="1"/>
    </xf>
    <xf numFmtId="178" fontId="40" fillId="0" borderId="65" xfId="12" applyNumberFormat="1" applyFont="1" applyFill="1" applyBorder="1" applyAlignment="1">
      <alignment horizontal="left" indent="1"/>
    </xf>
    <xf numFmtId="0" fontId="36" fillId="0" borderId="59" xfId="0" applyFont="1" applyFill="1" applyBorder="1" applyAlignment="1">
      <alignment horizontal="left" vertical="center" wrapText="1" indent="1"/>
    </xf>
    <xf numFmtId="0" fontId="38" fillId="38" borderId="60" xfId="0" applyFont="1" applyFill="1" applyBorder="1" applyAlignment="1">
      <alignment horizontal="left" vertical="center" wrapText="1"/>
    </xf>
    <xf numFmtId="0" fontId="39" fillId="0" borderId="66" xfId="0" applyFont="1" applyFill="1" applyBorder="1" applyAlignment="1">
      <alignment horizontal="left" vertical="center" wrapText="1" indent="1"/>
    </xf>
    <xf numFmtId="178" fontId="27" fillId="0" borderId="58" xfId="13" applyNumberFormat="1" applyFont="1" applyFill="1" applyBorder="1" applyAlignment="1">
      <alignment horizontal="right" vertical="center" wrapText="1" indent="1"/>
    </xf>
    <xf numFmtId="178" fontId="40" fillId="0" borderId="67" xfId="13" applyNumberFormat="1" applyFont="1" applyFill="1" applyBorder="1" applyAlignment="1">
      <alignment horizontal="left" vertical="center" wrapText="1" indent="1"/>
    </xf>
    <xf numFmtId="0" fontId="36" fillId="0" borderId="59" xfId="13" applyFont="1" applyFill="1" applyBorder="1" applyAlignment="1">
      <alignment horizontal="left" vertical="top" wrapText="1"/>
    </xf>
    <xf numFmtId="178" fontId="44" fillId="0" borderId="58" xfId="13" applyNumberFormat="1" applyFont="1" applyFill="1" applyBorder="1" applyAlignment="1">
      <alignment horizontal="right" vertical="center" wrapText="1" indent="1"/>
    </xf>
    <xf numFmtId="0" fontId="29" fillId="0" borderId="59" xfId="13" applyFont="1" applyFill="1" applyBorder="1" applyAlignment="1">
      <alignment horizontal="left" vertical="top" wrapText="1"/>
    </xf>
    <xf numFmtId="178" fontId="40" fillId="0" borderId="68" xfId="13" applyNumberFormat="1" applyFont="1" applyFill="1" applyBorder="1" applyAlignment="1">
      <alignment horizontal="left" vertical="center" wrapText="1" indent="1"/>
    </xf>
    <xf numFmtId="178" fontId="40" fillId="0" borderId="69" xfId="13" applyNumberFormat="1" applyFont="1" applyFill="1" applyBorder="1" applyAlignment="1">
      <alignment horizontal="left" vertical="center" wrapText="1" indent="1"/>
    </xf>
    <xf numFmtId="0" fontId="36" fillId="0" borderId="59" xfId="13" applyFont="1" applyFill="1" applyBorder="1" applyAlignment="1">
      <alignment vertical="center" wrapText="1"/>
    </xf>
    <xf numFmtId="178" fontId="27" fillId="6" borderId="70" xfId="12" applyNumberFormat="1" applyFont="1" applyFill="1" applyBorder="1" applyAlignment="1">
      <alignment horizontal="right" vertical="center" indent="1"/>
    </xf>
    <xf numFmtId="178" fontId="27" fillId="0" borderId="71" xfId="12" applyNumberFormat="1" applyFont="1" applyFill="1" applyBorder="1" applyAlignment="1">
      <alignment horizontal="right" vertical="center" indent="1"/>
    </xf>
    <xf numFmtId="178" fontId="27" fillId="0" borderId="72" xfId="12" applyNumberFormat="1" applyFont="1" applyFill="1" applyBorder="1" applyAlignment="1">
      <alignment horizontal="right" vertical="center" indent="1"/>
    </xf>
    <xf numFmtId="178" fontId="27" fillId="0" borderId="73" xfId="12" applyNumberFormat="1" applyFont="1" applyFill="1" applyBorder="1" applyAlignment="1">
      <alignment horizontal="right" vertical="center" indent="1"/>
    </xf>
    <xf numFmtId="178" fontId="40" fillId="0" borderId="74" xfId="12" applyNumberFormat="1" applyFont="1" applyFill="1" applyBorder="1" applyAlignment="1">
      <alignment horizontal="left" vertical="center" indent="1"/>
    </xf>
    <xf numFmtId="178" fontId="40" fillId="0" borderId="75" xfId="12" applyNumberFormat="1" applyFont="1" applyFill="1" applyBorder="1" applyAlignment="1">
      <alignment horizontal="left" vertical="center" indent="1"/>
    </xf>
    <xf numFmtId="0" fontId="29" fillId="6" borderId="22" xfId="13" applyFont="1" applyFill="1" applyBorder="1" applyAlignment="1">
      <alignment horizontal="left" vertical="top" wrapText="1" indent="1"/>
    </xf>
    <xf numFmtId="178" fontId="27" fillId="6" borderId="24" xfId="12" applyNumberFormat="1" applyFont="1" applyFill="1" applyBorder="1" applyAlignment="1">
      <alignment horizontal="right" vertical="center" indent="1"/>
    </xf>
    <xf numFmtId="178" fontId="40" fillId="6" borderId="39" xfId="12" applyNumberFormat="1" applyFont="1" applyFill="1" applyBorder="1" applyAlignment="1">
      <alignment horizontal="left" vertical="center" indent="1"/>
    </xf>
    <xf numFmtId="0" fontId="38" fillId="38" borderId="61" xfId="0" applyFont="1" applyFill="1" applyBorder="1" applyAlignment="1">
      <alignment vertical="center" wrapText="1"/>
    </xf>
    <xf numFmtId="178" fontId="27" fillId="0" borderId="58" xfId="12" applyNumberFormat="1" applyFont="1" applyFill="1" applyBorder="1" applyAlignment="1">
      <alignment horizontal="right" vertical="center" indent="1"/>
    </xf>
    <xf numFmtId="178" fontId="40" fillId="0" borderId="69" xfId="12" applyNumberFormat="1" applyFont="1" applyFill="1" applyBorder="1" applyAlignment="1">
      <alignment horizontal="left" vertical="center" indent="1"/>
    </xf>
    <xf numFmtId="178" fontId="27" fillId="0" borderId="69" xfId="13" applyNumberFormat="1" applyFont="1" applyFill="1" applyBorder="1" applyAlignment="1">
      <alignment horizontal="right" vertical="center" wrapText="1" indent="1"/>
    </xf>
    <xf numFmtId="178" fontId="40" fillId="0" borderId="76" xfId="12" applyNumberFormat="1" applyFont="1" applyFill="1" applyBorder="1" applyAlignment="1">
      <alignment horizontal="left" vertical="center" indent="1"/>
    </xf>
    <xf numFmtId="178" fontId="27" fillId="6" borderId="38" xfId="13" applyNumberFormat="1" applyFont="1" applyFill="1" applyBorder="1" applyAlignment="1">
      <alignment horizontal="right" vertical="center" wrapText="1" indent="1"/>
    </xf>
    <xf numFmtId="0" fontId="29" fillId="38" borderId="79" xfId="0" applyFont="1" applyFill="1" applyBorder="1" applyAlignment="1">
      <alignment horizontal="left" vertical="top" wrapText="1" indent="1"/>
    </xf>
    <xf numFmtId="0" fontId="29" fillId="38" borderId="80" xfId="0" applyFont="1" applyFill="1" applyBorder="1" applyAlignment="1">
      <alignment horizontal="left" vertical="top" wrapText="1" indent="1"/>
    </xf>
    <xf numFmtId="0" fontId="29" fillId="38" borderId="81" xfId="0" applyFont="1" applyFill="1" applyBorder="1" applyAlignment="1">
      <alignment horizontal="left" vertical="top" wrapText="1" indent="1"/>
    </xf>
    <xf numFmtId="0" fontId="29" fillId="0" borderId="59" xfId="0" applyFont="1" applyFill="1" applyBorder="1" applyAlignment="1">
      <alignment vertical="center" wrapText="1"/>
    </xf>
    <xf numFmtId="0" fontId="29" fillId="38" borderId="60" xfId="0" applyFont="1" applyFill="1" applyBorder="1" applyAlignment="1">
      <alignment vertical="center" wrapText="1"/>
    </xf>
    <xf numFmtId="0" fontId="29" fillId="0" borderId="59" xfId="13" applyFont="1" applyFill="1" applyBorder="1" applyAlignment="1">
      <alignment horizontal="left" vertical="top" wrapText="1" indent="1"/>
    </xf>
    <xf numFmtId="0" fontId="38" fillId="38" borderId="61" xfId="0" applyFont="1" applyFill="1" applyBorder="1" applyAlignment="1">
      <alignment horizontal="left" vertical="center" wrapText="1"/>
    </xf>
    <xf numFmtId="0" fontId="29" fillId="6" borderId="57" xfId="13" applyFont="1" applyFill="1" applyBorder="1" applyAlignment="1">
      <alignment horizontal="left" vertical="top" wrapText="1" inden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2" fillId="0" borderId="48" xfId="0" applyFont="1" applyFill="1" applyBorder="1" applyAlignment="1">
      <alignment horizontal="left" vertical="center" wrapText="1"/>
    </xf>
    <xf numFmtId="0" fontId="42" fillId="0" borderId="49" xfId="0" applyFont="1" applyFill="1" applyBorder="1" applyAlignment="1">
      <alignment horizontal="left" vertical="center" wrapText="1"/>
    </xf>
    <xf numFmtId="0" fontId="42" fillId="0" borderId="50" xfId="0" applyFont="1" applyFill="1" applyBorder="1" applyAlignment="1">
      <alignment horizontal="left" vertical="center" wrapText="1"/>
    </xf>
    <xf numFmtId="0" fontId="42" fillId="0" borderId="51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left" vertical="center" wrapText="1"/>
    </xf>
    <xf numFmtId="0" fontId="42" fillId="0" borderId="52" xfId="0" applyFont="1" applyFill="1" applyBorder="1" applyAlignment="1">
      <alignment horizontal="left" vertical="center" wrapText="1"/>
    </xf>
    <xf numFmtId="0" fontId="42" fillId="0" borderId="53" xfId="0" applyFont="1" applyFill="1" applyBorder="1" applyAlignment="1">
      <alignment horizontal="left" vertical="center" wrapText="1"/>
    </xf>
    <xf numFmtId="0" fontId="42" fillId="0" borderId="54" xfId="0" applyFont="1" applyFill="1" applyBorder="1" applyAlignment="1">
      <alignment horizontal="left" vertical="center" wrapText="1"/>
    </xf>
    <xf numFmtId="0" fontId="42" fillId="0" borderId="55" xfId="0" applyFont="1" applyFill="1" applyBorder="1" applyAlignment="1">
      <alignment horizontal="left" vertical="center" wrapText="1"/>
    </xf>
    <xf numFmtId="0" fontId="41" fillId="0" borderId="0" xfId="5" applyFont="1" applyFill="1" applyBorder="1">
      <alignment vertical="center"/>
    </xf>
    <xf numFmtId="0" fontId="24" fillId="0" borderId="0" xfId="11" applyFont="1" applyFill="1" applyBorder="1" applyAlignment="1">
      <alignment horizontal="left" vertical="center" wrapText="1" indent="1"/>
    </xf>
    <xf numFmtId="0" fontId="29" fillId="0" borderId="41" xfId="0" applyFont="1" applyBorder="1" applyAlignment="1">
      <alignment horizontal="center" vertical="center" wrapText="1"/>
    </xf>
    <xf numFmtId="0" fontId="29" fillId="0" borderId="40" xfId="0" applyFont="1" applyBorder="1" applyAlignment="1">
      <alignment horizontal="center" vertical="center" wrapText="1"/>
    </xf>
    <xf numFmtId="0" fontId="42" fillId="0" borderId="77" xfId="0" applyFont="1" applyFill="1" applyBorder="1" applyAlignment="1">
      <alignment horizontal="center" vertical="center" wrapText="1"/>
    </xf>
    <xf numFmtId="0" fontId="42" fillId="0" borderId="47" xfId="0" applyFont="1" applyFill="1" applyBorder="1" applyAlignment="1">
      <alignment horizontal="center" vertical="center" wrapText="1"/>
    </xf>
    <xf numFmtId="0" fontId="42" fillId="0" borderId="78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  <xf numFmtId="0" fontId="29" fillId="0" borderId="82" xfId="0" applyFont="1" applyFill="1" applyBorder="1" applyAlignment="1">
      <alignment horizontal="left" vertical="top" wrapText="1" indent="1"/>
    </xf>
    <xf numFmtId="0" fontId="47" fillId="0" borderId="83" xfId="0" applyFont="1" applyFill="1" applyBorder="1" applyAlignment="1">
      <alignment horizontal="left" vertical="top" wrapText="1" indent="1"/>
    </xf>
    <xf numFmtId="0" fontId="29" fillId="0" borderId="84" xfId="0" applyFont="1" applyFill="1" applyBorder="1" applyAlignment="1">
      <alignment horizontal="left" vertical="top" wrapText="1" indent="1"/>
    </xf>
    <xf numFmtId="0" fontId="29" fillId="0" borderId="85" xfId="0" applyFont="1" applyFill="1" applyBorder="1" applyAlignment="1">
      <alignment horizontal="left" vertical="top" wrapText="1" indent="1"/>
    </xf>
    <xf numFmtId="0" fontId="29" fillId="38" borderId="86" xfId="0" applyFont="1" applyFill="1" applyBorder="1" applyAlignment="1">
      <alignment horizontal="left" vertical="top" wrapText="1" indent="1"/>
    </xf>
    <xf numFmtId="178" fontId="40" fillId="0" borderId="61" xfId="12" applyNumberFormat="1" applyFont="1" applyFill="1" applyBorder="1" applyAlignment="1">
      <alignment vertical="center"/>
    </xf>
    <xf numFmtId="178" fontId="40" fillId="0" borderId="69" xfId="13" applyNumberFormat="1" applyFont="1" applyFill="1" applyBorder="1" applyAlignment="1">
      <alignment vertical="center" wrapTex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1393372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2253343" y="16740679"/>
          <a:ext cx="3238312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151760</xdr:colOff>
      <xdr:row>3</xdr:row>
      <xdr:rowOff>277905</xdr:rowOff>
    </xdr:from>
    <xdr:to>
      <xdr:col>5</xdr:col>
      <xdr:colOff>1621971</xdr:colOff>
      <xdr:row>5</xdr:row>
      <xdr:rowOff>654423</xdr:rowOff>
    </xdr:to>
    <xdr:sp macro="" textlink="">
      <xdr:nvSpPr>
        <xdr:cNvPr id="5" name="乗算記号 4">
          <a:extLst>
            <a:ext uri="{FF2B5EF4-FFF2-40B4-BE49-F238E27FC236}">
              <a16:creationId xmlns:a16="http://schemas.microsoft.com/office/drawing/2014/main" id="{5DBEF542-B344-4F9B-8CD7-6A3DA68DB1A2}"/>
            </a:ext>
          </a:extLst>
        </xdr:cNvPr>
        <xdr:cNvSpPr/>
      </xdr:nvSpPr>
      <xdr:spPr>
        <a:xfrm>
          <a:off x="7053303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146638</xdr:colOff>
      <xdr:row>3</xdr:row>
      <xdr:rowOff>277905</xdr:rowOff>
    </xdr:from>
    <xdr:to>
      <xdr:col>6</xdr:col>
      <xdr:colOff>1616849</xdr:colOff>
      <xdr:row>5</xdr:row>
      <xdr:rowOff>654423</xdr:rowOff>
    </xdr:to>
    <xdr:sp macro="" textlink="">
      <xdr:nvSpPr>
        <xdr:cNvPr id="19" name="乗算記号 18">
          <a:extLst>
            <a:ext uri="{FF2B5EF4-FFF2-40B4-BE49-F238E27FC236}">
              <a16:creationId xmlns:a16="http://schemas.microsoft.com/office/drawing/2014/main" id="{38B3EB59-0FE0-42EB-9B68-D67FD99A0207}"/>
            </a:ext>
          </a:extLst>
        </xdr:cNvPr>
        <xdr:cNvSpPr/>
      </xdr:nvSpPr>
      <xdr:spPr>
        <a:xfrm>
          <a:off x="8844324" y="1410019"/>
          <a:ext cx="1470211" cy="1475975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1368399</xdr:colOff>
      <xdr:row>8</xdr:row>
      <xdr:rowOff>439269</xdr:rowOff>
    </xdr:from>
    <xdr:to>
      <xdr:col>3</xdr:col>
      <xdr:colOff>16008</xdr:colOff>
      <xdr:row>9</xdr:row>
      <xdr:rowOff>537881</xdr:rowOff>
    </xdr:to>
    <xdr:sp macro="" textlink="">
      <xdr:nvSpPr>
        <xdr:cNvPr id="20" name="乗算記号 19">
          <a:extLst>
            <a:ext uri="{FF2B5EF4-FFF2-40B4-BE49-F238E27FC236}">
              <a16:creationId xmlns:a16="http://schemas.microsoft.com/office/drawing/2014/main" id="{64C47BE2-C995-4501-B9F7-B49FE326DA7D}"/>
            </a:ext>
          </a:extLst>
        </xdr:cNvPr>
        <xdr:cNvSpPr/>
      </xdr:nvSpPr>
      <xdr:spPr>
        <a:xfrm>
          <a:off x="2228370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140236</xdr:colOff>
      <xdr:row>8</xdr:row>
      <xdr:rowOff>439269</xdr:rowOff>
    </xdr:from>
    <xdr:to>
      <xdr:col>3</xdr:col>
      <xdr:colOff>1610447</xdr:colOff>
      <xdr:row>9</xdr:row>
      <xdr:rowOff>537881</xdr:rowOff>
    </xdr:to>
    <xdr:sp macro="" textlink="">
      <xdr:nvSpPr>
        <xdr:cNvPr id="21" name="乗算記号 20">
          <a:extLst>
            <a:ext uri="{FF2B5EF4-FFF2-40B4-BE49-F238E27FC236}">
              <a16:creationId xmlns:a16="http://schemas.microsoft.com/office/drawing/2014/main" id="{D40A9D79-3594-40D0-896E-9CE4CA8A6C50}"/>
            </a:ext>
          </a:extLst>
        </xdr:cNvPr>
        <xdr:cNvSpPr/>
      </xdr:nvSpPr>
      <xdr:spPr>
        <a:xfrm>
          <a:off x="3830493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1730829</xdr:colOff>
      <xdr:row>8</xdr:row>
      <xdr:rowOff>439269</xdr:rowOff>
    </xdr:from>
    <xdr:to>
      <xdr:col>4</xdr:col>
      <xdr:colOff>1412581</xdr:colOff>
      <xdr:row>9</xdr:row>
      <xdr:rowOff>537881</xdr:rowOff>
    </xdr:to>
    <xdr:sp macro="" textlink="">
      <xdr:nvSpPr>
        <xdr:cNvPr id="22" name="乗算記号 21">
          <a:extLst>
            <a:ext uri="{FF2B5EF4-FFF2-40B4-BE49-F238E27FC236}">
              <a16:creationId xmlns:a16="http://schemas.microsoft.com/office/drawing/2014/main" id="{4DA11A1A-F3CA-4886-85B7-8C38FECB16D3}"/>
            </a:ext>
          </a:extLst>
        </xdr:cNvPr>
        <xdr:cNvSpPr/>
      </xdr:nvSpPr>
      <xdr:spPr>
        <a:xfrm>
          <a:off x="5421086" y="4336355"/>
          <a:ext cx="1477895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133191</xdr:colOff>
      <xdr:row>8</xdr:row>
      <xdr:rowOff>439269</xdr:rowOff>
    </xdr:from>
    <xdr:to>
      <xdr:col>5</xdr:col>
      <xdr:colOff>1603402</xdr:colOff>
      <xdr:row>9</xdr:row>
      <xdr:rowOff>537881</xdr:rowOff>
    </xdr:to>
    <xdr:sp macro="" textlink="">
      <xdr:nvSpPr>
        <xdr:cNvPr id="24" name="乗算記号 23">
          <a:extLst>
            <a:ext uri="{FF2B5EF4-FFF2-40B4-BE49-F238E27FC236}">
              <a16:creationId xmlns:a16="http://schemas.microsoft.com/office/drawing/2014/main" id="{2E17D81C-6965-4763-BF3E-F6B8E6DB2203}"/>
            </a:ext>
          </a:extLst>
        </xdr:cNvPr>
        <xdr:cNvSpPr/>
      </xdr:nvSpPr>
      <xdr:spPr>
        <a:xfrm>
          <a:off x="7034734" y="4336355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152401</xdr:colOff>
      <xdr:row>8</xdr:row>
      <xdr:rowOff>439269</xdr:rowOff>
    </xdr:from>
    <xdr:to>
      <xdr:col>6</xdr:col>
      <xdr:colOff>1622612</xdr:colOff>
      <xdr:row>9</xdr:row>
      <xdr:rowOff>537881</xdr:rowOff>
    </xdr:to>
    <xdr:sp macro="" textlink="">
      <xdr:nvSpPr>
        <xdr:cNvPr id="26" name="乗算記号 25">
          <a:extLst>
            <a:ext uri="{FF2B5EF4-FFF2-40B4-BE49-F238E27FC236}">
              <a16:creationId xmlns:a16="http://schemas.microsoft.com/office/drawing/2014/main" id="{4C34A1B4-46A0-4493-9402-182D6648295F}"/>
            </a:ext>
          </a:extLst>
        </xdr:cNvPr>
        <xdr:cNvSpPr/>
      </xdr:nvSpPr>
      <xdr:spPr>
        <a:xfrm>
          <a:off x="8839201" y="4320987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1763487</xdr:colOff>
      <xdr:row>12</xdr:row>
      <xdr:rowOff>1070640</xdr:rowOff>
    </xdr:from>
    <xdr:to>
      <xdr:col>5</xdr:col>
      <xdr:colOff>22412</xdr:colOff>
      <xdr:row>13</xdr:row>
      <xdr:rowOff>516109</xdr:rowOff>
    </xdr:to>
    <xdr:sp macro="" textlink="">
      <xdr:nvSpPr>
        <xdr:cNvPr id="28" name="乗算記号 27">
          <a:extLst>
            <a:ext uri="{FF2B5EF4-FFF2-40B4-BE49-F238E27FC236}">
              <a16:creationId xmlns:a16="http://schemas.microsoft.com/office/drawing/2014/main" id="{2DE7B1E7-A869-45E0-B670-D506AC856AE2}"/>
            </a:ext>
          </a:extLst>
        </xdr:cNvPr>
        <xdr:cNvSpPr/>
      </xdr:nvSpPr>
      <xdr:spPr>
        <a:xfrm>
          <a:off x="54537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152401</xdr:colOff>
      <xdr:row>12</xdr:row>
      <xdr:rowOff>1070640</xdr:rowOff>
    </xdr:from>
    <xdr:to>
      <xdr:col>5</xdr:col>
      <xdr:colOff>1622612</xdr:colOff>
      <xdr:row>13</xdr:row>
      <xdr:rowOff>516109</xdr:rowOff>
    </xdr:to>
    <xdr:sp macro="" textlink="">
      <xdr:nvSpPr>
        <xdr:cNvPr id="29" name="乗算記号 28">
          <a:extLst>
            <a:ext uri="{FF2B5EF4-FFF2-40B4-BE49-F238E27FC236}">
              <a16:creationId xmlns:a16="http://schemas.microsoft.com/office/drawing/2014/main" id="{D6E418BF-489D-4DA8-AB22-FA317B6E2475}"/>
            </a:ext>
          </a:extLst>
        </xdr:cNvPr>
        <xdr:cNvSpPr/>
      </xdr:nvSpPr>
      <xdr:spPr>
        <a:xfrm>
          <a:off x="7053944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174173</xdr:colOff>
      <xdr:row>12</xdr:row>
      <xdr:rowOff>1070640</xdr:rowOff>
    </xdr:from>
    <xdr:to>
      <xdr:col>3</xdr:col>
      <xdr:colOff>1644384</xdr:colOff>
      <xdr:row>13</xdr:row>
      <xdr:rowOff>516109</xdr:rowOff>
    </xdr:to>
    <xdr:sp macro="" textlink="">
      <xdr:nvSpPr>
        <xdr:cNvPr id="30" name="乗算記号 29">
          <a:extLst>
            <a:ext uri="{FF2B5EF4-FFF2-40B4-BE49-F238E27FC236}">
              <a16:creationId xmlns:a16="http://schemas.microsoft.com/office/drawing/2014/main" id="{CD04F440-DB95-4A94-8418-4082310B93B1}"/>
            </a:ext>
          </a:extLst>
        </xdr:cNvPr>
        <xdr:cNvSpPr/>
      </xdr:nvSpPr>
      <xdr:spPr>
        <a:xfrm>
          <a:off x="3864430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1382487</xdr:colOff>
      <xdr:row>12</xdr:row>
      <xdr:rowOff>1070640</xdr:rowOff>
    </xdr:from>
    <xdr:to>
      <xdr:col>3</xdr:col>
      <xdr:colOff>22412</xdr:colOff>
      <xdr:row>13</xdr:row>
      <xdr:rowOff>516109</xdr:rowOff>
    </xdr:to>
    <xdr:sp macro="" textlink="">
      <xdr:nvSpPr>
        <xdr:cNvPr id="31" name="乗算記号 30">
          <a:extLst>
            <a:ext uri="{FF2B5EF4-FFF2-40B4-BE49-F238E27FC236}">
              <a16:creationId xmlns:a16="http://schemas.microsoft.com/office/drawing/2014/main" id="{CC51FB4E-1253-4503-ADAF-B31A44A25F0D}"/>
            </a:ext>
          </a:extLst>
        </xdr:cNvPr>
        <xdr:cNvSpPr/>
      </xdr:nvSpPr>
      <xdr:spPr>
        <a:xfrm>
          <a:off x="2242458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1023257</xdr:colOff>
      <xdr:row>12</xdr:row>
      <xdr:rowOff>1070640</xdr:rowOff>
    </xdr:from>
    <xdr:to>
      <xdr:col>6</xdr:col>
      <xdr:colOff>2493468</xdr:colOff>
      <xdr:row>13</xdr:row>
      <xdr:rowOff>516109</xdr:rowOff>
    </xdr:to>
    <xdr:sp macro="" textlink="">
      <xdr:nvSpPr>
        <xdr:cNvPr id="15" name="乗算記号 14">
          <a:extLst>
            <a:ext uri="{FF2B5EF4-FFF2-40B4-BE49-F238E27FC236}">
              <a16:creationId xmlns:a16="http://schemas.microsoft.com/office/drawing/2014/main" id="{7DF1F81C-EAD0-44C8-B47C-3E0C15556545}"/>
            </a:ext>
          </a:extLst>
        </xdr:cNvPr>
        <xdr:cNvSpPr/>
      </xdr:nvSpPr>
      <xdr:spPr>
        <a:xfrm>
          <a:off x="9720943" y="8396726"/>
          <a:ext cx="1470211" cy="1470212"/>
        </a:xfrm>
        <a:prstGeom prst="mathMultiply">
          <a:avLst/>
        </a:prstGeom>
        <a:solidFill>
          <a:schemeClr val="accent3">
            <a:alpha val="5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1393372</xdr:colOff>
      <xdr:row>15</xdr:row>
      <xdr:rowOff>259707</xdr:rowOff>
    </xdr:from>
    <xdr:to>
      <xdr:col>5</xdr:col>
      <xdr:colOff>10886</xdr:colOff>
      <xdr:row>15</xdr:row>
      <xdr:rowOff>259707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5420154C-906B-4ECD-9143-74B136E99AF7}"/>
            </a:ext>
          </a:extLst>
        </xdr:cNvPr>
        <xdr:cNvCxnSpPr/>
      </xdr:nvCxnSpPr>
      <xdr:spPr>
        <a:xfrm>
          <a:off x="2253343" y="13496736"/>
          <a:ext cx="4659086" cy="0"/>
        </a:xfrm>
        <a:prstGeom prst="line">
          <a:avLst/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31" t="str">
        <f>CalendarYear&amp;"年"&amp;"1月"</f>
        <v>2021年1月</v>
      </c>
      <c r="C2" s="131"/>
      <c r="D2" s="131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36" t="s">
        <v>2</v>
      </c>
      <c r="L3" s="136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32" t="s">
        <v>0</v>
      </c>
      <c r="E14" s="132"/>
      <c r="F14" s="132"/>
      <c r="G14" s="132"/>
      <c r="H14" s="133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34"/>
      <c r="E15" s="134"/>
      <c r="F15" s="134"/>
      <c r="G15" s="134"/>
      <c r="H15" s="135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1" t="str">
        <f>CalendarYear&amp;"年"&amp;"2月"</f>
        <v>2021年2月</v>
      </c>
      <c r="C2" s="131"/>
      <c r="D2" s="131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32" t="s">
        <v>0</v>
      </c>
      <c r="E14" s="132"/>
      <c r="F14" s="132"/>
      <c r="G14" s="132"/>
      <c r="H14" s="133"/>
      <c r="I14" s="11"/>
    </row>
    <row r="15" spans="1:9" s="37" customFormat="1" ht="56.1" customHeight="1" x14ac:dyDescent="0.3">
      <c r="A15" s="13"/>
      <c r="B15" s="17"/>
      <c r="C15" s="17"/>
      <c r="D15" s="134"/>
      <c r="E15" s="134"/>
      <c r="F15" s="134"/>
      <c r="G15" s="134"/>
      <c r="H15" s="135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7" t="str">
        <f>CalendarYear&amp;"年"&amp;"3月"</f>
        <v>2021年3月</v>
      </c>
      <c r="C2" s="137"/>
      <c r="D2" s="137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38" t="s">
        <v>0</v>
      </c>
      <c r="E14" s="138"/>
      <c r="F14" s="138"/>
      <c r="G14" s="138"/>
      <c r="H14" s="139"/>
      <c r="I14" s="11"/>
    </row>
    <row r="15" spans="1:9" s="37" customFormat="1" ht="56.1" customHeight="1" x14ac:dyDescent="0.3">
      <c r="A15" s="13"/>
      <c r="B15" s="22"/>
      <c r="C15" s="22"/>
      <c r="D15" s="140"/>
      <c r="E15" s="140"/>
      <c r="F15" s="140"/>
      <c r="G15" s="140"/>
      <c r="H15" s="141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7" t="str">
        <f>CalendarYear&amp;"年"&amp;"4月"</f>
        <v>2021年4月</v>
      </c>
      <c r="C2" s="137"/>
      <c r="D2" s="137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38" t="s">
        <v>0</v>
      </c>
      <c r="E14" s="138"/>
      <c r="F14" s="138"/>
      <c r="G14" s="138"/>
      <c r="H14" s="139"/>
      <c r="I14" s="11"/>
    </row>
    <row r="15" spans="1:9" s="37" customFormat="1" ht="56.1" customHeight="1" x14ac:dyDescent="0.3">
      <c r="A15" s="13"/>
      <c r="B15" s="22"/>
      <c r="C15" s="22"/>
      <c r="D15" s="140"/>
      <c r="E15" s="140"/>
      <c r="F15" s="140"/>
      <c r="G15" s="140"/>
      <c r="H15" s="141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7" t="str">
        <f>CalendarYear&amp;"年"&amp;"5月"</f>
        <v>2021年5月</v>
      </c>
      <c r="C2" s="137"/>
      <c r="D2" s="137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38" t="s">
        <v>0</v>
      </c>
      <c r="E14" s="138"/>
      <c r="F14" s="138"/>
      <c r="G14" s="138"/>
      <c r="H14" s="139"/>
      <c r="I14" s="11"/>
    </row>
    <row r="15" spans="1:9" s="37" customFormat="1" ht="56.1" customHeight="1" x14ac:dyDescent="0.3">
      <c r="A15" s="13"/>
      <c r="B15" s="22"/>
      <c r="C15" s="22"/>
      <c r="D15" s="140"/>
      <c r="E15" s="140"/>
      <c r="F15" s="140"/>
      <c r="G15" s="140"/>
      <c r="H15" s="141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2" t="str">
        <f>CalendarYear&amp;"年"&amp;"6月"</f>
        <v>2021年6月</v>
      </c>
      <c r="C2" s="142"/>
      <c r="D2" s="142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43" t="s">
        <v>0</v>
      </c>
      <c r="E14" s="143"/>
      <c r="F14" s="143"/>
      <c r="G14" s="143"/>
      <c r="H14" s="144"/>
      <c r="I14" s="11"/>
    </row>
    <row r="15" spans="1:9" s="37" customFormat="1" ht="56.1" customHeight="1" x14ac:dyDescent="0.3">
      <c r="A15" s="13"/>
      <c r="B15" s="27"/>
      <c r="C15" s="27"/>
      <c r="D15" s="145"/>
      <c r="E15" s="145"/>
      <c r="F15" s="145"/>
      <c r="G15" s="145"/>
      <c r="H15" s="14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70" zoomScaleNormal="70" workbookViewId="0">
      <pane ySplit="2" topLeftCell="A11" activePane="bottomLeft" state="frozen"/>
      <selection pane="bottomLeft" activeCell="J14" sqref="J14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1.453125" style="33" customWidth="1"/>
    <col min="5" max="5" width="16.81640625" style="33" customWidth="1"/>
    <col min="6" max="6" width="21.453125" style="33" customWidth="1"/>
    <col min="7" max="7" width="42.36328125" style="33" customWidth="1"/>
    <col min="8" max="8" width="16.8164062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56" t="str">
        <f>CalendarYear&amp;"年"&amp;"7月"</f>
        <v>2021年7月</v>
      </c>
      <c r="C1" s="156"/>
      <c r="D1" s="156"/>
      <c r="E1" s="3"/>
      <c r="F1" s="3"/>
      <c r="G1" s="3"/>
      <c r="H1" s="4"/>
    </row>
    <row r="2" spans="1:15" s="35" customFormat="1" ht="24" customHeight="1" thickBot="1" x14ac:dyDescent="0.35">
      <c r="A2" s="56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6"/>
      <c r="B3" s="80">
        <f t="array" ref="B3:H3">DaysAndWeeks+DATE(CalendarYear,7,1)-WEEKDAY(DATE(CalendarYear,7,1),(週の始まり="月曜日")+1)+1</f>
        <v>44374</v>
      </c>
      <c r="C3" s="89">
        <v>44375</v>
      </c>
      <c r="D3" s="85">
        <v>44376</v>
      </c>
      <c r="E3" s="85">
        <v>44377</v>
      </c>
      <c r="F3" s="85">
        <v>44378</v>
      </c>
      <c r="G3" s="85">
        <v>44379</v>
      </c>
      <c r="H3" s="65">
        <v>44380</v>
      </c>
    </row>
    <row r="4" spans="1:15" s="36" customFormat="1" ht="24" customHeight="1" thickBot="1" x14ac:dyDescent="0.35">
      <c r="A4" s="56"/>
      <c r="B4" s="81"/>
      <c r="C4" s="90"/>
      <c r="D4" s="88"/>
      <c r="E4" s="88"/>
      <c r="F4" s="96" t="s">
        <v>12</v>
      </c>
      <c r="G4" s="88"/>
      <c r="H4" s="66"/>
    </row>
    <row r="5" spans="1:15" s="37" customFormat="1" ht="62.4" customHeight="1" thickTop="1" thickBot="1" x14ac:dyDescent="0.35">
      <c r="A5" s="57" t="s">
        <v>10</v>
      </c>
      <c r="B5" s="76"/>
      <c r="C5" s="91"/>
      <c r="D5" s="86"/>
      <c r="E5" s="86"/>
      <c r="F5" s="97" t="s">
        <v>6</v>
      </c>
      <c r="G5" s="99"/>
      <c r="H5" s="67"/>
    </row>
    <row r="6" spans="1:15" s="37" customFormat="1" ht="82.8" customHeight="1" thickTop="1" thickBot="1" x14ac:dyDescent="0.35">
      <c r="A6" s="58" t="s">
        <v>9</v>
      </c>
      <c r="B6" s="82"/>
      <c r="C6" s="95"/>
      <c r="D6" s="87"/>
      <c r="E6" s="87"/>
      <c r="F6" s="98" t="s">
        <v>11</v>
      </c>
      <c r="G6" s="98" t="s">
        <v>13</v>
      </c>
      <c r="H6" s="83"/>
      <c r="K6" s="147" t="s">
        <v>23</v>
      </c>
      <c r="L6" s="148"/>
      <c r="M6" s="148"/>
      <c r="N6" s="149"/>
    </row>
    <row r="7" spans="1:15" s="36" customFormat="1" ht="24" customHeight="1" x14ac:dyDescent="0.3">
      <c r="A7" s="59"/>
      <c r="B7" s="92">
        <f t="array" ref="B7:H7">DaysAndWeeks+DATE(CalendarYear,7,1)-WEEKDAY(DATE(CalendarYear,7,1),(週の始まり="月曜日")+1)+8</f>
        <v>44381</v>
      </c>
      <c r="C7" s="100">
        <v>44382</v>
      </c>
      <c r="D7" s="103">
        <v>44383</v>
      </c>
      <c r="E7" s="103">
        <v>44384</v>
      </c>
      <c r="F7" s="103">
        <v>44385</v>
      </c>
      <c r="G7" s="103">
        <v>44386</v>
      </c>
      <c r="H7" s="68">
        <v>44387</v>
      </c>
      <c r="J7" s="37"/>
      <c r="K7" s="150"/>
      <c r="L7" s="151"/>
      <c r="M7" s="151"/>
      <c r="N7" s="152"/>
      <c r="O7" s="37"/>
    </row>
    <row r="8" spans="1:15" s="62" customFormat="1" ht="24" customHeight="1" thickBot="1" x14ac:dyDescent="0.35">
      <c r="A8" s="158" t="s">
        <v>10</v>
      </c>
      <c r="B8" s="93"/>
      <c r="C8" s="101" t="s">
        <v>7</v>
      </c>
      <c r="D8" s="101"/>
      <c r="E8" s="101"/>
      <c r="F8" s="105" t="s">
        <v>8</v>
      </c>
      <c r="G8" s="106" t="s">
        <v>16</v>
      </c>
      <c r="H8" s="64"/>
      <c r="J8" s="36"/>
      <c r="K8" s="150"/>
      <c r="L8" s="151"/>
      <c r="M8" s="151"/>
      <c r="N8" s="152"/>
      <c r="O8" s="36"/>
    </row>
    <row r="9" spans="1:15" s="37" customFormat="1" ht="108" customHeight="1" thickTop="1" x14ac:dyDescent="0.3">
      <c r="A9" s="159"/>
      <c r="B9" s="94"/>
      <c r="C9" s="102" t="s">
        <v>15</v>
      </c>
      <c r="D9" s="104" t="s">
        <v>20</v>
      </c>
      <c r="E9" s="104" t="s">
        <v>24</v>
      </c>
      <c r="F9" s="104" t="s">
        <v>26</v>
      </c>
      <c r="G9" s="107" t="s">
        <v>29</v>
      </c>
      <c r="H9" s="69"/>
      <c r="J9" s="62"/>
      <c r="K9" s="150"/>
      <c r="L9" s="151"/>
      <c r="M9" s="151"/>
      <c r="N9" s="152"/>
      <c r="O9" s="62"/>
    </row>
    <row r="10" spans="1:15" s="37" customFormat="1" ht="114" customHeight="1" thickBot="1" x14ac:dyDescent="0.35">
      <c r="A10" s="61" t="s">
        <v>9</v>
      </c>
      <c r="B10" s="82"/>
      <c r="C10" s="129" t="s">
        <v>14</v>
      </c>
      <c r="D10" s="129" t="s">
        <v>25</v>
      </c>
      <c r="E10" s="129" t="s">
        <v>27</v>
      </c>
      <c r="F10" s="117" t="s">
        <v>28</v>
      </c>
      <c r="G10" s="117" t="s">
        <v>30</v>
      </c>
      <c r="H10" s="83"/>
      <c r="K10" s="150"/>
      <c r="L10" s="151"/>
      <c r="M10" s="151"/>
      <c r="N10" s="152"/>
    </row>
    <row r="11" spans="1:15" s="36" customFormat="1" ht="24" customHeight="1" thickBot="1" x14ac:dyDescent="0.35">
      <c r="A11" s="5"/>
      <c r="B11" s="108">
        <f t="array" ref="B11:H11">DaysAndWeeks+DATE(CalendarYear,7,1)-WEEKDAY(DATE(CalendarYear,7,1),(週の始まり="月曜日")+1)+15</f>
        <v>44388</v>
      </c>
      <c r="C11" s="109">
        <v>44389</v>
      </c>
      <c r="D11" s="110">
        <v>44390</v>
      </c>
      <c r="E11" s="111">
        <v>44391</v>
      </c>
      <c r="F11" s="118">
        <v>44392</v>
      </c>
      <c r="G11" s="118">
        <v>44393</v>
      </c>
      <c r="H11" s="71">
        <v>44394</v>
      </c>
      <c r="J11" s="37"/>
      <c r="K11" s="153"/>
      <c r="L11" s="154"/>
      <c r="M11" s="154"/>
      <c r="N11" s="155"/>
      <c r="O11" s="37"/>
    </row>
    <row r="12" spans="1:15" s="62" customFormat="1" ht="24" customHeight="1" thickTop="1" thickBot="1" x14ac:dyDescent="0.35">
      <c r="A12" s="77"/>
      <c r="B12" s="75"/>
      <c r="C12" s="112" t="s">
        <v>21</v>
      </c>
      <c r="D12" s="78"/>
      <c r="E12" s="113"/>
      <c r="F12" s="119" t="s">
        <v>16</v>
      </c>
      <c r="G12" s="119"/>
      <c r="H12" s="116"/>
      <c r="J12" s="36"/>
      <c r="K12" s="36"/>
      <c r="L12" s="36"/>
      <c r="M12" s="36"/>
      <c r="N12" s="36"/>
      <c r="O12" s="36"/>
    </row>
    <row r="13" spans="1:15" s="37" customFormat="1" ht="159" customHeight="1" thickTop="1" x14ac:dyDescent="0.3">
      <c r="A13" s="60" t="s">
        <v>10</v>
      </c>
      <c r="B13" s="76"/>
      <c r="C13" s="160" t="s">
        <v>22</v>
      </c>
      <c r="D13" s="161"/>
      <c r="E13" s="162"/>
      <c r="F13" s="126" t="s">
        <v>31</v>
      </c>
      <c r="G13" s="126" t="s">
        <v>33</v>
      </c>
      <c r="H13" s="67"/>
    </row>
    <row r="14" spans="1:15" s="37" customFormat="1" ht="363" customHeight="1" thickBot="1" x14ac:dyDescent="0.35">
      <c r="A14" s="61" t="s">
        <v>9</v>
      </c>
      <c r="B14" s="82"/>
      <c r="C14" s="123"/>
      <c r="D14" s="124"/>
      <c r="E14" s="125"/>
      <c r="F14" s="127" t="s">
        <v>32</v>
      </c>
      <c r="G14" s="127" t="s">
        <v>36</v>
      </c>
      <c r="H14" s="83"/>
    </row>
    <row r="15" spans="1:15" s="36" customFormat="1" ht="24" customHeight="1" x14ac:dyDescent="0.3">
      <c r="A15" s="56"/>
      <c r="B15" s="92">
        <f t="array" ref="B15:H15">DaysAndWeeks+DATE(CalendarYear,7,1)-WEEKDAY(DATE(CalendarYear,7,1),(週の始まり="月曜日")+1)+22</f>
        <v>44395</v>
      </c>
      <c r="C15" s="100">
        <v>44396</v>
      </c>
      <c r="D15" s="100">
        <v>44397</v>
      </c>
      <c r="E15" s="100">
        <v>44398</v>
      </c>
      <c r="F15" s="74">
        <v>44399</v>
      </c>
      <c r="G15" s="122">
        <v>44400</v>
      </c>
      <c r="H15" s="63">
        <v>44401</v>
      </c>
    </row>
    <row r="16" spans="1:15" s="36" customFormat="1" ht="24" customHeight="1" thickBot="1" x14ac:dyDescent="0.35">
      <c r="A16" s="56"/>
      <c r="B16" s="72"/>
      <c r="C16" s="174" t="s">
        <v>35</v>
      </c>
      <c r="D16" s="120"/>
      <c r="E16" s="120"/>
      <c r="F16" s="72" t="s">
        <v>18</v>
      </c>
      <c r="G16" s="72" t="s">
        <v>18</v>
      </c>
      <c r="H16" s="74"/>
    </row>
    <row r="17" spans="1:13" s="37" customFormat="1" ht="130.19999999999999" customHeight="1" thickTop="1" thickBot="1" x14ac:dyDescent="0.35">
      <c r="A17" s="60" t="s">
        <v>10</v>
      </c>
      <c r="B17" s="114"/>
      <c r="C17" s="128"/>
      <c r="D17" s="128"/>
      <c r="E17" s="128"/>
      <c r="F17" s="114"/>
      <c r="G17" s="130"/>
      <c r="H17" s="70"/>
    </row>
    <row r="18" spans="1:13" s="37" customFormat="1" ht="76.8" customHeight="1" thickBot="1" x14ac:dyDescent="0.35">
      <c r="A18" s="61" t="s">
        <v>9</v>
      </c>
      <c r="B18" s="82"/>
      <c r="C18" s="87"/>
      <c r="D18" s="87"/>
      <c r="E18" s="87"/>
      <c r="F18" s="83"/>
      <c r="G18" s="51"/>
      <c r="H18" s="51"/>
      <c r="J18" s="79"/>
      <c r="K18" s="79"/>
      <c r="L18" s="79"/>
      <c r="M18" s="79"/>
    </row>
    <row r="19" spans="1:13" s="36" customFormat="1" ht="24" customHeight="1" x14ac:dyDescent="0.3">
      <c r="A19" s="56"/>
      <c r="B19" s="115">
        <f t="array" ref="B19:H19">DaysAndWeeks+DATE(CalendarYear,7,1)-WEEKDAY(DATE(CalendarYear,7,1),(週の始まり="月曜日")+1)+29</f>
        <v>44402</v>
      </c>
      <c r="C19" s="118">
        <v>44403</v>
      </c>
      <c r="D19" s="118">
        <v>44404</v>
      </c>
      <c r="E19" s="118">
        <v>44405</v>
      </c>
      <c r="F19" s="118">
        <v>44406</v>
      </c>
      <c r="G19" s="118">
        <v>44407</v>
      </c>
      <c r="H19" s="71">
        <v>44408</v>
      </c>
      <c r="J19" s="79"/>
      <c r="K19" s="79"/>
      <c r="L19" s="79"/>
      <c r="M19" s="79"/>
    </row>
    <row r="20" spans="1:13" s="62" customFormat="1" ht="24" customHeight="1" thickBot="1" x14ac:dyDescent="0.35">
      <c r="A20" s="73"/>
      <c r="B20" s="75"/>
      <c r="C20" s="119" t="s">
        <v>34</v>
      </c>
      <c r="E20" s="173" t="s">
        <v>19</v>
      </c>
      <c r="F20" s="119"/>
      <c r="G20" s="121" t="s">
        <v>17</v>
      </c>
      <c r="H20" s="116"/>
      <c r="J20" s="79"/>
      <c r="K20" s="79"/>
      <c r="L20" s="79"/>
      <c r="M20" s="79"/>
    </row>
    <row r="21" spans="1:13" s="37" customFormat="1" ht="117" customHeight="1" thickTop="1" x14ac:dyDescent="0.3">
      <c r="A21" s="60" t="s">
        <v>10</v>
      </c>
      <c r="B21" s="76"/>
      <c r="C21" s="168"/>
      <c r="D21" s="169"/>
      <c r="E21" s="171"/>
      <c r="F21" s="170"/>
      <c r="G21" s="86"/>
      <c r="H21" s="67"/>
      <c r="J21" s="79"/>
      <c r="K21" s="79"/>
      <c r="L21" s="79"/>
      <c r="M21" s="79"/>
    </row>
    <row r="22" spans="1:13" s="37" customFormat="1" ht="83.4" customHeight="1" thickBot="1" x14ac:dyDescent="0.35">
      <c r="A22" s="61" t="s">
        <v>9</v>
      </c>
      <c r="B22" s="82"/>
      <c r="C22" s="87"/>
      <c r="D22" s="172"/>
      <c r="E22" s="87"/>
      <c r="F22" s="87"/>
      <c r="G22" s="87"/>
      <c r="H22" s="83"/>
      <c r="J22" s="79"/>
      <c r="K22" s="79"/>
      <c r="L22" s="79"/>
      <c r="M22" s="79"/>
    </row>
    <row r="23" spans="1:13" s="36" customFormat="1" ht="24" customHeight="1" x14ac:dyDescent="0.3">
      <c r="A23" s="56"/>
      <c r="B23" s="54">
        <f t="array" ref="B23:C23">DaysAndWeeks+DATE(CalendarYear,7,1)-WEEKDAY(DATE(CalendarYear,7,1),(週の始まり="月曜日")+1)+36</f>
        <v>44409</v>
      </c>
      <c r="C23" s="84">
        <v>44410</v>
      </c>
      <c r="D23" s="157" t="s">
        <v>0</v>
      </c>
      <c r="E23" s="157"/>
      <c r="F23" s="157"/>
      <c r="G23" s="157"/>
      <c r="H23" s="144"/>
    </row>
    <row r="24" spans="1:13" s="37" customFormat="1" ht="56.1" customHeight="1" x14ac:dyDescent="0.3">
      <c r="A24" s="60"/>
      <c r="B24" s="55"/>
      <c r="C24" s="27"/>
      <c r="D24" s="145"/>
      <c r="E24" s="145"/>
      <c r="F24" s="145"/>
      <c r="G24" s="145"/>
      <c r="H24" s="146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23:C23 B19:H19 E20:H20 B20:C20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2" t="str">
        <f>CalendarYear&amp;"年"&amp;"8月"</f>
        <v>2021年8月</v>
      </c>
      <c r="C2" s="142"/>
      <c r="D2" s="142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43" t="s">
        <v>0</v>
      </c>
      <c r="E14" s="143"/>
      <c r="F14" s="143"/>
      <c r="G14" s="143"/>
      <c r="H14" s="144"/>
      <c r="I14" s="11"/>
    </row>
    <row r="15" spans="1:9" s="37" customFormat="1" ht="56.1" customHeight="1" x14ac:dyDescent="0.3">
      <c r="A15" s="13"/>
      <c r="B15" s="27"/>
      <c r="C15" s="27"/>
      <c r="D15" s="145"/>
      <c r="E15" s="145"/>
      <c r="F15" s="145"/>
      <c r="G15" s="145"/>
      <c r="H15" s="14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63" t="str">
        <f>CalendarYear&amp;"年"&amp;"9月"</f>
        <v>2021年9月</v>
      </c>
      <c r="C2" s="163"/>
      <c r="D2" s="16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64" t="s">
        <v>0</v>
      </c>
      <c r="E14" s="164"/>
      <c r="F14" s="164"/>
      <c r="G14" s="164"/>
      <c r="H14" s="165"/>
      <c r="I14" s="11"/>
    </row>
    <row r="15" spans="1:9" s="37" customFormat="1" ht="56.1" customHeight="1" x14ac:dyDescent="0.3">
      <c r="A15" s="13"/>
      <c r="B15" s="32"/>
      <c r="C15" s="32"/>
      <c r="D15" s="166"/>
      <c r="E15" s="166"/>
      <c r="F15" s="166"/>
      <c r="G15" s="166"/>
      <c r="H15" s="16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63" t="str">
        <f>CalendarYear&amp;"年"&amp;"10月"</f>
        <v>2021年10月</v>
      </c>
      <c r="C2" s="163"/>
      <c r="D2" s="16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64" t="s">
        <v>0</v>
      </c>
      <c r="E14" s="164"/>
      <c r="F14" s="164"/>
      <c r="G14" s="164"/>
      <c r="H14" s="165"/>
      <c r="I14" s="11"/>
    </row>
    <row r="15" spans="1:9" s="37" customFormat="1" ht="56.1" customHeight="1" x14ac:dyDescent="0.3">
      <c r="A15" s="13"/>
      <c r="B15" s="32"/>
      <c r="C15" s="32"/>
      <c r="D15" s="166"/>
      <c r="E15" s="166"/>
      <c r="F15" s="166"/>
      <c r="G15" s="166"/>
      <c r="H15" s="16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63" t="str">
        <f>CalendarYear&amp;"年"&amp;"11月"</f>
        <v>2021年11月</v>
      </c>
      <c r="C2" s="163"/>
      <c r="D2" s="16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64" t="s">
        <v>0</v>
      </c>
      <c r="E14" s="164"/>
      <c r="F14" s="164"/>
      <c r="G14" s="164"/>
      <c r="H14" s="165"/>
      <c r="I14" s="11"/>
    </row>
    <row r="15" spans="1:9" s="37" customFormat="1" ht="56.1" customHeight="1" x14ac:dyDescent="0.3">
      <c r="A15" s="13"/>
      <c r="B15" s="32"/>
      <c r="C15" s="32"/>
      <c r="D15" s="166"/>
      <c r="E15" s="166"/>
      <c r="F15" s="166"/>
      <c r="G15" s="166"/>
      <c r="H15" s="16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1" t="str">
        <f>CalendarYear&amp;"年"&amp;"12月"</f>
        <v>2021年12月</v>
      </c>
      <c r="C2" s="131"/>
      <c r="D2" s="131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32" t="s">
        <v>0</v>
      </c>
      <c r="E14" s="132"/>
      <c r="F14" s="132"/>
      <c r="G14" s="132"/>
      <c r="H14" s="133"/>
      <c r="I14" s="11"/>
    </row>
    <row r="15" spans="1:9" s="37" customFormat="1" ht="56.1" customHeight="1" x14ac:dyDescent="0.3">
      <c r="A15" s="13"/>
      <c r="B15" s="17"/>
      <c r="C15" s="17"/>
      <c r="D15" s="134"/>
      <c r="E15" s="134"/>
      <c r="F15" s="134"/>
      <c r="G15" s="134"/>
      <c r="H15" s="135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2021-07-19T05:40:10Z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