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2DC6A718-D64C-474D-9866-6FD4FCE9373F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<sst xmlns="http://schemas.openxmlformats.org/spreadsheetml/2006/main" count="58" uniqueCount="27">
  <si>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</si>
  <si>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</si>
  <si>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</si>
  <si>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</si>
  <si>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</si>
  <si>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</si>
  <si>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</si>
  <si>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</si>
  <si>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</si>
  <si>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</si>
  <si>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</si>
  <si>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</si>
  <si>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</si>
  <si>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</si>
  <si>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</si>
  <si>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</si>
  <si>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r>
      <t xml:space="preserve">
①DB設計書
②機能一覧
</t>
    </r>
    <r>
      <rPr>
        <sz val="10"/>
        <color theme="3" tint="0.499984740745262"/>
        <rFont val="Meiryo UI"/>
        <family val="3"/>
        <charset val="128"/>
      </rPr>
      <t>　→終了後、全体レビュー</t>
    </r>
    <rPh sb="4" eb="7">
      <t>セッケイショ</t>
    </rPh>
    <rPh sb="9" eb="13">
      <t>キノウイチラン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</si>
  <si>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>　→終了後、レビュー</t>
    </r>
    <rPh sb="6" eb="8">
      <t>コウセイ</t>
    </rPh>
    <rPh sb="8" eb="11">
      <t>イチランヒョウ</t>
    </rPh>
    <rPh sb="14" eb="17">
      <t>シュウリョウゴ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</si>
  <si>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</si>
  <si>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</si>
  <si>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</si>
  <si>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開発・テスト</t>
    <rPh sb="0" eb="2">
      <t>カイハツ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</si>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</sst>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5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18"/>
      <color rgb="FFC00000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7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 style="thin">
        <color theme="7" tint="0.59996337778862885"/>
      </top>
      <bottom style="thin">
        <color theme="7" tint="0.59996337778862885"/>
      </bottom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92D050"/>
      </bottom>
      <diagonal/>
    </border>
    <border>
      <left style="thin">
        <color theme="7" tint="0.59996337778862885"/>
      </left>
      <right/>
      <top/>
      <bottom style="thick">
        <color rgb="FF00B0F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FF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FF00"/>
      </top>
      <bottom style="thin">
        <color theme="7" tint="0.59996337778862885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 style="thick">
        <color rgb="FFFFC000"/>
      </bottom>
      <diagonal/>
    </border>
    <border>
      <left/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/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C000"/>
      </top>
      <bottom style="thin">
        <color theme="7" tint="0.59996337778862885"/>
      </bottom>
      <diagonal/>
    </border>
    <border>
      <left style="thin">
        <color theme="8" tint="0.79998168889431442"/>
      </left>
      <right/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8" tint="0.79998168889431442"/>
      </right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7" tint="0.59996337778862885"/>
      </right>
      <top/>
      <bottom style="thick">
        <color rgb="FFCC0000"/>
      </bottom>
      <diagonal/>
    </border>
    <border>
      <left style="thick">
        <color theme="6" tint="0.39997558519241921"/>
      </left>
      <right/>
      <top/>
      <bottom/>
      <diagonal/>
    </border>
    <border>
      <left/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6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48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9" fillId="0" borderId="23" xfId="0" applyFont="1" applyFill="1" applyBorder="1" applyAlignment="1">
      <alignment horizontal="left" vertical="top" wrapText="1" indent="1"/>
    </xf>
    <xf numFmtId="0" fontId="29" fillId="38" borderId="40" xfId="0" applyFont="1" applyFill="1" applyBorder="1" applyAlignment="1">
      <alignment horizontal="left" vertical="top" wrapText="1" indent="1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2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3" xfId="0" applyFont="1" applyFill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/>
    </xf>
    <xf numFmtId="0" fontId="29" fillId="0" borderId="42" xfId="0" applyFont="1" applyBorder="1" applyAlignment="1">
      <alignment horizontal="center" vertical="center" wrapText="1"/>
    </xf>
    <xf numFmtId="0" fontId="29" fillId="38" borderId="45" xfId="0" applyFont="1" applyFill="1" applyBorder="1" applyAlignment="1">
      <alignment horizontal="center" vertical="center" wrapText="1"/>
    </xf>
    <xf numFmtId="0" fontId="38" fillId="38" borderId="38" xfId="0" applyFont="1" applyFill="1" applyBorder="1" applyAlignment="1">
      <alignment horizontal="left" vertical="center" wrapText="1"/>
    </xf>
    <xf numFmtId="0" fontId="29" fillId="0" borderId="21" xfId="13" applyFont="1" applyFill="1" applyBorder="1" applyAlignment="1">
      <alignment vertical="top" wrapText="1"/>
    </xf>
    <xf numFmtId="0" fontId="40" fillId="0" borderId="0" xfId="0" applyFont="1" applyFill="1" applyBorder="1" applyAlignment="1">
      <alignment horizontal="left" vertical="center" indent="1"/>
    </xf>
    <xf numFmtId="178" fontId="27" fillId="0" borderId="38" xfId="12" applyNumberFormat="1" applyFont="1" applyFill="1" applyBorder="1" applyAlignment="1">
      <alignment horizontal="right" indent="1"/>
    </xf>
    <xf numFmtId="178" fontId="40" fillId="0" borderId="48" xfId="13" applyNumberFormat="1" applyFont="1" applyFill="1" applyBorder="1" applyAlignment="1">
      <alignment horizontal="left" vertical="center" wrapText="1" indent="1"/>
    </xf>
    <xf numFmtId="0" fontId="36" fillId="0" borderId="21" xfId="13" applyFont="1" applyFill="1" applyBorder="1" applyAlignment="1">
      <alignment horizontal="left" vertical="top" wrapText="1"/>
    </xf>
    <xf numFmtId="0" fontId="29" fillId="0" borderId="21" xfId="13" applyFont="1" applyFill="1" applyBorder="1" applyAlignment="1">
      <alignment horizontal="left" vertical="top" wrapText="1"/>
    </xf>
    <xf numFmtId="0" fontId="36" fillId="0" borderId="21" xfId="0" applyFont="1" applyFill="1" applyBorder="1" applyAlignment="1">
      <alignment horizontal="left" vertical="center" wrapText="1" indent="1"/>
    </xf>
    <xf numFmtId="178" fontId="40" fillId="0" borderId="49" xfId="13" applyNumberFormat="1" applyFont="1" applyFill="1" applyBorder="1" applyAlignment="1">
      <alignment horizontal="left" vertical="center" wrapText="1" indent="1"/>
    </xf>
    <xf numFmtId="178" fontId="40" fillId="0" borderId="50" xfId="12" applyNumberFormat="1" applyFont="1" applyFill="1" applyBorder="1" applyAlignment="1">
      <alignment horizontal="left" indent="1"/>
    </xf>
    <xf numFmtId="0" fontId="39" fillId="0" borderId="51" xfId="0" applyFont="1" applyFill="1" applyBorder="1" applyAlignment="1">
      <alignment horizontal="left" vertical="center" wrapText="1" indent="1"/>
    </xf>
    <xf numFmtId="178" fontId="40" fillId="0" borderId="52" xfId="13" applyNumberFormat="1" applyFont="1" applyFill="1" applyBorder="1" applyAlignment="1">
      <alignment horizontal="left" vertical="center" wrapText="1" indent="1"/>
    </xf>
    <xf numFmtId="178" fontId="27" fillId="0" borderId="47" xfId="13" applyNumberFormat="1" applyFont="1" applyFill="1" applyBorder="1" applyAlignment="1">
      <alignment horizontal="right" vertical="center" wrapText="1" indent="1"/>
    </xf>
    <xf numFmtId="178" fontId="41" fillId="0" borderId="20" xfId="13" applyNumberFormat="1" applyFont="1" applyFill="1" applyBorder="1" applyAlignment="1">
      <alignment horizontal="right" vertical="center" wrapText="1" indent="1"/>
    </xf>
    <xf numFmtId="178" fontId="40" fillId="0" borderId="47" xfId="12" applyNumberFormat="1" applyFont="1" applyFill="1" applyBorder="1" applyAlignment="1">
      <alignment horizontal="left" vertical="center" indent="1"/>
    </xf>
    <xf numFmtId="178" fontId="27" fillId="6" borderId="20" xfId="12" applyNumberFormat="1" applyFont="1" applyFill="1" applyBorder="1" applyAlignment="1">
      <alignment horizontal="right" indent="1"/>
    </xf>
    <xf numFmtId="178" fontId="27" fillId="6" borderId="38" xfId="12" applyNumberFormat="1" applyFont="1" applyFill="1" applyBorder="1" applyAlignment="1">
      <alignment horizontal="right" indent="1"/>
    </xf>
    <xf numFmtId="0" fontId="29" fillId="6" borderId="21" xfId="0" applyFont="1" applyFill="1" applyBorder="1" applyAlignment="1">
      <alignment horizontal="left" vertical="top" wrapText="1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0" fontId="29" fillId="6" borderId="21" xfId="13" applyFont="1" applyFill="1" applyBorder="1" applyAlignment="1">
      <alignment vertical="top" wrapText="1"/>
    </xf>
    <xf numFmtId="178" fontId="27" fillId="6" borderId="20" xfId="12" applyNumberFormat="1" applyFont="1" applyFill="1" applyBorder="1" applyAlignment="1">
      <alignment horizontal="right" vertical="center" indent="1"/>
    </xf>
    <xf numFmtId="0" fontId="29" fillId="6" borderId="21" xfId="13" applyFont="1" applyFill="1" applyBorder="1" applyAlignment="1">
      <alignment horizontal="left" vertical="top" wrapText="1" indent="1"/>
    </xf>
    <xf numFmtId="178" fontId="40" fillId="6" borderId="38" xfId="12" applyNumberFormat="1" applyFont="1" applyFill="1" applyBorder="1" applyAlignment="1">
      <alignment horizontal="left" vertical="center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178" fontId="27" fillId="6" borderId="46" xfId="12" applyNumberFormat="1" applyFont="1" applyFill="1" applyBorder="1" applyAlignment="1">
      <alignment horizontal="right" vertical="center" inden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0" borderId="53" xfId="13" applyNumberFormat="1" applyFont="1" applyFill="1" applyBorder="1" applyAlignment="1">
      <alignment horizontal="right" vertical="center" wrapText="1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0" borderId="54" xfId="13" applyNumberFormat="1" applyFont="1" applyFill="1" applyBorder="1" applyAlignment="1">
      <alignment horizontal="right" vertical="center" wrapText="1" indent="1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0" borderId="0" xfId="12" applyNumberFormat="1" applyFont="1" applyFill="1" applyBorder="1" applyAlignment="1">
      <alignment horizontal="left" vertical="center" indent="1"/>
    </xf>
    <xf numFmtId="0" fontId="29" fillId="0" borderId="55" xfId="0" applyFont="1" applyFill="1" applyBorder="1" applyAlignment="1">
      <alignment horizontal="left" vertical="top" wrapText="1" indent="1"/>
    </xf>
    <xf numFmtId="178" fontId="40" fillId="0" borderId="56" xfId="12" applyNumberFormat="1" applyFont="1" applyFill="1" applyBorder="1" applyAlignment="1">
      <alignment horizontal="left" vertical="center" indent="1"/>
    </xf>
    <xf numFmtId="178" fontId="40" fillId="0" borderId="57" xfId="12" applyNumberFormat="1" applyFont="1" applyFill="1" applyBorder="1" applyAlignment="1">
      <alignment horizontal="left" vertical="center" indent="1"/>
    </xf>
    <xf numFmtId="178" fontId="40" fillId="0" borderId="58" xfId="12" applyNumberFormat="1" applyFont="1" applyFill="1" applyBorder="1" applyAlignment="1">
      <alignment horizontal="left" vertical="center" indent="1"/>
    </xf>
    <xf numFmtId="178" fontId="40" fillId="6" borderId="59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178" fontId="40" fillId="0" borderId="60" xfId="12" applyNumberFormat="1" applyFont="1" applyFill="1" applyBorder="1" applyAlignment="1">
      <alignment horizontal="left" vertical="center" indent="1"/>
    </xf>
    <xf numFmtId="0" fontId="40" fillId="0" borderId="0" xfId="0" applyFont="1" applyAlignment="1">
      <alignment horizontal="left" vertical="center"/>
    </xf>
    <xf numFmtId="178" fontId="40" fillId="0" borderId="61" xfId="12" applyNumberFormat="1" applyFont="1" applyFill="1" applyBorder="1" applyAlignment="1">
      <alignment horizontal="left" vertical="center" indent="1"/>
    </xf>
    <xf numFmtId="0" fontId="43" fillId="0" borderId="0" xfId="0" applyFont="1" applyFill="1" applyBorder="1" applyAlignment="1">
      <alignment vertical="center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0" xfId="5" applyFont="1" applyFill="1" applyBorder="1">
      <alignment vertical="center"/>
    </xf>
    <xf numFmtId="0" fontId="29" fillId="0" borderId="42" xfId="0" applyFont="1" applyBorder="1" applyAlignment="1">
      <alignment horizontal="center" vertical="center" wrapText="1"/>
    </xf>
    <xf numFmtId="0" fontId="29" fillId="0" borderId="41" xfId="0" applyFont="1" applyBorder="1" applyAlignment="1">
      <alignment horizontal="center" vertical="center" wrapText="1"/>
    </xf>
    <xf numFmtId="0" fontId="43" fillId="0" borderId="62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center" vertical="center" wrapText="1"/>
    </xf>
    <xf numFmtId="0" fontId="43" fillId="0" borderId="64" xfId="0" applyFont="1" applyFill="1" applyBorder="1" applyAlignment="1">
      <alignment horizontal="center" vertical="center" wrapText="1"/>
    </xf>
    <xf numFmtId="0" fontId="43" fillId="0" borderId="65" xfId="0" applyFont="1" applyFill="1" applyBorder="1" applyAlignment="1">
      <alignment horizontal="left" vertical="center" wrapText="1"/>
    </xf>
    <xf numFmtId="0" fontId="43" fillId="0" borderId="66" xfId="0" applyFont="1" applyFill="1" applyBorder="1" applyAlignment="1">
      <alignment horizontal="left" vertical="center" wrapText="1"/>
    </xf>
    <xf numFmtId="0" fontId="43" fillId="0" borderId="67" xfId="0" applyFont="1" applyFill="1" applyBorder="1" applyAlignment="1">
      <alignment horizontal="left" vertical="center" wrapText="1"/>
    </xf>
    <xf numFmtId="0" fontId="43" fillId="0" borderId="68" xfId="0" applyFont="1" applyFill="1" applyBorder="1" applyAlignment="1">
      <alignment horizontal="left" vertical="center" wrapText="1"/>
    </xf>
    <xf numFmtId="0" fontId="43" fillId="0" borderId="0" xfId="0" applyFont="1" applyFill="1" applyBorder="1" applyAlignment="1">
      <alignment horizontal="left" vertical="center" wrapText="1"/>
    </xf>
    <xf numFmtId="0" fontId="43" fillId="0" borderId="69" xfId="0" applyFont="1" applyFill="1" applyBorder="1" applyAlignment="1">
      <alignment horizontal="left" vertical="center" wrapText="1"/>
    </xf>
    <xf numFmtId="0" fontId="43" fillId="0" borderId="70" xfId="0" applyFont="1" applyFill="1" applyBorder="1" applyAlignment="1">
      <alignment horizontal="left" vertical="center" wrapText="1"/>
    </xf>
    <xf numFmtId="0" fontId="43" fillId="0" borderId="71" xfId="0" applyFont="1" applyFill="1" applyBorder="1" applyAlignment="1">
      <alignment horizontal="left" vertical="center" wrapText="1"/>
    </xf>
    <xf numFmtId="0" fontId="43" fillId="0" borderId="72" xfId="0" applyFont="1" applyFill="1" applyBorder="1" applyAlignment="1">
      <alignment horizontal="left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2</xdr:row>
      <xdr:rowOff>7620</xdr:rowOff>
    </xdr:from>
    <xdr:to>
      <xdr:col>6</xdr:col>
      <xdr:colOff>0</xdr:colOff>
      <xdr:row>4</xdr:row>
      <xdr:rowOff>777240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B23ED549-1872-4FD2-A2A6-91A67303CD60}"/>
            </a:ext>
          </a:extLst>
        </xdr:cNvPr>
        <xdr:cNvCxnSpPr/>
      </xdr:nvCxnSpPr>
      <xdr:spPr>
        <a:xfrm>
          <a:off x="6774628" y="1648161"/>
          <a:ext cx="1786666" cy="13792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</xdr:colOff>
      <xdr:row>6</xdr:row>
      <xdr:rowOff>7620</xdr:rowOff>
    </xdr:from>
    <xdr:to>
      <xdr:col>2</xdr:col>
      <xdr:colOff>1402080</xdr:colOff>
      <xdr:row>9</xdr:row>
      <xdr:rowOff>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61361B-F529-4083-83CF-56178A7A3415}"/>
            </a:ext>
          </a:extLst>
        </xdr:cNvPr>
        <xdr:cNvCxnSpPr/>
      </xdr:nvCxnSpPr>
      <xdr:spPr>
        <a:xfrm>
          <a:off x="2279765" y="3014056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6275</xdr:colOff>
      <xdr:row>2</xdr:row>
      <xdr:rowOff>7620</xdr:rowOff>
    </xdr:from>
    <xdr:to>
      <xdr:col>6</xdr:col>
      <xdr:colOff>1792941</xdr:colOff>
      <xdr:row>4</xdr:row>
      <xdr:rowOff>777240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43E8626-B012-4BEE-B61A-83D7423F5834}"/>
            </a:ext>
          </a:extLst>
        </xdr:cNvPr>
        <xdr:cNvCxnSpPr/>
      </xdr:nvCxnSpPr>
      <xdr:spPr>
        <a:xfrm>
          <a:off x="8567569" y="1648161"/>
          <a:ext cx="1786666" cy="10744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1799216</xdr:colOff>
      <xdr:row>2</xdr:row>
      <xdr:rowOff>7620</xdr:rowOff>
    </xdr:from>
    <xdr:to>
      <xdr:col>8</xdr:col>
      <xdr:colOff>0</xdr:colOff>
      <xdr:row>4</xdr:row>
      <xdr:rowOff>779930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C9726DF-59C7-4F8E-BF77-A46196C70301}"/>
            </a:ext>
          </a:extLst>
        </xdr:cNvPr>
        <xdr:cNvCxnSpPr/>
      </xdr:nvCxnSpPr>
      <xdr:spPr>
        <a:xfrm>
          <a:off x="10360510" y="1648161"/>
          <a:ext cx="1410149" cy="13819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16585</xdr:colOff>
      <xdr:row>6</xdr:row>
      <xdr:rowOff>7620</xdr:rowOff>
    </xdr:from>
    <xdr:to>
      <xdr:col>2</xdr:col>
      <xdr:colOff>3586</xdr:colOff>
      <xdr:row>9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ABF1B40E-9D55-4063-AB18-037F1DB8E91F}"/>
            </a:ext>
          </a:extLst>
        </xdr:cNvPr>
        <xdr:cNvCxnSpPr/>
      </xdr:nvCxnSpPr>
      <xdr:spPr>
        <a:xfrm>
          <a:off x="877197" y="3835549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5255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3685715" y="13533748"/>
          <a:ext cx="167640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12" t="str">
        <f>CalendarYear&amp;"年"&amp;"1月"</f>
        <v>2021年1月</v>
      </c>
      <c r="C2" s="112"/>
      <c r="D2" s="112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17" t="s">
        <v>2</v>
      </c>
      <c r="L3" s="117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13" t="s">
        <v>0</v>
      </c>
      <c r="E14" s="113"/>
      <c r="F14" s="113"/>
      <c r="G14" s="113"/>
      <c r="H14" s="114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2" t="str">
        <f>CalendarYear&amp;"年"&amp;"2月"</f>
        <v>2021年2月</v>
      </c>
      <c r="C2" s="112"/>
      <c r="D2" s="112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13" t="s">
        <v>0</v>
      </c>
      <c r="E14" s="113"/>
      <c r="F14" s="113"/>
      <c r="G14" s="113"/>
      <c r="H14" s="114"/>
      <c r="I14" s="11"/>
    </row>
    <row r="15" spans="1:9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CalendarYear&amp;"年"&amp;"3月"</f>
        <v>2021年3月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CalendarYear&amp;"年"&amp;"4月"</f>
        <v>2021年4月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CalendarYear&amp;"年"&amp;"5月"</f>
        <v>2021年5月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3" t="str">
        <f>CalendarYear&amp;"年"&amp;"6月"</f>
        <v>2021年6月</v>
      </c>
      <c r="C2" s="123"/>
      <c r="D2" s="123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24" t="s">
        <v>0</v>
      </c>
      <c r="E14" s="124"/>
      <c r="F14" s="124"/>
      <c r="G14" s="124"/>
      <c r="H14" s="125"/>
      <c r="I14" s="11"/>
    </row>
    <row r="15" spans="1:9" s="37" customFormat="1" ht="56.1" customHeight="1" x14ac:dyDescent="0.3">
      <c r="A15" s="13"/>
      <c r="B15" s="27"/>
      <c r="C15" s="27"/>
      <c r="D15" s="126"/>
      <c r="E15" s="126"/>
      <c r="F15" s="126"/>
      <c r="G15" s="126"/>
      <c r="H15" s="12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55" zoomScaleNormal="55" workbookViewId="0">
      <pane ySplit="2" topLeftCell="A9" activePane="bottomLeft" state="frozen"/>
      <selection pane="bottomLeft" activeCell="K6" sqref="K6:N11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0" style="33" customWidth="1"/>
    <col min="5" max="5" width="16.81640625" style="33" customWidth="1"/>
    <col min="6" max="7" width="21.453125" style="33" customWidth="1"/>
    <col min="8" max="8" width="16.8164062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28" t="str">
        <f>CalendarYear&amp;"年"&amp;"7月"</f>
        <v>2021年7月</v>
      </c>
      <c r="C1" s="128"/>
      <c r="D1" s="128"/>
      <c r="E1" s="3"/>
      <c r="F1" s="3"/>
      <c r="G1" s="3"/>
      <c r="H1" s="4"/>
    </row>
    <row r="2" spans="1:15" s="35" customFormat="1" ht="24" customHeight="1" x14ac:dyDescent="0.3">
      <c r="A2" s="58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8"/>
      <c r="B3" s="88">
        <f t="array" ref="B3:H3">DaysAndWeeks+DATE(CalendarYear,7,1)-WEEKDAY(DATE(CalendarYear,7,1),(週の始まり="月曜日")+1)+1</f>
        <v>44374</v>
      </c>
      <c r="C3" s="45">
        <v>44375</v>
      </c>
      <c r="D3" s="45">
        <v>44376</v>
      </c>
      <c r="E3" s="45">
        <v>44377</v>
      </c>
      <c r="F3" s="45">
        <v>44378</v>
      </c>
      <c r="G3" s="45">
        <v>44379</v>
      </c>
      <c r="H3" s="79">
        <v>44380</v>
      </c>
    </row>
    <row r="4" spans="1:15" s="36" customFormat="1" ht="24" customHeight="1" thickBot="1" x14ac:dyDescent="0.35">
      <c r="A4" s="58"/>
      <c r="B4" s="89"/>
      <c r="C4" s="67"/>
      <c r="D4" s="67"/>
      <c r="E4" s="67"/>
      <c r="F4" s="73" t="s">
        <v>12</v>
      </c>
      <c r="G4" s="67"/>
      <c r="H4" s="80"/>
    </row>
    <row r="5" spans="1:15" s="37" customFormat="1" ht="62.4" customHeight="1" thickTop="1" thickBot="1" x14ac:dyDescent="0.35">
      <c r="A5" s="59" t="s">
        <v>10</v>
      </c>
      <c r="B5" s="90"/>
      <c r="C5" s="26"/>
      <c r="D5" s="26"/>
      <c r="E5" s="26"/>
      <c r="F5" s="71" t="s">
        <v>6</v>
      </c>
      <c r="G5" s="74"/>
      <c r="H5" s="81"/>
    </row>
    <row r="6" spans="1:15" s="37" customFormat="1" ht="82.8" customHeight="1" thickTop="1" x14ac:dyDescent="0.3">
      <c r="A6" s="60" t="s">
        <v>9</v>
      </c>
      <c r="B6" s="55"/>
      <c r="C6" s="51"/>
      <c r="D6" s="51"/>
      <c r="E6" s="51"/>
      <c r="F6" s="64" t="s">
        <v>11</v>
      </c>
      <c r="G6" s="64" t="s">
        <v>13</v>
      </c>
      <c r="H6" s="51"/>
      <c r="K6" s="134" t="s">
        <v>26</v>
      </c>
      <c r="L6" s="135"/>
      <c r="M6" s="135"/>
      <c r="N6" s="136"/>
    </row>
    <row r="7" spans="1:15" s="36" customFormat="1" ht="24" customHeight="1" x14ac:dyDescent="0.3">
      <c r="A7" s="61"/>
      <c r="B7" s="91">
        <f t="array" ref="B7:H7">DaysAndWeeks+DATE(CalendarYear,7,1)-WEEKDAY(DATE(CalendarYear,7,1),(週の始まり="月曜日")+1)+8</f>
        <v>44381</v>
      </c>
      <c r="C7" s="46">
        <v>44382</v>
      </c>
      <c r="D7" s="77">
        <v>44383</v>
      </c>
      <c r="E7" s="46">
        <v>44384</v>
      </c>
      <c r="F7" s="46">
        <v>44385</v>
      </c>
      <c r="G7" s="46">
        <v>44386</v>
      </c>
      <c r="H7" s="82">
        <v>44387</v>
      </c>
      <c r="J7" s="37"/>
      <c r="K7" s="137"/>
      <c r="L7" s="138"/>
      <c r="M7" s="138"/>
      <c r="N7" s="139"/>
      <c r="O7" s="37"/>
    </row>
    <row r="8" spans="1:15" s="66" customFormat="1" ht="24" customHeight="1" thickBot="1" x14ac:dyDescent="0.35">
      <c r="A8" s="129" t="s">
        <v>10</v>
      </c>
      <c r="B8" s="83"/>
      <c r="C8" s="68" t="s">
        <v>7</v>
      </c>
      <c r="D8" s="68"/>
      <c r="E8" s="68"/>
      <c r="F8" s="72" t="s">
        <v>8</v>
      </c>
      <c r="G8" s="75" t="s">
        <v>18</v>
      </c>
      <c r="H8" s="83"/>
      <c r="J8" s="36"/>
      <c r="K8" s="137"/>
      <c r="L8" s="138"/>
      <c r="M8" s="138"/>
      <c r="N8" s="139"/>
      <c r="O8" s="36"/>
    </row>
    <row r="9" spans="1:15" s="37" customFormat="1" ht="108" customHeight="1" thickTop="1" x14ac:dyDescent="0.3">
      <c r="A9" s="130"/>
      <c r="B9" s="92"/>
      <c r="C9" s="69" t="s">
        <v>15</v>
      </c>
      <c r="D9" s="70" t="s">
        <v>23</v>
      </c>
      <c r="E9" s="70" t="s">
        <v>16</v>
      </c>
      <c r="F9" s="70" t="s">
        <v>17</v>
      </c>
      <c r="G9" s="65"/>
      <c r="H9" s="84"/>
      <c r="J9" s="66"/>
      <c r="K9" s="137"/>
      <c r="L9" s="138"/>
      <c r="M9" s="138"/>
      <c r="N9" s="139"/>
      <c r="O9" s="66"/>
    </row>
    <row r="10" spans="1:15" s="37" customFormat="1" ht="85.8" customHeight="1" x14ac:dyDescent="0.3">
      <c r="A10" s="63" t="s">
        <v>9</v>
      </c>
      <c r="B10" s="55"/>
      <c r="C10" s="64" t="s">
        <v>14</v>
      </c>
      <c r="D10" s="64"/>
      <c r="E10" s="51"/>
      <c r="F10" s="51"/>
      <c r="G10" s="51"/>
      <c r="H10" s="51"/>
      <c r="K10" s="137"/>
      <c r="L10" s="138"/>
      <c r="M10" s="138"/>
      <c r="N10" s="139"/>
    </row>
    <row r="11" spans="1:15" s="36" customFormat="1" ht="24" customHeight="1" thickBot="1" x14ac:dyDescent="0.35">
      <c r="A11" s="5"/>
      <c r="B11" s="93">
        <f t="array" ref="B11:H11">DaysAndWeeks+DATE(CalendarYear,7,1)-WEEKDAY(DATE(CalendarYear,7,1),(週の始まり="月曜日")+1)+15</f>
        <v>44388</v>
      </c>
      <c r="C11" s="47">
        <v>44389</v>
      </c>
      <c r="D11" s="47">
        <v>44390</v>
      </c>
      <c r="E11" s="47">
        <v>44391</v>
      </c>
      <c r="F11" s="47">
        <v>44392</v>
      </c>
      <c r="G11" s="47">
        <v>44393</v>
      </c>
      <c r="H11" s="85">
        <v>44394</v>
      </c>
      <c r="J11" s="37"/>
      <c r="K11" s="140"/>
      <c r="L11" s="141"/>
      <c r="M11" s="141"/>
      <c r="N11" s="142"/>
      <c r="O11" s="37"/>
    </row>
    <row r="12" spans="1:15" s="66" customFormat="1" ht="24" customHeight="1" thickTop="1" thickBot="1" x14ac:dyDescent="0.35">
      <c r="A12" s="109"/>
      <c r="B12" s="106"/>
      <c r="C12" s="108" t="s">
        <v>24</v>
      </c>
      <c r="D12" s="110"/>
      <c r="E12" s="110"/>
      <c r="F12" s="78" t="s">
        <v>18</v>
      </c>
      <c r="G12" s="78"/>
      <c r="H12" s="87"/>
      <c r="J12" s="36"/>
      <c r="K12" s="36"/>
      <c r="L12" s="36"/>
      <c r="M12" s="36"/>
      <c r="N12" s="36"/>
      <c r="O12" s="36"/>
    </row>
    <row r="13" spans="1:15" s="37" customFormat="1" ht="142.19999999999999" customHeight="1" thickTop="1" x14ac:dyDescent="0.3">
      <c r="A13" s="62" t="s">
        <v>10</v>
      </c>
      <c r="B13" s="107"/>
      <c r="C13" s="131" t="s">
        <v>25</v>
      </c>
      <c r="D13" s="132"/>
      <c r="E13" s="133"/>
      <c r="F13" s="54"/>
      <c r="G13" s="26"/>
      <c r="H13" s="81"/>
    </row>
    <row r="14" spans="1:15" s="37" customFormat="1" ht="82.8" customHeight="1" x14ac:dyDescent="0.3">
      <c r="A14" s="63" t="s">
        <v>9</v>
      </c>
      <c r="B14" s="55"/>
      <c r="C14" s="51"/>
      <c r="D14" s="51"/>
      <c r="E14" s="51"/>
      <c r="F14" s="51"/>
      <c r="G14" s="51"/>
      <c r="H14" s="51"/>
    </row>
    <row r="15" spans="1:15" s="36" customFormat="1" ht="24" customHeight="1" x14ac:dyDescent="0.3">
      <c r="A15" s="58"/>
      <c r="B15" s="91">
        <f t="array" ref="B15:H15">DaysAndWeeks+DATE(CalendarYear,7,1)-WEEKDAY(DATE(CalendarYear,7,1),(週の始まり="月曜日")+1)+22</f>
        <v>44395</v>
      </c>
      <c r="C15" s="46">
        <v>44396</v>
      </c>
      <c r="D15" s="46">
        <v>44397</v>
      </c>
      <c r="E15" s="46">
        <v>44398</v>
      </c>
      <c r="F15" s="82">
        <v>44399</v>
      </c>
      <c r="G15" s="82">
        <v>44400</v>
      </c>
      <c r="H15" s="82">
        <v>44401</v>
      </c>
    </row>
    <row r="16" spans="1:15" s="36" customFormat="1" ht="24" customHeight="1" thickBot="1" x14ac:dyDescent="0.35">
      <c r="A16" s="58"/>
      <c r="B16" s="97"/>
      <c r="C16" s="96"/>
      <c r="D16" s="76"/>
      <c r="E16" s="99"/>
      <c r="F16" s="97" t="s">
        <v>20</v>
      </c>
      <c r="G16" s="97" t="s">
        <v>20</v>
      </c>
      <c r="H16" s="100"/>
    </row>
    <row r="17" spans="1:13" s="37" customFormat="1" ht="130.19999999999999" customHeight="1" thickTop="1" x14ac:dyDescent="0.3">
      <c r="A17" s="62" t="s">
        <v>10</v>
      </c>
      <c r="B17" s="94"/>
      <c r="C17" s="27"/>
      <c r="D17" s="27"/>
      <c r="E17" s="27"/>
      <c r="F17" s="86"/>
      <c r="G17" s="86"/>
      <c r="H17" s="86"/>
    </row>
    <row r="18" spans="1:13" s="37" customFormat="1" ht="76.8" customHeight="1" x14ac:dyDescent="0.3">
      <c r="A18" s="63" t="s">
        <v>9</v>
      </c>
      <c r="B18" s="55"/>
      <c r="C18" s="51"/>
      <c r="D18" s="51"/>
      <c r="E18" s="51"/>
      <c r="F18" s="51"/>
      <c r="G18" s="51"/>
      <c r="H18" s="51"/>
      <c r="J18" s="111"/>
      <c r="K18" s="111"/>
      <c r="L18" s="111"/>
      <c r="M18" s="111"/>
    </row>
    <row r="19" spans="1:13" s="36" customFormat="1" ht="24" customHeight="1" x14ac:dyDescent="0.3">
      <c r="A19" s="58"/>
      <c r="B19" s="95">
        <f t="array" ref="B19:H19">DaysAndWeeks+DATE(CalendarYear,7,1)-WEEKDAY(DATE(CalendarYear,7,1),(週の始まり="月曜日")+1)+29</f>
        <v>44402</v>
      </c>
      <c r="C19" s="47">
        <v>44403</v>
      </c>
      <c r="D19" s="47">
        <v>44404</v>
      </c>
      <c r="E19" s="47">
        <v>44405</v>
      </c>
      <c r="F19" s="47">
        <v>44406</v>
      </c>
      <c r="G19" s="47">
        <v>44407</v>
      </c>
      <c r="H19" s="85">
        <v>44408</v>
      </c>
      <c r="J19" s="111"/>
      <c r="K19" s="111"/>
      <c r="L19" s="111"/>
      <c r="M19" s="111"/>
    </row>
    <row r="20" spans="1:13" s="66" customFormat="1" ht="24" customHeight="1" thickBot="1" x14ac:dyDescent="0.35">
      <c r="A20" s="98"/>
      <c r="B20" s="106"/>
      <c r="C20" s="101"/>
      <c r="D20" s="104" t="s">
        <v>21</v>
      </c>
      <c r="E20" s="103" t="s">
        <v>22</v>
      </c>
      <c r="F20" s="103"/>
      <c r="G20" s="105" t="s">
        <v>19</v>
      </c>
      <c r="H20" s="87"/>
      <c r="J20" s="111"/>
      <c r="K20" s="111"/>
      <c r="L20" s="111"/>
      <c r="M20" s="111"/>
    </row>
    <row r="21" spans="1:13" s="37" customFormat="1" ht="117" customHeight="1" thickTop="1" x14ac:dyDescent="0.3">
      <c r="A21" s="62" t="s">
        <v>10</v>
      </c>
      <c r="B21" s="90"/>
      <c r="C21" s="102"/>
      <c r="D21" s="26"/>
      <c r="E21" s="102"/>
      <c r="F21" s="102"/>
      <c r="G21" s="26"/>
      <c r="H21" s="81"/>
      <c r="J21" s="111"/>
      <c r="K21" s="111"/>
      <c r="L21" s="111"/>
      <c r="M21" s="111"/>
    </row>
    <row r="22" spans="1:13" s="37" customFormat="1" ht="83.4" customHeight="1" x14ac:dyDescent="0.3">
      <c r="A22" s="63" t="s">
        <v>9</v>
      </c>
      <c r="B22" s="55"/>
      <c r="C22" s="51"/>
      <c r="D22" s="51"/>
      <c r="E22" s="51"/>
      <c r="F22" s="51"/>
      <c r="G22" s="51"/>
      <c r="H22" s="51"/>
      <c r="J22" s="111"/>
      <c r="K22" s="111"/>
      <c r="L22" s="111"/>
      <c r="M22" s="111"/>
    </row>
    <row r="23" spans="1:13" s="36" customFormat="1" ht="24" customHeight="1" x14ac:dyDescent="0.3">
      <c r="A23" s="58"/>
      <c r="B23" s="56">
        <f t="array" ref="B23:C23">DaysAndWeeks+DATE(CalendarYear,7,1)-WEEKDAY(DATE(CalendarYear,7,1),(週の始まり="月曜日")+1)+36</f>
        <v>44409</v>
      </c>
      <c r="C23" s="46">
        <v>44410</v>
      </c>
      <c r="D23" s="124" t="s">
        <v>0</v>
      </c>
      <c r="E23" s="124"/>
      <c r="F23" s="124"/>
      <c r="G23" s="124"/>
      <c r="H23" s="125"/>
    </row>
    <row r="24" spans="1:13" s="37" customFormat="1" ht="56.1" customHeight="1" x14ac:dyDescent="0.3">
      <c r="A24" s="62"/>
      <c r="B24" s="57"/>
      <c r="C24" s="27"/>
      <c r="D24" s="126"/>
      <c r="E24" s="126"/>
      <c r="F24" s="126"/>
      <c r="G24" s="126"/>
      <c r="H24" s="127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19:H20 B23:C23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3" t="str">
        <f>CalendarYear&amp;"年"&amp;"8月"</f>
        <v>2021年8月</v>
      </c>
      <c r="C2" s="123"/>
      <c r="D2" s="123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24" t="s">
        <v>0</v>
      </c>
      <c r="E14" s="124"/>
      <c r="F14" s="124"/>
      <c r="G14" s="124"/>
      <c r="H14" s="125"/>
      <c r="I14" s="11"/>
    </row>
    <row r="15" spans="1:9" s="37" customFormat="1" ht="56.1" customHeight="1" x14ac:dyDescent="0.3">
      <c r="A15" s="13"/>
      <c r="B15" s="27"/>
      <c r="C15" s="27"/>
      <c r="D15" s="126"/>
      <c r="E15" s="126"/>
      <c r="F15" s="126"/>
      <c r="G15" s="126"/>
      <c r="H15" s="12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CalendarYear&amp;"年"&amp;"9月"</f>
        <v>2021年9月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CalendarYear&amp;"年"&amp;"10月"</f>
        <v>2021年10月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CalendarYear&amp;"年"&amp;"11月"</f>
        <v>2021年11月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2" t="str">
        <f>CalendarYear&amp;"年"&amp;"12月"</f>
        <v>2021年12月</v>
      </c>
      <c r="C2" s="112"/>
      <c r="D2" s="112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13" t="s">
        <v>0</v>
      </c>
      <c r="E14" s="113"/>
      <c r="F14" s="113"/>
      <c r="G14" s="113"/>
      <c r="H14" s="114"/>
      <c r="I14" s="11"/>
    </row>
    <row r="15" spans="1:9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2021-07-06T05:15:37Z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