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Sheet3" sheetId="4" r:id="rId7"/>
    <sheet state="visible" name="Sheet5" sheetId="5" r:id="rId8"/>
    <sheet state="visible" name="Table" sheetId="6" r:id="rId9"/>
  </sheets>
  <definedNames/>
  <calcPr/>
</workbook>
</file>

<file path=xl/sharedStrings.xml><?xml version="1.0" encoding="utf-8"?>
<sst xmlns="http://schemas.openxmlformats.org/spreadsheetml/2006/main" count="186" uniqueCount="44">
  <si>
    <t>Tall copper Inductor</t>
  </si>
  <si>
    <t>error</t>
  </si>
  <si>
    <t>Resonance</t>
  </si>
  <si>
    <t>Capacitance</t>
  </si>
  <si>
    <t>Theoretical</t>
  </si>
  <si>
    <t>Experimental</t>
  </si>
  <si>
    <t>22uF</t>
  </si>
  <si>
    <t>15uF</t>
  </si>
  <si>
    <t xml:space="preserve">Resonance </t>
  </si>
  <si>
    <t>Data Collection</t>
  </si>
  <si>
    <t xml:space="preserve">dv </t>
  </si>
  <si>
    <t>20/5</t>
  </si>
  <si>
    <t>delta f = 10 hz</t>
  </si>
  <si>
    <t>Voltage Drop (mv)</t>
  </si>
  <si>
    <t>Voltage Drop</t>
  </si>
  <si>
    <t>avg</t>
  </si>
  <si>
    <t>stdev</t>
  </si>
  <si>
    <t>stdevmean</t>
  </si>
  <si>
    <t>length (cm)</t>
  </si>
  <si>
    <t>area (m^2)</t>
  </si>
  <si>
    <t>mu</t>
  </si>
  <si>
    <t>Tall copper with rod</t>
  </si>
  <si>
    <t>v = 5,2</t>
  </si>
  <si>
    <t>Pink Inductor</t>
  </si>
  <si>
    <t>v=5.2</t>
  </si>
  <si>
    <t>f</t>
  </si>
  <si>
    <t>red-pink Inductor</t>
  </si>
  <si>
    <t>number of coils</t>
  </si>
  <si>
    <t>red</t>
  </si>
  <si>
    <t>rods</t>
  </si>
  <si>
    <t>pink</t>
  </si>
  <si>
    <t>red-pink</t>
  </si>
  <si>
    <t>22uF (+/- .00001 nF)</t>
  </si>
  <si>
    <t>15uF (+/- .00001 nF)</t>
  </si>
  <si>
    <t>Inductance (+/- .00001H)</t>
  </si>
  <si>
    <t>Estimated Number of Coils</t>
  </si>
  <si>
    <t>Experimental Resonant Frequency (1 Hz +/- .1 Hz)</t>
  </si>
  <si>
    <t>Theoretical Resonant Frequency</t>
  </si>
  <si>
    <t>Resonant Voltage (1000mV +/-  .20mV)</t>
  </si>
  <si>
    <t>Resonant Frequency  (1Hz +/- .1 Hz)</t>
  </si>
  <si>
    <t>Driving Voltage</t>
  </si>
  <si>
    <t>5V</t>
  </si>
  <si>
    <t>Inductance (1 +/- .00001H)</t>
  </si>
  <si>
    <t>Theoretical (1 Hz +/- .1 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</si>
</sst>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"/>
    <numFmt numFmtId="166" formatCode="0.0"/>
  </numFmts>
  <fonts count="12">
    <font>
      <sz val="11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sz val="11.0"/>
      <color theme="1"/>
      <name val="Calibri"/>
    </font>
    <font/>
    <font>
      <sz val="11.0"/>
      <color rgb="FF202124"/>
      <name val="Roboto"/>
    </font>
    <font>
      <sz val="11.0"/>
      <color rgb="FF000000"/>
      <name val="Docs-Calibri"/>
    </font>
    <font>
      <b/>
      <i/>
      <sz val="12.0"/>
      <color theme="1"/>
      <name val="Calibri"/>
    </font>
    <font>
      <color rgb="FFFF0000"/>
      <name val="Calibri"/>
    </font>
    <font>
      <sz val="11.0"/>
      <color rgb="FFFF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">
    <border/>
    <border>
      <left/>
      <right/>
      <top/>
      <bottom/>
    </border>
    <border>
      <right/>
    </border>
    <border>
      <top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1" fillId="2" fontId="4" numFmtId="0" xfId="0" applyBorder="1" applyFont="1"/>
    <xf borderId="0" fillId="0" fontId="4" numFmtId="0" xfId="0" applyAlignment="1" applyFont="1">
      <alignment horizontal="right" vertical="bottom"/>
    </xf>
    <xf borderId="0" fillId="0" fontId="2" numFmtId="3" xfId="0" applyAlignment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horizontal="right" vertical="bottom"/>
    </xf>
    <xf borderId="0" fillId="0" fontId="5" numFmtId="165" xfId="0" applyAlignment="1" applyFont="1" applyNumberFormat="1">
      <alignment readingOrder="0"/>
    </xf>
    <xf borderId="0" fillId="0" fontId="2" numFmtId="2" xfId="0" applyFont="1" applyNumberFormat="1"/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1" fillId="2" fontId="8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1" fillId="2" fontId="1" numFmtId="0" xfId="0" applyAlignment="1" applyBorder="1" applyFont="1">
      <alignment readingOrder="0"/>
    </xf>
    <xf borderId="0" fillId="0" fontId="5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3" fillId="0" fontId="4" numFmtId="166" xfId="0" applyAlignment="1" applyBorder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horizontal="right" vertical="bottom"/>
    </xf>
    <xf borderId="0" fillId="4" fontId="5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2" xfId="0" applyFont="1" applyNumberFormat="1"/>
    <xf borderId="0" fillId="0" fontId="5" numFmtId="166" xfId="0" applyAlignment="1" applyFont="1" applyNumberFormat="1">
      <alignment readingOrder="0"/>
    </xf>
    <xf borderId="0" fillId="0" fontId="5" numFmtId="166" xfId="0" applyAlignment="1" applyFont="1" applyNumberFormat="1">
      <alignment horizontal="right" readingOrder="0"/>
    </xf>
    <xf borderId="0" fillId="3" fontId="11" numFmtId="0" xfId="0" applyAlignment="1" applyFont="1">
      <alignment horizontal="right" readingOrder="0"/>
    </xf>
    <xf borderId="0" fillId="3" fontId="11" numFmtId="166" xfId="0" applyAlignment="1" applyFont="1" applyNumberFormat="1">
      <alignment horizontal="right" readingOrder="0"/>
    </xf>
    <xf borderId="0" fillId="3" fontId="7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3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dv = +/-  7mV/Voltage Drop vs. 5.2/Experimental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Sheet1!$K$6:$K$35</c:f>
            </c:strRef>
          </c:cat>
          <c:val>
            <c:numRef>
              <c:f>Sheet1!$J$6:$J$43</c:f>
              <c:numCache/>
            </c:numRef>
          </c:val>
          <c:smooth val="0"/>
        </c:ser>
        <c:axId val="900488079"/>
        <c:axId val="452640644"/>
      </c:lineChart>
      <c:catAx>
        <c:axId val="90048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5.2/Experimental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640644"/>
      </c:catAx>
      <c:valAx>
        <c:axId val="45264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 = +/-  7mV/Voltage Drop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488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22uF and 212.6970975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Sheet2!$F$6:$F$29</c:f>
            </c:strRef>
          </c:cat>
          <c:val>
            <c:numRef>
              <c:f>Sheet2!$E$6:$E$29</c:f>
              <c:numCache/>
            </c:numRef>
          </c:val>
          <c:smooth val="0"/>
        </c:ser>
        <c:axId val="403009058"/>
        <c:axId val="1555319757"/>
      </c:lineChart>
      <c:catAx>
        <c:axId val="40300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319757"/>
      </c:catAx>
      <c:valAx>
        <c:axId val="1555319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00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15uF and 287.8262836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Sheet2!$J$6:$J$49</c:f>
            </c:strRef>
          </c:cat>
          <c:val>
            <c:numRef>
              <c:f>Sheet2!$I$6:$I$49</c:f>
              <c:numCache/>
            </c:numRef>
          </c:val>
          <c:smooth val="0"/>
        </c:ser>
        <c:axId val="755766869"/>
        <c:axId val="321898700"/>
      </c:lineChart>
      <c:catAx>
        <c:axId val="755766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898700"/>
      </c:catAx>
      <c:valAx>
        <c:axId val="321898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766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dv /Experimental vs. Data Collection/Voltage Drop (mv)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Sheet4!$G$7:$G$26</c:f>
            </c:strRef>
          </c:cat>
          <c:val>
            <c:numRef>
              <c:f>Sheet4!$F$7:$F$26</c:f>
              <c:numCache/>
            </c:numRef>
          </c:val>
          <c:smooth val="0"/>
        </c:ser>
        <c:axId val="1959636620"/>
        <c:axId val="697525966"/>
      </c:lineChart>
      <c:catAx>
        <c:axId val="1959636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Collection/Voltage Drop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525966"/>
      </c:catAx>
      <c:valAx>
        <c:axId val="697525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 /Experimental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636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dv = +/-  7mV/Voltage Drop vs. dv = +/-  7mV/Experimental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Sheet4!$K$7:$K$29</c:f>
            </c:strRef>
          </c:cat>
          <c:val>
            <c:numRef>
              <c:f>Sheet4!$J$7:$J$29</c:f>
              <c:numCache/>
            </c:numRef>
          </c:val>
          <c:smooth val="0"/>
        </c:ser>
        <c:axId val="242356502"/>
        <c:axId val="2098820474"/>
      </c:lineChart>
      <c:catAx>
        <c:axId val="242356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 = +/-  7mV/Experimental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820474"/>
      </c:catAx>
      <c:valAx>
        <c:axId val="209882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 = +/-  7mV/Voltage Drop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56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Collection/Voltage Drop (mv) and dv /Experimental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Sheet3!$F$5:$F$6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Sheet3!$G$7:$G$43</c:f>
            </c:strRef>
          </c:cat>
          <c:val>
            <c:numRef>
              <c:f>Sheet3!$F$7:$F$43</c:f>
              <c:numCache/>
            </c:numRef>
          </c:val>
          <c:smooth val="0"/>
        </c:ser>
        <c:axId val="1400104999"/>
        <c:axId val="780817978"/>
      </c:lineChart>
      <c:catAx>
        <c:axId val="1400104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817978"/>
      </c:catAx>
      <c:valAx>
        <c:axId val="780817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104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Inductance vs 1/w^2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Table!$C$20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Table!$B$21:$B$24</c:f>
            </c:strRef>
          </c:cat>
          <c:val>
            <c:numRef>
              <c:f>Table!$C$21:$C$24</c:f>
              <c:numCache/>
            </c:numRef>
          </c:val>
          <c:smooth val="0"/>
        </c:ser>
        <c:ser>
          <c:idx val="1"/>
          <c:order val="1"/>
          <c:tx>
            <c:strRef>
              <c:f>Table!$D$20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Table!$B$21:$B$24</c:f>
            </c:strRef>
          </c:cat>
          <c:val>
            <c:numRef>
              <c:f>Table!$D$21:$D$24</c:f>
              <c:numCache/>
            </c:numRef>
          </c:val>
          <c:smooth val="0"/>
        </c:ser>
        <c:axId val="848585327"/>
        <c:axId val="432291414"/>
      </c:lineChart>
      <c:catAx>
        <c:axId val="84858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91414"/>
      </c:catAx>
      <c:valAx>
        <c:axId val="432291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585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Inductance (1 +/- .00001H), Experimental (1 Hz +/- .1 Hz) and Theoretical (1 Hz +/- .1 Hz)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Table!$G$20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Table!$F$21:$F$24</c:f>
            </c:strRef>
          </c:cat>
          <c:val>
            <c:numRef>
              <c:f>Table!$G$21:$G$24</c:f>
              <c:numCache/>
            </c:numRef>
          </c:val>
          <c:smooth val="0"/>
        </c:ser>
        <c:ser>
          <c:idx val="1"/>
          <c:order val="1"/>
          <c:tx>
            <c:strRef>
              <c:f>Table!$H$20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Table!$F$21:$F$24</c:f>
            </c:strRef>
          </c:cat>
          <c:val>
            <c:numRef>
              <c:f>Table!$H$21:$H$24</c:f>
              <c:numCache/>
            </c:numRef>
          </c:val>
          <c:smooth val="0"/>
        </c:ser>
        <c:axId val="792255172"/>
        <c:axId val="1699786653"/>
      </c:lineChart>
      <c:catAx>
        <c:axId val="79225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786653"/>
      </c:catAx>
      <c:valAx>
        <c:axId val="1699786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255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504825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16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38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17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11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27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24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1133475</xdr:colOff>
      <xdr:row>27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7.63"/>
    <col customWidth="1" min="3" max="3" width="16.63"/>
    <col customWidth="1" min="4" max="4" width="10.38"/>
    <col customWidth="1" min="5" max="5" width="12.88"/>
    <col customWidth="1" min="6" max="6" width="14.0"/>
    <col customWidth="1" min="7" max="7" width="10.5"/>
    <col customWidth="1" min="8" max="8" width="9.0"/>
    <col customWidth="1" min="9" max="9" width="11.5"/>
    <col customWidth="1" min="10" max="26" width="7.63"/>
  </cols>
  <sheetData>
    <row r="1" ht="14.25" customHeight="1">
      <c r="A1" s="1" t="s">
        <v>0</v>
      </c>
      <c r="B1" s="2" t="s">
        <v>1</v>
      </c>
      <c r="C1" s="3"/>
      <c r="D1" s="1" t="s">
        <v>2</v>
      </c>
      <c r="E1" s="4" t="s">
        <v>3</v>
      </c>
      <c r="F1" s="2" t="s">
        <v>4</v>
      </c>
      <c r="G1" s="2" t="s">
        <v>5</v>
      </c>
      <c r="H1" s="4"/>
      <c r="I1" s="4" t="s">
        <v>3</v>
      </c>
      <c r="J1" s="2" t="s">
        <v>4</v>
      </c>
      <c r="K1" s="2" t="s">
        <v>5</v>
      </c>
      <c r="Q1" s="5" t="s">
        <v>3</v>
      </c>
      <c r="R1" s="5" t="s">
        <v>6</v>
      </c>
      <c r="S1" s="5" t="s">
        <v>7</v>
      </c>
    </row>
    <row r="2" ht="14.25" customHeight="1">
      <c r="A2" s="2">
        <v>0.0078</v>
      </c>
      <c r="B2" s="2" t="str">
        <f>"+/- .00001"</f>
        <v>+/- .00001</v>
      </c>
      <c r="E2" s="2" t="s">
        <v>6</v>
      </c>
      <c r="F2" s="2">
        <f>SQRT(1/(R10*10^(-6)*A17))/(PI()*2)</f>
        <v>393.696099</v>
      </c>
      <c r="I2" s="2" t="s">
        <v>7</v>
      </c>
      <c r="J2" s="2">
        <f>SQRT(1/(S10*10^(-6)*A17))/(PI()*2)</f>
        <v>532.7580225</v>
      </c>
      <c r="R2" s="5">
        <v>21.238</v>
      </c>
      <c r="S2" s="5">
        <v>11.458</v>
      </c>
    </row>
    <row r="3" ht="14.25" customHeight="1">
      <c r="A3" s="2">
        <v>0.007771</v>
      </c>
      <c r="R3" s="5">
        <v>20.696</v>
      </c>
      <c r="S3" s="5">
        <v>11.526</v>
      </c>
    </row>
    <row r="4" ht="14.25" customHeight="1">
      <c r="A4" s="5">
        <v>0.00783</v>
      </c>
      <c r="E4" s="6" t="s">
        <v>8</v>
      </c>
      <c r="F4" s="6" t="s">
        <v>9</v>
      </c>
      <c r="G4" s="2" t="s">
        <v>10</v>
      </c>
      <c r="H4" s="2" t="s">
        <v>11</v>
      </c>
      <c r="I4" s="2" t="str">
        <f>"dv = +/-  7mV"</f>
        <v>dv = +/-  7mV</v>
      </c>
      <c r="K4" s="5">
        <v>5.2</v>
      </c>
      <c r="R4" s="5">
        <v>20.543</v>
      </c>
      <c r="S4" s="5">
        <v>11.286</v>
      </c>
    </row>
    <row r="5" ht="14.25" customHeight="1">
      <c r="A5" s="5">
        <v>0.00786</v>
      </c>
      <c r="D5" s="2" t="s">
        <v>12</v>
      </c>
      <c r="E5" s="4" t="s">
        <v>3</v>
      </c>
      <c r="F5" s="2" t="s">
        <v>13</v>
      </c>
      <c r="G5" s="2" t="s">
        <v>5</v>
      </c>
      <c r="H5" s="2" t="str">
        <f>"+/- .1"</f>
        <v>+/- .1</v>
      </c>
      <c r="I5" s="4" t="s">
        <v>3</v>
      </c>
      <c r="J5" s="2" t="s">
        <v>14</v>
      </c>
      <c r="K5" s="2" t="s">
        <v>5</v>
      </c>
      <c r="M5" s="5">
        <v>683.0</v>
      </c>
      <c r="R5" s="5">
        <v>21.047</v>
      </c>
      <c r="S5" s="5">
        <v>11.405</v>
      </c>
    </row>
    <row r="6" ht="14.25" customHeight="1">
      <c r="A6" s="2">
        <v>0.0078</v>
      </c>
      <c r="D6" s="5">
        <v>1.0</v>
      </c>
      <c r="E6" s="2" t="s">
        <v>6</v>
      </c>
      <c r="F6" s="7">
        <v>1760.0</v>
      </c>
      <c r="G6" s="7">
        <v>99.5</v>
      </c>
      <c r="I6" s="2" t="s">
        <v>7</v>
      </c>
      <c r="J6" s="5">
        <v>720.0</v>
      </c>
      <c r="K6" s="5">
        <v>363.0</v>
      </c>
      <c r="R6" s="5">
        <v>21.038</v>
      </c>
      <c r="S6" s="8">
        <v>11.425</v>
      </c>
    </row>
    <row r="7" ht="14.25" customHeight="1">
      <c r="A7" s="2">
        <v>0.00769</v>
      </c>
      <c r="D7" s="5">
        <v>2.0</v>
      </c>
      <c r="E7" s="2">
        <f>39.2/2</f>
        <v>19.6</v>
      </c>
      <c r="F7" s="7">
        <v>1280.0</v>
      </c>
      <c r="G7" s="7">
        <v>138.9</v>
      </c>
      <c r="J7" s="5">
        <v>672.0</v>
      </c>
      <c r="K7" s="5">
        <v>383.0</v>
      </c>
      <c r="Q7" s="5" t="s">
        <v>15</v>
      </c>
      <c r="R7" s="2">
        <f t="shared" ref="R7:S7" si="1">AVERAGE(R2:R6)</f>
        <v>20.9124</v>
      </c>
      <c r="S7" s="2">
        <f t="shared" si="1"/>
        <v>11.42</v>
      </c>
    </row>
    <row r="8" ht="14.25" customHeight="1">
      <c r="A8" s="2">
        <v>0.00788</v>
      </c>
      <c r="D8" s="5">
        <v>3.0</v>
      </c>
      <c r="E8" s="2">
        <f>40/2</f>
        <v>20</v>
      </c>
      <c r="F8" s="7">
        <v>960.0</v>
      </c>
      <c r="G8" s="7">
        <v>179.8</v>
      </c>
      <c r="J8" s="5">
        <v>624.0</v>
      </c>
      <c r="K8" s="5">
        <v>403.0</v>
      </c>
    </row>
    <row r="9" ht="14.25" customHeight="1">
      <c r="A9" s="2">
        <v>0.00785</v>
      </c>
      <c r="D9" s="5">
        <v>4.0</v>
      </c>
      <c r="F9" s="7">
        <v>760.0</v>
      </c>
      <c r="G9" s="7">
        <v>219.0</v>
      </c>
      <c r="J9" s="5">
        <v>576.0</v>
      </c>
      <c r="K9" s="5">
        <v>423.0</v>
      </c>
      <c r="R9" s="5" t="s">
        <v>6</v>
      </c>
      <c r="S9" s="5" t="s">
        <v>7</v>
      </c>
    </row>
    <row r="10" ht="14.25" customHeight="1">
      <c r="A10" s="2">
        <v>0.00785</v>
      </c>
      <c r="D10" s="5">
        <v>5.0</v>
      </c>
      <c r="F10" s="7">
        <v>600.0</v>
      </c>
      <c r="G10" s="7">
        <v>260.1</v>
      </c>
      <c r="H10" s="5">
        <v>500.0</v>
      </c>
      <c r="J10" s="5">
        <v>540.0</v>
      </c>
      <c r="K10" s="5">
        <v>443.0</v>
      </c>
      <c r="Q10" s="5" t="s">
        <v>3</v>
      </c>
      <c r="R10" s="2">
        <f>$R$7</f>
        <v>20.9124</v>
      </c>
      <c r="S10" s="2">
        <f>$S$7</f>
        <v>11.42</v>
      </c>
    </row>
    <row r="11" ht="14.25" customHeight="1">
      <c r="A11" s="2">
        <v>0.00784</v>
      </c>
      <c r="D11" s="5">
        <v>6.0</v>
      </c>
      <c r="F11" s="7">
        <v>480.0</v>
      </c>
      <c r="G11" s="7">
        <v>301.3</v>
      </c>
      <c r="J11" s="5">
        <v>504.0</v>
      </c>
      <c r="K11" s="5">
        <v>463.0</v>
      </c>
    </row>
    <row r="12" ht="14.25" customHeight="1">
      <c r="A12" s="2">
        <v>0.00776</v>
      </c>
      <c r="D12" s="5">
        <v>7.0</v>
      </c>
      <c r="F12" s="7">
        <v>356.0</v>
      </c>
      <c r="G12" s="7">
        <v>340.8</v>
      </c>
      <c r="J12" s="5">
        <v>476.0</v>
      </c>
      <c r="K12" s="5">
        <v>483.0</v>
      </c>
    </row>
    <row r="13" ht="14.25" customHeight="1">
      <c r="A13" s="2">
        <v>0.00785</v>
      </c>
      <c r="D13" s="5">
        <v>8.0</v>
      </c>
      <c r="F13" s="7">
        <v>288.0</v>
      </c>
      <c r="G13" s="7">
        <v>380.6</v>
      </c>
      <c r="J13" s="5">
        <v>448.0</v>
      </c>
      <c r="K13" s="5">
        <v>503.0</v>
      </c>
    </row>
    <row r="14" ht="14.25" customHeight="1">
      <c r="A14" s="2">
        <v>0.00776</v>
      </c>
      <c r="D14" s="5">
        <v>9.0</v>
      </c>
      <c r="F14" s="7">
        <v>236.0</v>
      </c>
      <c r="G14" s="7">
        <v>420.6</v>
      </c>
      <c r="J14" s="5">
        <v>420.0</v>
      </c>
      <c r="K14" s="5">
        <v>523.0</v>
      </c>
    </row>
    <row r="15" ht="14.25" customHeight="1">
      <c r="A15" s="2">
        <v>0.00778</v>
      </c>
      <c r="D15" s="5">
        <v>10.0</v>
      </c>
      <c r="F15" s="7">
        <v>192.0</v>
      </c>
      <c r="G15" s="7">
        <v>459.6</v>
      </c>
      <c r="J15" s="5">
        <v>400.0</v>
      </c>
      <c r="K15" s="5">
        <v>543.0</v>
      </c>
    </row>
    <row r="16" ht="14.25" customHeight="1">
      <c r="A16" s="2">
        <v>0.0079</v>
      </c>
      <c r="D16" s="5">
        <v>11.0</v>
      </c>
      <c r="F16" s="7">
        <v>184.0</v>
      </c>
      <c r="G16" s="7">
        <v>499.8</v>
      </c>
      <c r="J16" s="5">
        <v>380.0</v>
      </c>
      <c r="K16" s="5">
        <v>563.0</v>
      </c>
    </row>
    <row r="17" ht="14.25" customHeight="1">
      <c r="A17" s="9">
        <f>AVERAGE(A2:A16)</f>
        <v>0.007814733333</v>
      </c>
      <c r="B17" s="2" t="s">
        <v>15</v>
      </c>
      <c r="D17" s="5">
        <v>12.0</v>
      </c>
      <c r="F17" s="7">
        <v>192.0</v>
      </c>
      <c r="G17" s="7">
        <v>540.4</v>
      </c>
      <c r="J17" s="5">
        <v>364.0</v>
      </c>
      <c r="K17" s="5">
        <v>583.0</v>
      </c>
    </row>
    <row r="18" ht="14.25" customHeight="1">
      <c r="A18" s="2">
        <f>STDEV(A2:A16)</f>
        <v>0.00005560378541</v>
      </c>
      <c r="B18" s="5" t="s">
        <v>16</v>
      </c>
      <c r="D18" s="5">
        <v>13.0</v>
      </c>
      <c r="F18" s="7">
        <v>224.0</v>
      </c>
      <c r="G18" s="7">
        <v>580.5</v>
      </c>
      <c r="J18" s="5">
        <v>352.0</v>
      </c>
      <c r="K18" s="5">
        <v>603.0</v>
      </c>
    </row>
    <row r="19" ht="14.25" customHeight="1">
      <c r="A19" s="2">
        <f>A18/sqrt(COUNT(A2:A16))</f>
        <v>0.00001435683566</v>
      </c>
      <c r="B19" s="5" t="s">
        <v>17</v>
      </c>
      <c r="F19" s="10">
        <v>266.0</v>
      </c>
      <c r="G19" s="10">
        <v>620.7</v>
      </c>
      <c r="J19" s="5">
        <v>340.0</v>
      </c>
      <c r="K19" s="5">
        <v>623.0</v>
      </c>
    </row>
    <row r="20" ht="14.25" customHeight="1">
      <c r="F20" s="10">
        <v>304.0</v>
      </c>
      <c r="G20" s="10">
        <v>661.0</v>
      </c>
      <c r="J20" s="5">
        <v>338.0</v>
      </c>
      <c r="K20" s="5">
        <v>643.0</v>
      </c>
    </row>
    <row r="21" ht="14.25" customHeight="1">
      <c r="F21" s="10">
        <v>344.0</v>
      </c>
      <c r="G21" s="10">
        <v>699.1</v>
      </c>
      <c r="J21" s="5">
        <v>336.0</v>
      </c>
      <c r="K21" s="5">
        <v>663.0</v>
      </c>
    </row>
    <row r="22" ht="14.25" customHeight="1">
      <c r="F22" s="10">
        <v>384.0</v>
      </c>
      <c r="G22" s="10">
        <v>738.7</v>
      </c>
      <c r="J22" s="5">
        <v>336.0</v>
      </c>
      <c r="K22" s="5">
        <v>683.0</v>
      </c>
    </row>
    <row r="23" ht="14.25" customHeight="1">
      <c r="A23" s="5" t="s">
        <v>18</v>
      </c>
      <c r="B23" s="5">
        <f>13.5/100</f>
        <v>0.135</v>
      </c>
      <c r="F23" s="10">
        <v>430.0</v>
      </c>
      <c r="G23" s="10">
        <v>783.2</v>
      </c>
      <c r="J23" s="5">
        <v>338.0</v>
      </c>
      <c r="K23" s="5">
        <v>703.0</v>
      </c>
    </row>
    <row r="24" ht="14.25" customHeight="1">
      <c r="A24" s="5" t="s">
        <v>19</v>
      </c>
      <c r="B24" s="11">
        <v>9.186E-4</v>
      </c>
      <c r="F24" s="10">
        <v>468.0</v>
      </c>
      <c r="G24" s="10">
        <v>819.6</v>
      </c>
      <c r="J24" s="5">
        <v>342.0</v>
      </c>
      <c r="K24" s="5">
        <v>723.0</v>
      </c>
    </row>
    <row r="25" ht="14.25" customHeight="1">
      <c r="A25" s="5" t="s">
        <v>20</v>
      </c>
      <c r="B25" s="5">
        <f>0.0000012566375</f>
        <v>0.0000012566375</v>
      </c>
      <c r="F25" s="10">
        <v>510.0</v>
      </c>
      <c r="G25" s="10">
        <v>862.5</v>
      </c>
      <c r="J25" s="5">
        <v>348.0</v>
      </c>
      <c r="K25" s="5">
        <v>743.0</v>
      </c>
    </row>
    <row r="26" ht="14.25" customHeight="1">
      <c r="F26" s="10">
        <v>550.0</v>
      </c>
      <c r="G26" s="10">
        <v>900.9</v>
      </c>
      <c r="J26" s="5">
        <v>356.0</v>
      </c>
      <c r="K26" s="5">
        <v>763.0</v>
      </c>
    </row>
    <row r="27" ht="14.25" customHeight="1">
      <c r="B27" s="12">
        <f>sqrt(A17*B23/(B25*B24))</f>
        <v>955.9952565</v>
      </c>
      <c r="F27" s="10">
        <v>584.0</v>
      </c>
      <c r="G27" s="10">
        <v>939.0</v>
      </c>
      <c r="J27" s="5">
        <v>368.0</v>
      </c>
      <c r="K27" s="5">
        <v>783.0</v>
      </c>
    </row>
    <row r="28" ht="14.25" customHeight="1">
      <c r="F28" s="10">
        <v>628.0</v>
      </c>
      <c r="G28" s="10">
        <v>984.4</v>
      </c>
      <c r="J28" s="5">
        <v>380.0</v>
      </c>
      <c r="K28" s="5">
        <v>803.0</v>
      </c>
    </row>
    <row r="29" ht="14.25" customHeight="1">
      <c r="F29" s="10">
        <v>656.0</v>
      </c>
      <c r="G29" s="10">
        <v>1018.0</v>
      </c>
      <c r="J29" s="5">
        <v>392.0</v>
      </c>
      <c r="K29" s="5">
        <v>823.0</v>
      </c>
    </row>
    <row r="30" ht="14.25" customHeight="1">
      <c r="F30" s="10">
        <v>694.0</v>
      </c>
      <c r="G30" s="10">
        <v>1058.0</v>
      </c>
      <c r="J30" s="5">
        <v>408.0</v>
      </c>
      <c r="K30" s="5">
        <v>843.0</v>
      </c>
    </row>
    <row r="31" ht="14.25" customHeight="1">
      <c r="F31" s="10">
        <v>740.0</v>
      </c>
      <c r="G31" s="10">
        <v>1101.0</v>
      </c>
      <c r="J31" s="5">
        <v>420.0</v>
      </c>
      <c r="K31" s="5">
        <v>863.0</v>
      </c>
    </row>
    <row r="32" ht="14.25" customHeight="1">
      <c r="F32" s="10">
        <v>772.0</v>
      </c>
      <c r="G32" s="10">
        <v>1139.0</v>
      </c>
      <c r="J32" s="5">
        <v>436.0</v>
      </c>
      <c r="K32" s="5">
        <v>883.0</v>
      </c>
    </row>
    <row r="33" ht="14.25" customHeight="1">
      <c r="F33" s="10">
        <v>808.0</v>
      </c>
      <c r="G33" s="10">
        <v>1177.0</v>
      </c>
      <c r="J33" s="5">
        <v>452.0</v>
      </c>
      <c r="K33" s="5">
        <v>903.0</v>
      </c>
    </row>
    <row r="34" ht="14.25" customHeight="1">
      <c r="F34" s="10">
        <v>960.0</v>
      </c>
      <c r="G34" s="10">
        <v>1346.0</v>
      </c>
      <c r="J34" s="5">
        <v>470.0</v>
      </c>
      <c r="K34" s="5">
        <v>923.0</v>
      </c>
    </row>
    <row r="35" ht="14.25" customHeight="1">
      <c r="F35" s="10">
        <v>1290.0</v>
      </c>
      <c r="G35" s="10">
        <v>1749.0</v>
      </c>
      <c r="J35" s="5">
        <v>480.0</v>
      </c>
      <c r="K35" s="5">
        <v>943.0</v>
      </c>
    </row>
    <row r="36" ht="14.25" customHeight="1">
      <c r="F36" s="10">
        <v>1760.0</v>
      </c>
      <c r="G36" s="10">
        <v>2267.0</v>
      </c>
      <c r="J36" s="5">
        <v>504.0</v>
      </c>
      <c r="K36" s="5">
        <v>963.0</v>
      </c>
    </row>
    <row r="37" ht="14.25" customHeight="1">
      <c r="J37" s="5">
        <v>520.0</v>
      </c>
      <c r="K37" s="5">
        <v>983.0</v>
      </c>
    </row>
    <row r="38" ht="14.25" customHeight="1">
      <c r="J38" s="5">
        <v>536.0</v>
      </c>
      <c r="K38" s="5">
        <v>1003.0</v>
      </c>
    </row>
    <row r="39" ht="14.25" customHeight="1">
      <c r="J39" s="5">
        <v>552.0</v>
      </c>
      <c r="K39" s="5">
        <v>1023.0</v>
      </c>
    </row>
    <row r="40" ht="14.25" customHeight="1">
      <c r="J40" s="5">
        <v>568.0</v>
      </c>
      <c r="K40" s="5">
        <v>1043.0</v>
      </c>
    </row>
    <row r="41" ht="14.25" customHeight="1">
      <c r="J41" s="5">
        <v>592.0</v>
      </c>
      <c r="K41" s="5">
        <v>1063.0</v>
      </c>
    </row>
    <row r="42" ht="14.25" customHeight="1">
      <c r="J42" s="5">
        <v>608.0</v>
      </c>
      <c r="K42" s="5">
        <v>1083.0</v>
      </c>
    </row>
    <row r="43" ht="14.25" customHeight="1">
      <c r="J43" s="5">
        <v>624.0</v>
      </c>
      <c r="K43" s="5">
        <v>1103.0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7.63"/>
    <col customWidth="1" min="3" max="3" width="10.88"/>
    <col customWidth="1" min="4" max="4" width="9.38"/>
    <col customWidth="1" min="5" max="5" width="14.0"/>
    <col customWidth="1" min="6" max="6" width="8.88"/>
    <col customWidth="1" min="7" max="7" width="10.38"/>
    <col customWidth="1" min="8" max="8" width="7.63"/>
    <col customWidth="1" min="9" max="9" width="10.38"/>
    <col customWidth="1" min="10" max="10" width="8.88"/>
    <col customWidth="1" min="11" max="11" width="10.38"/>
    <col customWidth="1" min="12" max="26" width="7.63"/>
  </cols>
  <sheetData>
    <row r="1" ht="14.25" customHeight="1">
      <c r="A1" s="1" t="s">
        <v>21</v>
      </c>
      <c r="B1" s="2" t="s">
        <v>1</v>
      </c>
      <c r="C1" s="3"/>
      <c r="D1" s="1" t="s">
        <v>2</v>
      </c>
      <c r="E1" s="4" t="s">
        <v>3</v>
      </c>
      <c r="F1" s="2" t="s">
        <v>4</v>
      </c>
      <c r="G1" s="2" t="s">
        <v>5</v>
      </c>
      <c r="H1" s="4"/>
      <c r="I1" s="4" t="s">
        <v>3</v>
      </c>
      <c r="J1" s="2" t="s">
        <v>4</v>
      </c>
      <c r="K1" s="2" t="s">
        <v>5</v>
      </c>
    </row>
    <row r="2" ht="14.25" customHeight="1">
      <c r="A2" s="2">
        <v>0.02677</v>
      </c>
      <c r="B2" s="2" t="str">
        <f>"+/- .00001nf"</f>
        <v>+/- .00001nf</v>
      </c>
      <c r="E2" s="2" t="s">
        <v>6</v>
      </c>
      <c r="F2" s="2">
        <f>SQRT(1/(P7*10^(-6)*A17))/(PI()*2)</f>
        <v>212.6970975</v>
      </c>
      <c r="I2" s="2" t="s">
        <v>7</v>
      </c>
      <c r="J2" s="2">
        <f>SQRT(1/(Q7*10^(-6)*A17))/(PI()*2)</f>
        <v>287.8262836</v>
      </c>
    </row>
    <row r="3" ht="14.25" customHeight="1">
      <c r="A3" s="2">
        <v>0.02645</v>
      </c>
    </row>
    <row r="4" ht="14.25" customHeight="1">
      <c r="A4" s="2">
        <v>0.02665</v>
      </c>
      <c r="D4" s="6" t="s">
        <v>8</v>
      </c>
      <c r="E4" s="6" t="s">
        <v>9</v>
      </c>
      <c r="F4" s="2" t="s">
        <v>10</v>
      </c>
      <c r="G4" s="2" t="s">
        <v>11</v>
      </c>
      <c r="H4" s="2" t="str">
        <f>"dv = +/-  7mV"</f>
        <v>dv = +/-  7mV</v>
      </c>
      <c r="K4" s="5" t="s">
        <v>22</v>
      </c>
    </row>
    <row r="5" ht="14.25" customHeight="1">
      <c r="A5" s="2">
        <v>0.02671</v>
      </c>
      <c r="C5" s="2" t="s">
        <v>12</v>
      </c>
      <c r="D5" s="4" t="s">
        <v>3</v>
      </c>
      <c r="E5" s="2" t="s">
        <v>13</v>
      </c>
      <c r="F5" s="2" t="s">
        <v>5</v>
      </c>
      <c r="H5" s="4" t="s">
        <v>3</v>
      </c>
      <c r="I5" s="2" t="s">
        <v>14</v>
      </c>
      <c r="J5" s="2" t="s">
        <v>5</v>
      </c>
    </row>
    <row r="6" ht="14.25" customHeight="1">
      <c r="A6" s="2">
        <v>0.02705</v>
      </c>
      <c r="D6" s="2" t="s">
        <v>6</v>
      </c>
      <c r="E6" s="5">
        <v>3360.0</v>
      </c>
      <c r="F6" s="5">
        <v>25.0</v>
      </c>
      <c r="G6" s="5">
        <v>1.0</v>
      </c>
      <c r="H6" s="2" t="s">
        <v>7</v>
      </c>
      <c r="I6" s="5">
        <v>3600.0</v>
      </c>
      <c r="J6" s="5">
        <v>56.0</v>
      </c>
      <c r="K6" s="5">
        <v>256.0</v>
      </c>
      <c r="P6" s="5" t="s">
        <v>6</v>
      </c>
      <c r="Q6" s="5" t="s">
        <v>7</v>
      </c>
    </row>
    <row r="7" ht="14.25" customHeight="1">
      <c r="A7" s="2">
        <v>0.0269</v>
      </c>
      <c r="E7" s="5">
        <v>3200.0</v>
      </c>
      <c r="F7" s="5">
        <v>44.8</v>
      </c>
      <c r="G7" s="5">
        <v>2.0</v>
      </c>
      <c r="I7" s="5">
        <v>3280.0</v>
      </c>
      <c r="J7" s="5">
        <v>66.0</v>
      </c>
      <c r="O7" s="5" t="s">
        <v>3</v>
      </c>
      <c r="P7" s="2">
        <v>20.912399999999998</v>
      </c>
      <c r="Q7" s="2">
        <v>11.420000000000002</v>
      </c>
    </row>
    <row r="8" ht="14.25" customHeight="1">
      <c r="A8" s="2">
        <v>0.02666</v>
      </c>
      <c r="E8" s="5">
        <v>2240.0</v>
      </c>
      <c r="F8" s="5">
        <v>66.8</v>
      </c>
      <c r="G8" s="5">
        <v>3.0</v>
      </c>
      <c r="I8" s="5">
        <v>2920.0</v>
      </c>
      <c r="J8" s="5">
        <v>76.0</v>
      </c>
    </row>
    <row r="9" ht="14.25" customHeight="1">
      <c r="A9" s="2">
        <v>0.02661</v>
      </c>
      <c r="E9" s="5">
        <v>1720.0</v>
      </c>
      <c r="F9" s="5">
        <v>83.46</v>
      </c>
      <c r="G9" s="5">
        <v>4.0</v>
      </c>
      <c r="I9" s="5">
        <v>2640.0</v>
      </c>
      <c r="J9" s="5">
        <v>86.0</v>
      </c>
    </row>
    <row r="10" ht="14.25" customHeight="1">
      <c r="A10" s="2">
        <v>0.02687</v>
      </c>
      <c r="E10" s="5">
        <v>1240.0</v>
      </c>
      <c r="F10" s="5">
        <v>105.4</v>
      </c>
      <c r="G10" s="5">
        <v>5.0</v>
      </c>
      <c r="I10" s="5">
        <v>2400.0</v>
      </c>
      <c r="J10" s="5">
        <v>96.0</v>
      </c>
    </row>
    <row r="11" ht="14.25" customHeight="1">
      <c r="A11" s="2">
        <v>0.02694</v>
      </c>
      <c r="D11" s="5">
        <v>184.0</v>
      </c>
      <c r="E11" s="5">
        <v>912.0</v>
      </c>
      <c r="F11" s="5">
        <v>125.7</v>
      </c>
      <c r="G11" s="5">
        <v>6.0</v>
      </c>
      <c r="I11" s="5">
        <v>2160.0</v>
      </c>
      <c r="J11" s="5">
        <v>106.0</v>
      </c>
    </row>
    <row r="12" ht="14.25" customHeight="1">
      <c r="A12" s="2">
        <v>0.02681</v>
      </c>
      <c r="E12" s="5">
        <v>730.0</v>
      </c>
      <c r="F12" s="5">
        <v>144.0</v>
      </c>
      <c r="G12" s="5">
        <v>7.0</v>
      </c>
      <c r="I12" s="5">
        <v>1960.0</v>
      </c>
      <c r="J12" s="5">
        <v>116.0</v>
      </c>
    </row>
    <row r="13" ht="14.25" customHeight="1">
      <c r="A13" s="2">
        <v>0.02676</v>
      </c>
      <c r="E13" s="5">
        <v>608.0</v>
      </c>
      <c r="F13" s="5">
        <v>164.3</v>
      </c>
      <c r="G13" s="5">
        <v>8.0</v>
      </c>
      <c r="I13" s="5">
        <v>1800.0</v>
      </c>
      <c r="J13" s="5">
        <v>126.0</v>
      </c>
    </row>
    <row r="14" ht="14.25" customHeight="1">
      <c r="A14" s="2">
        <v>0.02659</v>
      </c>
      <c r="E14" s="5">
        <v>544.0</v>
      </c>
      <c r="F14" s="5">
        <v>184.8</v>
      </c>
      <c r="G14" s="5">
        <v>9.0</v>
      </c>
      <c r="I14" s="5">
        <v>1620.0</v>
      </c>
      <c r="J14" s="5">
        <v>136.0</v>
      </c>
    </row>
    <row r="15" ht="14.25" customHeight="1">
      <c r="A15" s="2">
        <v>0.02681</v>
      </c>
      <c r="E15" s="5">
        <v>584.0</v>
      </c>
      <c r="F15" s="5">
        <v>204.9</v>
      </c>
      <c r="G15" s="5">
        <v>10.0</v>
      </c>
      <c r="I15" s="5">
        <v>1480.0</v>
      </c>
      <c r="J15" s="5">
        <v>146.0</v>
      </c>
    </row>
    <row r="16" ht="14.25" customHeight="1">
      <c r="A16" s="2">
        <v>0.02703</v>
      </c>
      <c r="E16" s="5">
        <v>656.0</v>
      </c>
      <c r="F16" s="5">
        <v>225.7</v>
      </c>
      <c r="G16" s="5">
        <v>11.0</v>
      </c>
      <c r="I16" s="5">
        <v>1380.0</v>
      </c>
      <c r="J16" s="5">
        <v>156.0</v>
      </c>
    </row>
    <row r="17" ht="14.25" customHeight="1">
      <c r="A17" s="9">
        <f>AVERAGE(A2:A16)</f>
        <v>0.026774</v>
      </c>
      <c r="B17" s="2" t="s">
        <v>15</v>
      </c>
      <c r="E17" s="5">
        <v>712.0</v>
      </c>
      <c r="F17" s="5">
        <v>243.3</v>
      </c>
      <c r="G17" s="5">
        <v>12.0</v>
      </c>
      <c r="I17" s="5">
        <v>1260.0</v>
      </c>
      <c r="J17" s="5">
        <v>166.0</v>
      </c>
    </row>
    <row r="18" ht="14.25" customHeight="1">
      <c r="A18" s="10">
        <f>STDEV(A2:A16)</f>
        <v>0.0001680476123</v>
      </c>
      <c r="B18" s="13" t="s">
        <v>16</v>
      </c>
      <c r="E18" s="5">
        <v>792.0</v>
      </c>
      <c r="F18" s="5">
        <v>265.0</v>
      </c>
      <c r="G18" s="5">
        <v>13.0</v>
      </c>
      <c r="I18" s="5">
        <v>1180.0</v>
      </c>
      <c r="J18" s="5">
        <v>176.0</v>
      </c>
    </row>
    <row r="19" ht="14.25" customHeight="1">
      <c r="A19" s="10">
        <f>A18/sqrt(COUNT(A2:A16))</f>
        <v>0.00004338970692</v>
      </c>
      <c r="B19" s="14" t="s">
        <v>17</v>
      </c>
      <c r="E19" s="5">
        <v>872.0</v>
      </c>
      <c r="F19" s="5">
        <v>286.0</v>
      </c>
      <c r="G19" s="5">
        <v>14.0</v>
      </c>
      <c r="I19" s="5">
        <v>1100.0</v>
      </c>
      <c r="J19" s="5">
        <v>186.0</v>
      </c>
    </row>
    <row r="20" ht="14.25" customHeight="1">
      <c r="E20" s="5">
        <v>944.0</v>
      </c>
      <c r="F20" s="5">
        <v>305.2</v>
      </c>
      <c r="G20" s="5">
        <v>15.0</v>
      </c>
      <c r="I20" s="5">
        <v>1020.0</v>
      </c>
      <c r="J20" s="5">
        <v>196.0</v>
      </c>
    </row>
    <row r="21" ht="14.25" customHeight="1">
      <c r="A21" s="5" t="s">
        <v>18</v>
      </c>
      <c r="B21" s="5">
        <f>13.5/100</f>
        <v>0.135</v>
      </c>
      <c r="E21" s="5">
        <v>1020.0</v>
      </c>
      <c r="F21" s="5">
        <v>325.7</v>
      </c>
      <c r="I21" s="5">
        <v>936.0</v>
      </c>
      <c r="J21" s="5">
        <v>206.0</v>
      </c>
    </row>
    <row r="22" ht="14.25" customHeight="1">
      <c r="A22" s="5" t="s">
        <v>19</v>
      </c>
      <c r="B22" s="11">
        <v>9.186E-4</v>
      </c>
      <c r="E22" s="5">
        <v>1090.0</v>
      </c>
      <c r="F22" s="5">
        <v>345.9</v>
      </c>
      <c r="I22" s="5">
        <v>896.0</v>
      </c>
      <c r="J22" s="5">
        <v>216.0</v>
      </c>
    </row>
    <row r="23" ht="14.25" customHeight="1">
      <c r="A23" s="5" t="s">
        <v>20</v>
      </c>
      <c r="B23" s="5">
        <v>0.0063</v>
      </c>
      <c r="E23" s="5">
        <v>1150.0</v>
      </c>
      <c r="F23" s="5">
        <v>366.1</v>
      </c>
      <c r="I23" s="5">
        <v>864.0</v>
      </c>
      <c r="J23" s="5">
        <v>226.0</v>
      </c>
    </row>
    <row r="24" ht="14.25" customHeight="1">
      <c r="B24" s="15"/>
      <c r="E24" s="5">
        <v>1220.0</v>
      </c>
      <c r="F24" s="5">
        <v>385.9</v>
      </c>
      <c r="I24" s="5">
        <v>840.0</v>
      </c>
      <c r="J24" s="5">
        <v>236.0</v>
      </c>
    </row>
    <row r="25" ht="14.25" customHeight="1">
      <c r="B25" s="12">
        <f>sqrt(A17*B21/(B23*B22))</f>
        <v>24.99136736</v>
      </c>
      <c r="E25" s="5">
        <v>1270.0</v>
      </c>
      <c r="F25" s="5">
        <v>405.9</v>
      </c>
      <c r="I25" s="5">
        <v>824.0</v>
      </c>
      <c r="J25" s="5">
        <v>246.0</v>
      </c>
    </row>
    <row r="26" ht="14.25" customHeight="1">
      <c r="E26" s="5">
        <v>1330.0</v>
      </c>
      <c r="F26" s="5">
        <v>426.0</v>
      </c>
      <c r="I26" s="5">
        <v>816.0</v>
      </c>
      <c r="J26" s="5">
        <v>256.0</v>
      </c>
    </row>
    <row r="27" ht="14.25" customHeight="1">
      <c r="E27" s="5">
        <v>1580.0</v>
      </c>
      <c r="F27" s="16">
        <v>502.7</v>
      </c>
      <c r="I27" s="5">
        <v>816.0</v>
      </c>
      <c r="J27" s="5">
        <v>266.0</v>
      </c>
    </row>
    <row r="28" ht="14.25" customHeight="1">
      <c r="E28" s="5">
        <v>1800.0</v>
      </c>
      <c r="F28" s="5">
        <v>600.7</v>
      </c>
      <c r="I28" s="5">
        <v>824.0</v>
      </c>
      <c r="J28" s="5">
        <v>276.0</v>
      </c>
    </row>
    <row r="29" ht="14.25" customHeight="1">
      <c r="E29" s="5">
        <v>1960.0</v>
      </c>
      <c r="F29" s="5">
        <v>699.1</v>
      </c>
      <c r="I29" s="5">
        <v>840.0</v>
      </c>
      <c r="J29" s="5">
        <v>286.0</v>
      </c>
    </row>
    <row r="30" ht="14.25" customHeight="1">
      <c r="I30" s="5">
        <v>856.0</v>
      </c>
      <c r="J30" s="5">
        <v>296.0</v>
      </c>
    </row>
    <row r="31" ht="14.25" customHeight="1">
      <c r="I31" s="5">
        <v>880.0</v>
      </c>
      <c r="J31" s="5">
        <v>306.0</v>
      </c>
    </row>
    <row r="32" ht="14.25" customHeight="1">
      <c r="I32" s="5">
        <v>896.0</v>
      </c>
      <c r="J32" s="5">
        <v>316.0</v>
      </c>
    </row>
    <row r="33" ht="14.25" customHeight="1">
      <c r="I33" s="5">
        <v>920.0</v>
      </c>
      <c r="J33" s="5">
        <v>326.0</v>
      </c>
    </row>
    <row r="34" ht="14.25" customHeight="1">
      <c r="I34" s="5">
        <v>952.0</v>
      </c>
      <c r="J34" s="5">
        <v>336.0</v>
      </c>
    </row>
    <row r="35" ht="14.25" customHeight="1">
      <c r="I35" s="5">
        <v>976.0</v>
      </c>
      <c r="J35" s="5">
        <v>346.0</v>
      </c>
    </row>
    <row r="36" ht="14.25" customHeight="1">
      <c r="I36" s="5">
        <v>1000.0</v>
      </c>
      <c r="J36" s="5">
        <v>356.0</v>
      </c>
    </row>
    <row r="37" ht="14.25" customHeight="1">
      <c r="I37" s="5">
        <v>1030.0</v>
      </c>
      <c r="J37" s="5">
        <v>366.0</v>
      </c>
    </row>
    <row r="38" ht="14.25" customHeight="1">
      <c r="I38" s="5">
        <v>1090.0</v>
      </c>
      <c r="J38" s="5">
        <v>376.0</v>
      </c>
    </row>
    <row r="39" ht="14.25" customHeight="1">
      <c r="I39" s="5">
        <v>1110.0</v>
      </c>
      <c r="J39" s="5">
        <v>386.0</v>
      </c>
    </row>
    <row r="40" ht="14.25" customHeight="1">
      <c r="I40" s="5">
        <v>1140.0</v>
      </c>
      <c r="J40" s="5">
        <v>396.0</v>
      </c>
    </row>
    <row r="41" ht="14.25" customHeight="1">
      <c r="I41" s="5">
        <v>1170.0</v>
      </c>
      <c r="J41" s="5">
        <v>406.0</v>
      </c>
    </row>
    <row r="42" ht="14.25" customHeight="1">
      <c r="I42" s="5">
        <v>1190.0</v>
      </c>
      <c r="J42" s="5">
        <v>416.0</v>
      </c>
    </row>
    <row r="43" ht="14.25" customHeight="1">
      <c r="I43" s="5">
        <v>1220.0</v>
      </c>
      <c r="J43" s="5">
        <v>426.0</v>
      </c>
    </row>
    <row r="44" ht="14.25" customHeight="1">
      <c r="I44" s="5">
        <v>1520.0</v>
      </c>
      <c r="J44" s="5">
        <v>526.0</v>
      </c>
    </row>
    <row r="45" ht="14.25" customHeight="1">
      <c r="I45" s="5">
        <v>1720.0</v>
      </c>
      <c r="J45" s="5">
        <v>626.0</v>
      </c>
    </row>
    <row r="46" ht="14.25" customHeight="1">
      <c r="I46" s="5">
        <v>1900.0</v>
      </c>
      <c r="J46" s="5">
        <v>726.0</v>
      </c>
    </row>
    <row r="47" ht="14.25" customHeight="1">
      <c r="I47" s="5">
        <v>2320.0</v>
      </c>
      <c r="J47" s="5">
        <v>1026.0</v>
      </c>
    </row>
    <row r="48" ht="14.25" customHeight="1">
      <c r="I48" s="5">
        <v>2620.0</v>
      </c>
      <c r="J48" s="5">
        <v>1326.0</v>
      </c>
    </row>
    <row r="49" ht="14.25" customHeight="1">
      <c r="I49" s="5">
        <v>2920.0</v>
      </c>
      <c r="J49" s="5">
        <v>1726.0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3" width="7.63"/>
    <col customWidth="1" min="4" max="4" width="9.38"/>
    <col customWidth="1" min="5" max="5" width="10.38"/>
    <col customWidth="1" min="6" max="6" width="14.0"/>
    <col customWidth="1" min="7" max="7" width="10.38"/>
    <col customWidth="1" min="8" max="8" width="7.63"/>
    <col customWidth="1" min="9" max="9" width="10.38"/>
    <col customWidth="1" min="10" max="10" width="8.88"/>
    <col customWidth="1" min="11" max="26" width="7.63"/>
  </cols>
  <sheetData>
    <row r="1" ht="14.25" customHeight="1">
      <c r="A1" s="17" t="s">
        <v>23</v>
      </c>
      <c r="B1" s="2" t="s">
        <v>1</v>
      </c>
      <c r="C1" s="3"/>
      <c r="D1" s="1" t="s">
        <v>2</v>
      </c>
      <c r="E1" s="4" t="s">
        <v>3</v>
      </c>
      <c r="F1" s="2" t="s">
        <v>4</v>
      </c>
      <c r="G1" s="2" t="s">
        <v>5</v>
      </c>
      <c r="H1" s="4"/>
      <c r="I1" s="4" t="s">
        <v>3</v>
      </c>
      <c r="J1" s="2" t="s">
        <v>4</v>
      </c>
      <c r="K1" s="2" t="s">
        <v>5</v>
      </c>
    </row>
    <row r="2" ht="14.25" customHeight="1">
      <c r="A2" s="2">
        <v>0.2101</v>
      </c>
      <c r="B2" s="2" t="str">
        <f>"+/- .00001"</f>
        <v>+/- .00001</v>
      </c>
      <c r="E2" s="2" t="s">
        <v>6</v>
      </c>
      <c r="F2" s="2">
        <f>SQRT(1/(P7*10^(-6)*A17))/(PI()*2)</f>
        <v>75.93607866</v>
      </c>
      <c r="I2" s="2" t="s">
        <v>7</v>
      </c>
      <c r="J2" s="2">
        <f>SQRT(1/(Q7*10^(-6)*A17))/(PI()*2)</f>
        <v>102.7583337</v>
      </c>
    </row>
    <row r="3" ht="14.25" customHeight="1">
      <c r="A3" s="2">
        <v>0.21004</v>
      </c>
    </row>
    <row r="4" ht="14.25" customHeight="1">
      <c r="A4" s="2">
        <v>0.21004</v>
      </c>
    </row>
    <row r="5" ht="14.25" customHeight="1">
      <c r="A5" s="2">
        <v>0.210006</v>
      </c>
      <c r="E5" s="6" t="s">
        <v>8</v>
      </c>
      <c r="F5" s="6" t="s">
        <v>9</v>
      </c>
      <c r="G5" s="2" t="s">
        <v>10</v>
      </c>
      <c r="H5" s="2" t="s">
        <v>11</v>
      </c>
      <c r="I5" s="2" t="str">
        <f>"dv = +/-  7mV"</f>
        <v>dv = +/-  7mV</v>
      </c>
      <c r="L5" s="5" t="s">
        <v>24</v>
      </c>
    </row>
    <row r="6" ht="14.25" customHeight="1">
      <c r="A6" s="2">
        <v>0.21008</v>
      </c>
      <c r="D6" s="2" t="s">
        <v>12</v>
      </c>
      <c r="E6" s="4" t="s">
        <v>3</v>
      </c>
      <c r="F6" s="2" t="s">
        <v>13</v>
      </c>
      <c r="G6" s="2" t="s">
        <v>5</v>
      </c>
      <c r="I6" s="4" t="s">
        <v>3</v>
      </c>
      <c r="J6" s="2" t="s">
        <v>14</v>
      </c>
      <c r="K6" s="2" t="s">
        <v>5</v>
      </c>
      <c r="L6" s="5" t="s">
        <v>25</v>
      </c>
      <c r="P6" s="5" t="s">
        <v>6</v>
      </c>
      <c r="Q6" s="5" t="s">
        <v>7</v>
      </c>
    </row>
    <row r="7" ht="14.25" customHeight="1">
      <c r="A7" s="2">
        <v>0.21005</v>
      </c>
      <c r="E7" s="2" t="s">
        <v>6</v>
      </c>
      <c r="F7" s="5">
        <v>4400.0</v>
      </c>
      <c r="G7" s="5">
        <v>10.0</v>
      </c>
      <c r="J7" s="10">
        <v>4800.0</v>
      </c>
      <c r="K7" s="10">
        <v>17.0</v>
      </c>
      <c r="O7" s="5" t="s">
        <v>3</v>
      </c>
      <c r="P7" s="2">
        <v>20.912399999999998</v>
      </c>
      <c r="Q7" s="5">
        <v>11.42</v>
      </c>
    </row>
    <row r="8" ht="14.25" customHeight="1">
      <c r="A8" s="2">
        <v>0.21005</v>
      </c>
      <c r="F8" s="5">
        <v>4080.0</v>
      </c>
      <c r="G8" s="5">
        <v>20.0</v>
      </c>
      <c r="J8" s="10">
        <v>4400.0</v>
      </c>
      <c r="K8" s="10">
        <v>27.0</v>
      </c>
    </row>
    <row r="9" ht="14.25" customHeight="1">
      <c r="A9" s="2">
        <v>0.21008</v>
      </c>
      <c r="F9" s="5">
        <v>3320.0</v>
      </c>
      <c r="G9" s="5">
        <v>30.0</v>
      </c>
      <c r="J9" s="10">
        <v>3840.0</v>
      </c>
      <c r="K9" s="10">
        <v>37.0</v>
      </c>
    </row>
    <row r="10" ht="14.25" customHeight="1">
      <c r="A10" s="2">
        <v>0.21011</v>
      </c>
      <c r="F10" s="5">
        <v>2720.0</v>
      </c>
      <c r="G10" s="5">
        <v>40.0</v>
      </c>
      <c r="J10" s="10">
        <v>3360.0</v>
      </c>
      <c r="K10" s="10">
        <v>47.0</v>
      </c>
    </row>
    <row r="11" ht="14.25" customHeight="1">
      <c r="A11" s="2">
        <v>0.2101</v>
      </c>
      <c r="F11" s="5">
        <v>2380.0</v>
      </c>
      <c r="G11" s="5">
        <v>50.0</v>
      </c>
      <c r="J11" s="10">
        <v>2960.0</v>
      </c>
      <c r="K11" s="10">
        <v>57.0</v>
      </c>
    </row>
    <row r="12" ht="14.25" customHeight="1">
      <c r="A12" s="2">
        <v>0.21004</v>
      </c>
      <c r="E12" s="5">
        <v>70.0</v>
      </c>
      <c r="F12" s="5">
        <v>2180.0</v>
      </c>
      <c r="G12" s="5">
        <v>60.0</v>
      </c>
      <c r="J12" s="10">
        <v>2640.0</v>
      </c>
      <c r="K12" s="10">
        <v>67.0</v>
      </c>
    </row>
    <row r="13" ht="14.25" customHeight="1">
      <c r="A13" s="2">
        <v>0.21007</v>
      </c>
      <c r="F13" s="18">
        <v>2140.0</v>
      </c>
      <c r="G13" s="18">
        <v>70.0</v>
      </c>
      <c r="J13" s="10">
        <v>2480.0</v>
      </c>
      <c r="K13" s="10">
        <v>77.0</v>
      </c>
    </row>
    <row r="14" ht="14.25" customHeight="1">
      <c r="A14" s="2">
        <v>0.21009</v>
      </c>
      <c r="F14" s="5">
        <v>2200.0</v>
      </c>
      <c r="G14" s="5">
        <v>80.0</v>
      </c>
      <c r="J14" s="10">
        <v>2400.0</v>
      </c>
      <c r="K14" s="19">
        <v>87.0</v>
      </c>
    </row>
    <row r="15" ht="14.25" customHeight="1">
      <c r="A15" s="2">
        <v>0.21002</v>
      </c>
      <c r="F15" s="5">
        <v>2300.0</v>
      </c>
      <c r="G15" s="5">
        <v>90.0</v>
      </c>
      <c r="J15" s="10">
        <v>2400.0</v>
      </c>
      <c r="K15" s="10">
        <v>97.0</v>
      </c>
    </row>
    <row r="16" ht="14.25" customHeight="1">
      <c r="A16" s="2">
        <v>0.21</v>
      </c>
      <c r="F16" s="5">
        <v>2440.0</v>
      </c>
      <c r="G16" s="5">
        <v>100.0</v>
      </c>
      <c r="J16" s="10">
        <v>2460.0</v>
      </c>
      <c r="K16" s="10">
        <v>107.0</v>
      </c>
    </row>
    <row r="17" ht="14.25" customHeight="1">
      <c r="A17" s="9">
        <f>AVERAGE(A2:A16)</f>
        <v>0.2100584</v>
      </c>
      <c r="B17" s="2" t="s">
        <v>15</v>
      </c>
      <c r="F17" s="5">
        <v>2600.0</v>
      </c>
      <c r="G17" s="5">
        <v>110.0</v>
      </c>
      <c r="J17" s="10">
        <v>2580.0</v>
      </c>
      <c r="K17" s="10">
        <v>117.0</v>
      </c>
    </row>
    <row r="18" ht="14.25" customHeight="1">
      <c r="A18" s="10">
        <f>STDEV(A2:A16)</f>
        <v>0.00003482363729</v>
      </c>
      <c r="B18" s="13" t="s">
        <v>16</v>
      </c>
      <c r="F18" s="5">
        <v>2780.0</v>
      </c>
      <c r="G18" s="5">
        <v>120.0</v>
      </c>
      <c r="J18" s="10">
        <v>2720.0</v>
      </c>
      <c r="K18" s="10">
        <v>127.0</v>
      </c>
    </row>
    <row r="19" ht="14.25" customHeight="1">
      <c r="A19" s="10">
        <f>A18/sqrt(COUNT(A2:A16))</f>
        <v>0.000008991424486</v>
      </c>
      <c r="B19" s="14" t="s">
        <v>17</v>
      </c>
      <c r="F19" s="5">
        <v>2960.0</v>
      </c>
      <c r="G19" s="5">
        <v>130.0</v>
      </c>
      <c r="J19" s="10">
        <v>2880.0</v>
      </c>
      <c r="K19" s="10">
        <v>137.0</v>
      </c>
    </row>
    <row r="20" ht="14.25" customHeight="1">
      <c r="F20" s="5">
        <v>3100.0</v>
      </c>
      <c r="G20" s="5">
        <v>140.0</v>
      </c>
      <c r="J20" s="10">
        <v>3040.0</v>
      </c>
      <c r="K20" s="10">
        <v>147.0</v>
      </c>
    </row>
    <row r="21" ht="14.25" customHeight="1">
      <c r="F21" s="5">
        <v>3260.0</v>
      </c>
      <c r="G21" s="5">
        <v>150.0</v>
      </c>
      <c r="J21" s="10">
        <v>3200.0</v>
      </c>
      <c r="K21" s="10">
        <v>157.0</v>
      </c>
    </row>
    <row r="22" ht="14.25" customHeight="1">
      <c r="A22" s="5" t="s">
        <v>18</v>
      </c>
      <c r="B22" s="5">
        <f>8.6/100</f>
        <v>0.086</v>
      </c>
      <c r="F22" s="5">
        <v>3400.0</v>
      </c>
      <c r="G22" s="5">
        <v>160.0</v>
      </c>
      <c r="J22" s="10">
        <v>3360.0</v>
      </c>
      <c r="K22" s="10">
        <v>167.0</v>
      </c>
    </row>
    <row r="23" ht="14.25" customHeight="1">
      <c r="A23" s="5" t="s">
        <v>19</v>
      </c>
      <c r="B23" s="11">
        <v>0.00231</v>
      </c>
      <c r="F23" s="5">
        <v>3540.0</v>
      </c>
      <c r="G23" s="5">
        <v>170.0</v>
      </c>
      <c r="J23" s="10">
        <v>3480.0</v>
      </c>
      <c r="K23" s="10">
        <v>177.0</v>
      </c>
    </row>
    <row r="24" ht="14.25" customHeight="1">
      <c r="A24" s="5" t="s">
        <v>20</v>
      </c>
      <c r="B24" s="5">
        <v>0.0063</v>
      </c>
      <c r="F24" s="5">
        <v>3680.0</v>
      </c>
      <c r="G24" s="5">
        <v>180.0</v>
      </c>
      <c r="J24" s="10">
        <v>3600.0</v>
      </c>
      <c r="K24" s="10">
        <v>187.0</v>
      </c>
    </row>
    <row r="25" ht="14.25" customHeight="1">
      <c r="F25" s="5">
        <v>3800.0</v>
      </c>
      <c r="G25" s="5">
        <v>190.0</v>
      </c>
      <c r="J25" s="20">
        <v>3780.0</v>
      </c>
      <c r="K25" s="10">
        <v>197.0</v>
      </c>
    </row>
    <row r="26" ht="14.25" customHeight="1">
      <c r="B26" s="12">
        <f>sqrt(A17*B22/(B24*B23))</f>
        <v>35.23246162</v>
      </c>
      <c r="F26" s="5">
        <v>3900.0</v>
      </c>
      <c r="G26" s="5">
        <v>200.0</v>
      </c>
      <c r="J26" s="20">
        <v>3800.0</v>
      </c>
      <c r="K26" s="10">
        <v>207.0</v>
      </c>
    </row>
    <row r="27" ht="14.25" customHeight="1">
      <c r="J27" s="20">
        <v>4720.0</v>
      </c>
      <c r="K27" s="20">
        <v>307.0</v>
      </c>
    </row>
    <row r="28" ht="14.25" customHeight="1">
      <c r="C28" s="5">
        <f>0.113/B22</f>
        <v>1.313953488</v>
      </c>
      <c r="J28" s="10">
        <v>5200.0</v>
      </c>
      <c r="K28" s="10">
        <v>407.0</v>
      </c>
    </row>
    <row r="29" ht="14.25" customHeight="1">
      <c r="C29" s="5">
        <f>0.000626796821776376/B23</f>
        <v>0.2713406155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4.5"/>
  </cols>
  <sheetData>
    <row r="1">
      <c r="A1" s="21" t="s">
        <v>26</v>
      </c>
      <c r="B1" s="2" t="s">
        <v>1</v>
      </c>
      <c r="C1" s="3"/>
      <c r="D1" s="1" t="s">
        <v>2</v>
      </c>
      <c r="E1" s="4" t="s">
        <v>3</v>
      </c>
      <c r="F1" s="2" t="s">
        <v>4</v>
      </c>
      <c r="G1" s="2" t="s">
        <v>5</v>
      </c>
      <c r="H1" s="4"/>
      <c r="I1" s="4" t="s">
        <v>3</v>
      </c>
      <c r="J1" s="2" t="s">
        <v>4</v>
      </c>
      <c r="K1" s="2" t="s">
        <v>5</v>
      </c>
    </row>
    <row r="2">
      <c r="A2" s="5">
        <v>0.01224</v>
      </c>
      <c r="B2" s="2" t="str">
        <f>"+/- .00001"</f>
        <v>+/- .00001</v>
      </c>
      <c r="E2" s="2" t="s">
        <v>6</v>
      </c>
      <c r="F2" s="2">
        <f>SQRT(1/(P7*10^(-6)*A17))/(PI()*2)</f>
        <v>314.4147297</v>
      </c>
      <c r="I2" s="2" t="s">
        <v>7</v>
      </c>
      <c r="J2" s="2">
        <f>SQRT(1/(Q7*10^(-6)*A17))/(PI()*2)</f>
        <v>425.4727696</v>
      </c>
    </row>
    <row r="3">
      <c r="A3" s="5">
        <v>0.01223</v>
      </c>
    </row>
    <row r="4">
      <c r="A4" s="5">
        <v>0.01223</v>
      </c>
    </row>
    <row r="5">
      <c r="A5" s="5">
        <v>0.01228</v>
      </c>
      <c r="E5" s="6" t="s">
        <v>8</v>
      </c>
      <c r="F5" s="6" t="s">
        <v>9</v>
      </c>
      <c r="G5" s="2" t="s">
        <v>10</v>
      </c>
      <c r="H5" s="2" t="s">
        <v>11</v>
      </c>
      <c r="I5" s="2" t="str">
        <f>"dv = +/-  7mV"</f>
        <v>dv = +/-  7mV</v>
      </c>
      <c r="L5" s="5" t="s">
        <v>24</v>
      </c>
    </row>
    <row r="6">
      <c r="A6" s="5">
        <v>0.01227</v>
      </c>
      <c r="D6" s="2" t="s">
        <v>12</v>
      </c>
      <c r="E6" s="4" t="s">
        <v>3</v>
      </c>
      <c r="F6" s="2" t="s">
        <v>13</v>
      </c>
      <c r="G6" s="2" t="s">
        <v>5</v>
      </c>
      <c r="I6" s="4" t="s">
        <v>3</v>
      </c>
      <c r="J6" s="2" t="s">
        <v>14</v>
      </c>
      <c r="K6" s="2" t="s">
        <v>5</v>
      </c>
      <c r="P6" s="5" t="s">
        <v>6</v>
      </c>
      <c r="Q6" s="5" t="s">
        <v>7</v>
      </c>
    </row>
    <row r="7">
      <c r="A7" s="5">
        <v>0.01227</v>
      </c>
      <c r="E7" s="2" t="s">
        <v>6</v>
      </c>
      <c r="F7" s="5">
        <v>4400.0</v>
      </c>
      <c r="G7" s="5">
        <v>20.0</v>
      </c>
      <c r="H7" s="5">
        <v>260.0</v>
      </c>
      <c r="I7" s="2" t="s">
        <v>7</v>
      </c>
      <c r="J7" s="5">
        <v>2340.0</v>
      </c>
      <c r="K7" s="5">
        <v>94.6</v>
      </c>
      <c r="L7" s="5">
        <v>1.0</v>
      </c>
      <c r="O7" s="5" t="s">
        <v>3</v>
      </c>
      <c r="P7" s="2">
        <v>20.912399999999998</v>
      </c>
      <c r="Q7" s="5">
        <v>11.42</v>
      </c>
    </row>
    <row r="8">
      <c r="A8" s="5">
        <v>0.01225</v>
      </c>
      <c r="F8" s="5">
        <v>3280.0</v>
      </c>
      <c r="G8" s="5">
        <v>40.0</v>
      </c>
      <c r="J8" s="5">
        <v>1800.0</v>
      </c>
      <c r="K8" s="5">
        <v>136.2</v>
      </c>
      <c r="L8" s="5">
        <v>2.0</v>
      </c>
    </row>
    <row r="9">
      <c r="A9" s="5">
        <v>0.01225</v>
      </c>
      <c r="F9" s="5">
        <v>2440.0</v>
      </c>
      <c r="G9" s="5">
        <v>60.0</v>
      </c>
      <c r="J9" s="5">
        <v>1480.0</v>
      </c>
      <c r="K9" s="5">
        <v>175.7</v>
      </c>
      <c r="L9" s="5">
        <v>3.0</v>
      </c>
    </row>
    <row r="10">
      <c r="A10" s="5">
        <v>0.01226</v>
      </c>
      <c r="F10" s="5">
        <v>1960.0</v>
      </c>
      <c r="G10" s="5">
        <v>80.0</v>
      </c>
      <c r="J10" s="5">
        <v>1280.0</v>
      </c>
      <c r="K10" s="5">
        <v>216.0</v>
      </c>
      <c r="L10" s="5">
        <v>4.0</v>
      </c>
    </row>
    <row r="11">
      <c r="A11" s="5">
        <v>0.01228</v>
      </c>
      <c r="F11" s="5">
        <v>1600.0</v>
      </c>
      <c r="G11" s="5">
        <v>100.0</v>
      </c>
      <c r="J11" s="5">
        <v>1120.0</v>
      </c>
      <c r="K11" s="5">
        <v>255.2</v>
      </c>
      <c r="L11" s="5">
        <v>5.0</v>
      </c>
    </row>
    <row r="12">
      <c r="A12" s="5">
        <v>0.01225</v>
      </c>
      <c r="F12" s="5">
        <v>1380.0</v>
      </c>
      <c r="G12" s="5">
        <v>120.0</v>
      </c>
      <c r="J12" s="5">
        <v>1080.0</v>
      </c>
      <c r="K12" s="5">
        <v>295.0</v>
      </c>
      <c r="L12" s="5">
        <v>6.0</v>
      </c>
    </row>
    <row r="13">
      <c r="A13" s="5">
        <v>0.01226</v>
      </c>
      <c r="F13" s="5">
        <v>1220.0</v>
      </c>
      <c r="G13" s="5">
        <v>140.0</v>
      </c>
      <c r="J13" s="5">
        <v>1060.0</v>
      </c>
      <c r="K13" s="5">
        <v>333.4</v>
      </c>
      <c r="L13" s="5">
        <v>7.0</v>
      </c>
    </row>
    <row r="14">
      <c r="A14" s="5">
        <v>0.01224</v>
      </c>
      <c r="F14" s="5">
        <v>1100.0</v>
      </c>
      <c r="G14" s="5">
        <v>160.0</v>
      </c>
      <c r="J14" s="5">
        <v>1040.0</v>
      </c>
      <c r="K14" s="5">
        <v>374.4</v>
      </c>
      <c r="L14" s="5">
        <v>8.0</v>
      </c>
    </row>
    <row r="15">
      <c r="A15" s="5">
        <v>0.01222</v>
      </c>
      <c r="F15" s="5">
        <v>1020.0</v>
      </c>
      <c r="G15" s="5">
        <v>180.0</v>
      </c>
      <c r="J15" s="5">
        <v>1080.0</v>
      </c>
      <c r="K15" s="5">
        <v>413.3</v>
      </c>
      <c r="L15" s="5">
        <v>9.0</v>
      </c>
    </row>
    <row r="16">
      <c r="A16" s="5">
        <v>0.01226</v>
      </c>
      <c r="F16" s="5">
        <v>960.0</v>
      </c>
      <c r="G16" s="5">
        <v>200.0</v>
      </c>
      <c r="J16" s="5">
        <v>1120.0</v>
      </c>
      <c r="K16" s="5">
        <v>455.7</v>
      </c>
      <c r="L16" s="5">
        <v>10.0</v>
      </c>
    </row>
    <row r="17">
      <c r="A17" s="9">
        <f>AVERAGE(A2:A16)</f>
        <v>0.01225266667</v>
      </c>
      <c r="B17" s="2" t="s">
        <v>15</v>
      </c>
      <c r="F17" s="5">
        <v>920.0</v>
      </c>
      <c r="G17" s="5">
        <v>220.0</v>
      </c>
      <c r="J17" s="5">
        <v>1160.0</v>
      </c>
      <c r="K17" s="5">
        <v>495.0</v>
      </c>
      <c r="L17" s="5">
        <v>11.0</v>
      </c>
    </row>
    <row r="18">
      <c r="A18" s="10">
        <f>STDEV(A2:A16)</f>
        <v>0.00001830950833</v>
      </c>
      <c r="B18" s="13" t="s">
        <v>16</v>
      </c>
      <c r="F18" s="5">
        <v>872.0</v>
      </c>
      <c r="G18" s="5">
        <v>240.0</v>
      </c>
      <c r="J18" s="5">
        <v>1220.0</v>
      </c>
      <c r="K18" s="5">
        <v>537.6</v>
      </c>
      <c r="L18" s="5">
        <v>12.0</v>
      </c>
    </row>
    <row r="19">
      <c r="A19" s="10">
        <f>A18/sqrt(COUNT(A2:A16))</f>
        <v>0.000004727494722</v>
      </c>
      <c r="B19" s="14" t="s">
        <v>17</v>
      </c>
      <c r="F19" s="5">
        <v>864.0</v>
      </c>
      <c r="G19" s="5">
        <v>260.0</v>
      </c>
      <c r="J19" s="5">
        <v>1260.0</v>
      </c>
      <c r="K19" s="5">
        <v>573.8</v>
      </c>
      <c r="L19" s="5">
        <v>13.0</v>
      </c>
    </row>
    <row r="20">
      <c r="F20" s="5">
        <v>864.0</v>
      </c>
      <c r="G20" s="5">
        <v>280.0</v>
      </c>
      <c r="J20" s="5">
        <v>1340.0</v>
      </c>
      <c r="K20" s="5">
        <v>613.4</v>
      </c>
      <c r="L20" s="5">
        <v>14.0</v>
      </c>
    </row>
    <row r="21">
      <c r="F21" s="5">
        <v>880.0</v>
      </c>
      <c r="G21" s="5">
        <v>300.0</v>
      </c>
      <c r="J21" s="5">
        <v>1380.0</v>
      </c>
      <c r="K21" s="5">
        <v>652.8</v>
      </c>
      <c r="L21" s="5">
        <v>15.0</v>
      </c>
    </row>
    <row r="22">
      <c r="A22" s="5" t="s">
        <v>18</v>
      </c>
      <c r="B22" s="5">
        <f>11.3/100</f>
        <v>0.113</v>
      </c>
      <c r="F22" s="5">
        <v>896.0</v>
      </c>
      <c r="G22" s="5">
        <v>320.0</v>
      </c>
      <c r="J22" s="5">
        <v>1440.0</v>
      </c>
      <c r="K22" s="5">
        <v>695.6</v>
      </c>
      <c r="L22" s="5">
        <v>16.0</v>
      </c>
    </row>
    <row r="23">
      <c r="A23" s="5" t="s">
        <v>19</v>
      </c>
      <c r="B23" s="22">
        <v>8.194E-4</v>
      </c>
      <c r="F23" s="5">
        <v>920.0</v>
      </c>
      <c r="G23" s="5">
        <v>340.0</v>
      </c>
      <c r="J23" s="5">
        <v>1500.0</v>
      </c>
      <c r="K23" s="5">
        <v>726.5</v>
      </c>
      <c r="L23" s="5">
        <v>17.0</v>
      </c>
    </row>
    <row r="24">
      <c r="A24" s="5" t="s">
        <v>20</v>
      </c>
      <c r="B24" s="5">
        <f>0.0000012566375</f>
        <v>0.0000012566375</v>
      </c>
      <c r="F24" s="5">
        <v>944.0</v>
      </c>
      <c r="G24" s="5">
        <v>360.0</v>
      </c>
      <c r="J24" s="5">
        <v>1580.0</v>
      </c>
      <c r="K24" s="5">
        <v>766.5</v>
      </c>
      <c r="L24" s="5">
        <v>18.0</v>
      </c>
    </row>
    <row r="25">
      <c r="F25" s="5">
        <v>976.0</v>
      </c>
      <c r="G25" s="5">
        <v>380.0</v>
      </c>
      <c r="J25" s="5">
        <v>1640.0</v>
      </c>
      <c r="K25" s="5">
        <v>814.6</v>
      </c>
      <c r="L25" s="5">
        <v>19.0</v>
      </c>
    </row>
    <row r="26">
      <c r="A26" s="5" t="s">
        <v>27</v>
      </c>
      <c r="B26" s="12">
        <f>sqrt(A17*B22/(B24*B23))</f>
        <v>1159.582209</v>
      </c>
      <c r="F26" s="5">
        <v>1010.0</v>
      </c>
      <c r="G26" s="5">
        <v>400.0</v>
      </c>
      <c r="J26" s="5">
        <v>1700.0</v>
      </c>
      <c r="K26" s="5">
        <v>876.7</v>
      </c>
      <c r="L26" s="5">
        <v>20.0</v>
      </c>
    </row>
    <row r="27">
      <c r="F27" s="5">
        <v>1040.0</v>
      </c>
      <c r="G27" s="5">
        <v>420.0</v>
      </c>
      <c r="J27" s="5">
        <v>1740.0</v>
      </c>
      <c r="K27" s="5">
        <v>913.9</v>
      </c>
      <c r="L27" s="5">
        <v>21.0</v>
      </c>
    </row>
    <row r="28">
      <c r="F28" s="5">
        <v>1070.0</v>
      </c>
      <c r="G28" s="5">
        <v>440.0</v>
      </c>
    </row>
    <row r="29">
      <c r="F29" s="5">
        <v>1100.0</v>
      </c>
      <c r="G29" s="5">
        <v>460.0</v>
      </c>
    </row>
    <row r="30">
      <c r="F30" s="5">
        <v>1140.0</v>
      </c>
      <c r="G30" s="5">
        <v>480.0</v>
      </c>
    </row>
    <row r="31">
      <c r="F31" s="5">
        <v>1220.0</v>
      </c>
      <c r="G31" s="5">
        <v>500.0</v>
      </c>
    </row>
    <row r="32">
      <c r="F32" s="5">
        <v>1250.0</v>
      </c>
      <c r="G32" s="5">
        <v>520.0</v>
      </c>
    </row>
    <row r="33">
      <c r="F33" s="5">
        <v>1280.0</v>
      </c>
      <c r="G33" s="5">
        <v>540.0</v>
      </c>
    </row>
    <row r="34">
      <c r="F34" s="5">
        <v>1320.0</v>
      </c>
      <c r="G34" s="5">
        <v>560.0</v>
      </c>
    </row>
    <row r="35">
      <c r="F35" s="5">
        <v>1360.0</v>
      </c>
      <c r="G35" s="5">
        <v>580.0</v>
      </c>
    </row>
    <row r="36">
      <c r="F36" s="5">
        <v>1380.0</v>
      </c>
      <c r="G36" s="5">
        <v>600.0</v>
      </c>
    </row>
    <row r="37">
      <c r="F37" s="5">
        <v>1420.0</v>
      </c>
      <c r="G37" s="5">
        <v>620.0</v>
      </c>
    </row>
    <row r="38">
      <c r="F38" s="5">
        <v>1460.0</v>
      </c>
      <c r="G38" s="5">
        <v>640.0</v>
      </c>
    </row>
    <row r="39">
      <c r="F39" s="5">
        <v>1480.0</v>
      </c>
      <c r="G39" s="5">
        <v>660.0</v>
      </c>
    </row>
    <row r="40">
      <c r="F40" s="5">
        <v>1640.0</v>
      </c>
      <c r="G40" s="5">
        <v>760.0</v>
      </c>
    </row>
    <row r="41">
      <c r="F41" s="5">
        <v>1760.0</v>
      </c>
      <c r="G41" s="5">
        <v>860.0</v>
      </c>
    </row>
    <row r="42">
      <c r="F42" s="5">
        <v>1880.0</v>
      </c>
      <c r="G42" s="5">
        <v>960.0</v>
      </c>
    </row>
    <row r="43">
      <c r="F43" s="5">
        <v>1980.0</v>
      </c>
      <c r="G43" s="5">
        <v>1060.0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28</v>
      </c>
      <c r="B1" s="24"/>
      <c r="C1" s="23" t="s">
        <v>29</v>
      </c>
      <c r="D1" s="24"/>
      <c r="E1" s="23" t="s">
        <v>30</v>
      </c>
      <c r="F1" s="24"/>
      <c r="G1" s="23" t="s">
        <v>31</v>
      </c>
      <c r="H1" s="24"/>
      <c r="I1" s="23" t="s">
        <v>28</v>
      </c>
      <c r="J1" s="24"/>
      <c r="K1" s="23" t="s">
        <v>29</v>
      </c>
      <c r="L1" s="24"/>
      <c r="M1" s="23" t="s">
        <v>30</v>
      </c>
      <c r="N1" s="24"/>
      <c r="O1" s="23" t="s">
        <v>31</v>
      </c>
      <c r="P1" s="24"/>
    </row>
    <row r="2">
      <c r="A2" s="24" t="s">
        <v>13</v>
      </c>
      <c r="B2" s="24" t="s">
        <v>5</v>
      </c>
      <c r="C2" s="24" t="s">
        <v>13</v>
      </c>
      <c r="D2" s="24" t="s">
        <v>5</v>
      </c>
      <c r="E2" s="25" t="s">
        <v>13</v>
      </c>
      <c r="F2" s="26" t="s">
        <v>5</v>
      </c>
      <c r="G2" s="24" t="s">
        <v>13</v>
      </c>
      <c r="H2" s="24" t="s">
        <v>5</v>
      </c>
      <c r="I2" s="24" t="s">
        <v>14</v>
      </c>
      <c r="J2" s="24" t="s">
        <v>5</v>
      </c>
      <c r="K2" s="24" t="s">
        <v>14</v>
      </c>
      <c r="L2" s="24" t="s">
        <v>5</v>
      </c>
      <c r="M2" s="2" t="s">
        <v>14</v>
      </c>
      <c r="N2" s="2" t="s">
        <v>5</v>
      </c>
      <c r="O2" s="24" t="s">
        <v>14</v>
      </c>
      <c r="P2" s="24" t="s">
        <v>5</v>
      </c>
    </row>
    <row r="3">
      <c r="A3" s="27">
        <v>1760.0</v>
      </c>
      <c r="B3" s="28">
        <v>99.5</v>
      </c>
      <c r="C3" s="23">
        <v>3360.0</v>
      </c>
      <c r="D3" s="23">
        <v>25.0</v>
      </c>
      <c r="E3" s="28">
        <v>4400.0</v>
      </c>
      <c r="F3" s="28">
        <v>10.0</v>
      </c>
      <c r="G3" s="5">
        <v>4400.0</v>
      </c>
      <c r="H3" s="5">
        <v>20.0</v>
      </c>
      <c r="I3" s="5">
        <v>720.0</v>
      </c>
      <c r="J3" s="5">
        <v>363.0</v>
      </c>
      <c r="K3" s="5">
        <v>3600.0</v>
      </c>
      <c r="L3" s="5">
        <v>56.0</v>
      </c>
      <c r="M3" s="10">
        <v>4800.0</v>
      </c>
      <c r="N3" s="10">
        <v>17.0</v>
      </c>
      <c r="O3" s="5">
        <v>2340.0</v>
      </c>
      <c r="P3" s="5">
        <v>94.6</v>
      </c>
    </row>
    <row r="4">
      <c r="A4" s="28">
        <v>1280.0</v>
      </c>
      <c r="B4" s="28">
        <v>138.9</v>
      </c>
      <c r="C4" s="23">
        <v>3200.0</v>
      </c>
      <c r="D4" s="23">
        <v>44.8</v>
      </c>
      <c r="E4" s="28">
        <v>4080.0</v>
      </c>
      <c r="F4" s="28">
        <v>20.0</v>
      </c>
      <c r="G4" s="5">
        <v>3280.0</v>
      </c>
      <c r="H4" s="5">
        <v>40.0</v>
      </c>
      <c r="I4" s="5">
        <v>672.0</v>
      </c>
      <c r="J4" s="5">
        <v>383.0</v>
      </c>
      <c r="K4" s="5">
        <v>3280.0</v>
      </c>
      <c r="L4" s="5">
        <v>66.0</v>
      </c>
      <c r="M4" s="10">
        <v>4400.0</v>
      </c>
      <c r="N4" s="10">
        <v>27.0</v>
      </c>
      <c r="O4" s="5">
        <v>1800.0</v>
      </c>
      <c r="P4" s="5">
        <v>136.2</v>
      </c>
    </row>
    <row r="5">
      <c r="A5" s="28">
        <v>960.0</v>
      </c>
      <c r="B5" s="28">
        <v>179.8</v>
      </c>
      <c r="C5" s="23">
        <v>2240.0</v>
      </c>
      <c r="D5" s="23">
        <v>66.8</v>
      </c>
      <c r="E5" s="28">
        <v>3320.0</v>
      </c>
      <c r="F5" s="28">
        <v>30.0</v>
      </c>
      <c r="G5" s="5">
        <v>2440.0</v>
      </c>
      <c r="H5" s="5">
        <v>60.0</v>
      </c>
      <c r="I5" s="5">
        <v>624.0</v>
      </c>
      <c r="J5" s="5">
        <v>403.0</v>
      </c>
      <c r="K5" s="5">
        <v>2920.0</v>
      </c>
      <c r="L5" s="5">
        <v>76.0</v>
      </c>
      <c r="M5" s="10">
        <v>3840.0</v>
      </c>
      <c r="N5" s="10">
        <v>37.0</v>
      </c>
      <c r="O5" s="5">
        <v>1480.0</v>
      </c>
      <c r="P5" s="5">
        <v>175.7</v>
      </c>
    </row>
    <row r="6">
      <c r="A6" s="28">
        <v>760.0</v>
      </c>
      <c r="B6" s="28">
        <v>219.0</v>
      </c>
      <c r="C6" s="23">
        <v>1720.0</v>
      </c>
      <c r="D6" s="23">
        <v>83.46</v>
      </c>
      <c r="E6" s="28">
        <v>2720.0</v>
      </c>
      <c r="F6" s="28">
        <v>40.0</v>
      </c>
      <c r="G6" s="5">
        <v>1960.0</v>
      </c>
      <c r="H6" s="5">
        <v>80.0</v>
      </c>
      <c r="I6" s="5">
        <v>576.0</v>
      </c>
      <c r="J6" s="5">
        <v>423.0</v>
      </c>
      <c r="K6" s="5">
        <v>2640.0</v>
      </c>
      <c r="L6" s="5">
        <v>86.0</v>
      </c>
      <c r="M6" s="10">
        <v>3360.0</v>
      </c>
      <c r="N6" s="10">
        <v>47.0</v>
      </c>
      <c r="O6" s="5">
        <v>1280.0</v>
      </c>
      <c r="P6" s="5">
        <v>216.0</v>
      </c>
    </row>
    <row r="7">
      <c r="A7" s="28">
        <v>600.0</v>
      </c>
      <c r="B7" s="28">
        <v>260.1</v>
      </c>
      <c r="C7" s="23">
        <v>1240.0</v>
      </c>
      <c r="D7" s="23">
        <v>105.4</v>
      </c>
      <c r="E7" s="28">
        <v>2380.0</v>
      </c>
      <c r="F7" s="28">
        <v>50.0</v>
      </c>
      <c r="G7" s="5">
        <v>1600.0</v>
      </c>
      <c r="H7" s="5">
        <v>100.0</v>
      </c>
      <c r="I7" s="5">
        <v>540.0</v>
      </c>
      <c r="J7" s="5">
        <v>443.0</v>
      </c>
      <c r="K7" s="5">
        <v>2400.0</v>
      </c>
      <c r="L7" s="5">
        <v>96.0</v>
      </c>
      <c r="M7" s="10">
        <v>2960.0</v>
      </c>
      <c r="N7" s="10">
        <v>57.0</v>
      </c>
      <c r="O7" s="5">
        <v>1120.0</v>
      </c>
      <c r="P7" s="5">
        <v>255.2</v>
      </c>
    </row>
    <row r="8">
      <c r="A8" s="28">
        <v>480.0</v>
      </c>
      <c r="B8" s="28">
        <v>301.3</v>
      </c>
      <c r="C8" s="23">
        <v>912.0</v>
      </c>
      <c r="D8" s="23">
        <v>125.7</v>
      </c>
      <c r="E8" s="28">
        <v>2180.0</v>
      </c>
      <c r="F8" s="28">
        <v>60.0</v>
      </c>
      <c r="G8" s="5">
        <v>1380.0</v>
      </c>
      <c r="H8" s="5">
        <v>120.0</v>
      </c>
      <c r="I8" s="5">
        <v>504.0</v>
      </c>
      <c r="J8" s="5">
        <v>463.0</v>
      </c>
      <c r="K8" s="5">
        <v>2160.0</v>
      </c>
      <c r="L8" s="5">
        <v>106.0</v>
      </c>
      <c r="M8" s="10">
        <v>2640.0</v>
      </c>
      <c r="N8" s="10">
        <v>67.0</v>
      </c>
      <c r="O8" s="5">
        <v>1080.0</v>
      </c>
      <c r="P8" s="5">
        <v>295.0</v>
      </c>
    </row>
    <row r="9">
      <c r="A9" s="28">
        <v>356.0</v>
      </c>
      <c r="B9" s="28">
        <v>340.8</v>
      </c>
      <c r="C9" s="23">
        <v>730.0</v>
      </c>
      <c r="D9" s="23">
        <v>144.0</v>
      </c>
      <c r="E9" s="28">
        <v>2140.0</v>
      </c>
      <c r="F9" s="28">
        <v>70.0</v>
      </c>
      <c r="G9" s="5">
        <v>1220.0</v>
      </c>
      <c r="H9" s="5">
        <v>140.0</v>
      </c>
      <c r="I9" s="5">
        <v>476.0</v>
      </c>
      <c r="J9" s="5">
        <v>483.0</v>
      </c>
      <c r="K9" s="5">
        <v>1960.0</v>
      </c>
      <c r="L9" s="5">
        <v>116.0</v>
      </c>
      <c r="M9" s="10">
        <v>2480.0</v>
      </c>
      <c r="N9" s="10">
        <v>77.0</v>
      </c>
      <c r="O9" s="5">
        <v>1060.0</v>
      </c>
      <c r="P9" s="5">
        <v>333.4</v>
      </c>
    </row>
    <row r="10">
      <c r="A10" s="28">
        <v>288.0</v>
      </c>
      <c r="B10" s="28">
        <v>380.6</v>
      </c>
      <c r="C10" s="23">
        <v>608.0</v>
      </c>
      <c r="D10" s="23">
        <v>164.3</v>
      </c>
      <c r="E10" s="28">
        <v>2200.0</v>
      </c>
      <c r="F10" s="28">
        <v>80.0</v>
      </c>
      <c r="G10" s="5">
        <v>1100.0</v>
      </c>
      <c r="H10" s="5">
        <v>160.0</v>
      </c>
      <c r="I10" s="5">
        <v>448.0</v>
      </c>
      <c r="J10" s="5">
        <v>503.0</v>
      </c>
      <c r="K10" s="5">
        <v>1800.0</v>
      </c>
      <c r="L10" s="5">
        <v>126.0</v>
      </c>
      <c r="M10" s="10">
        <v>2400.0</v>
      </c>
      <c r="N10" s="10">
        <v>87.0</v>
      </c>
      <c r="O10" s="5">
        <v>1040.0</v>
      </c>
      <c r="P10" s="5">
        <v>374.4</v>
      </c>
    </row>
    <row r="11">
      <c r="A11" s="28">
        <v>236.0</v>
      </c>
      <c r="B11" s="28">
        <v>420.6</v>
      </c>
      <c r="C11" s="23">
        <v>544.0</v>
      </c>
      <c r="D11" s="23">
        <v>184.8</v>
      </c>
      <c r="E11" s="28">
        <v>2300.0</v>
      </c>
      <c r="F11" s="28">
        <v>90.0</v>
      </c>
      <c r="G11" s="5">
        <v>1020.0</v>
      </c>
      <c r="H11" s="5">
        <v>180.0</v>
      </c>
      <c r="I11" s="5">
        <v>420.0</v>
      </c>
      <c r="J11" s="5">
        <v>523.0</v>
      </c>
      <c r="K11" s="5">
        <v>1620.0</v>
      </c>
      <c r="L11" s="5">
        <v>136.0</v>
      </c>
      <c r="M11" s="10">
        <v>2400.0</v>
      </c>
      <c r="N11" s="10">
        <v>97.0</v>
      </c>
      <c r="O11" s="5">
        <v>1080.0</v>
      </c>
      <c r="P11" s="5">
        <v>413.3</v>
      </c>
    </row>
    <row r="12">
      <c r="A12" s="28">
        <v>192.0</v>
      </c>
      <c r="B12" s="28">
        <v>459.6</v>
      </c>
      <c r="C12" s="23">
        <v>584.0</v>
      </c>
      <c r="D12" s="23">
        <v>204.9</v>
      </c>
      <c r="E12" s="28">
        <v>2440.0</v>
      </c>
      <c r="F12" s="28">
        <v>100.0</v>
      </c>
      <c r="G12" s="5">
        <v>960.0</v>
      </c>
      <c r="H12" s="5">
        <v>200.0</v>
      </c>
      <c r="I12" s="5">
        <v>400.0</v>
      </c>
      <c r="J12" s="5">
        <v>543.0</v>
      </c>
      <c r="K12" s="5">
        <v>1480.0</v>
      </c>
      <c r="L12" s="5">
        <v>146.0</v>
      </c>
      <c r="M12" s="10">
        <v>2460.0</v>
      </c>
      <c r="N12" s="10">
        <v>107.0</v>
      </c>
      <c r="O12" s="5">
        <v>1120.0</v>
      </c>
      <c r="P12" s="5">
        <v>455.7</v>
      </c>
    </row>
    <row r="13">
      <c r="A13" s="28">
        <v>184.0</v>
      </c>
      <c r="B13" s="28">
        <v>499.8</v>
      </c>
      <c r="C13" s="23">
        <v>656.0</v>
      </c>
      <c r="D13" s="23">
        <v>225.7</v>
      </c>
      <c r="E13" s="28">
        <v>2600.0</v>
      </c>
      <c r="F13" s="28">
        <v>110.0</v>
      </c>
      <c r="G13" s="5">
        <v>920.0</v>
      </c>
      <c r="H13" s="5">
        <v>220.0</v>
      </c>
      <c r="I13" s="5">
        <v>380.0</v>
      </c>
      <c r="J13" s="5">
        <v>563.0</v>
      </c>
      <c r="K13" s="5">
        <v>1380.0</v>
      </c>
      <c r="L13" s="5">
        <v>156.0</v>
      </c>
      <c r="M13" s="10">
        <v>2580.0</v>
      </c>
      <c r="N13" s="10">
        <v>117.0</v>
      </c>
      <c r="O13" s="5">
        <v>1160.0</v>
      </c>
      <c r="P13" s="5">
        <v>495.0</v>
      </c>
    </row>
    <row r="14">
      <c r="A14" s="28">
        <v>192.0</v>
      </c>
      <c r="B14" s="28">
        <v>540.4</v>
      </c>
      <c r="C14" s="23">
        <v>712.0</v>
      </c>
      <c r="D14" s="23">
        <v>243.3</v>
      </c>
      <c r="E14" s="28">
        <v>2780.0</v>
      </c>
      <c r="F14" s="28">
        <v>120.0</v>
      </c>
      <c r="G14" s="5">
        <v>872.0</v>
      </c>
      <c r="H14" s="5">
        <v>240.0</v>
      </c>
      <c r="I14" s="5">
        <v>364.0</v>
      </c>
      <c r="J14" s="5">
        <v>583.0</v>
      </c>
      <c r="K14" s="5">
        <v>1260.0</v>
      </c>
      <c r="L14" s="5">
        <v>166.0</v>
      </c>
      <c r="M14" s="10">
        <v>2720.0</v>
      </c>
      <c r="N14" s="10">
        <v>127.0</v>
      </c>
      <c r="O14" s="5">
        <v>1220.0</v>
      </c>
      <c r="P14" s="5">
        <v>537.6</v>
      </c>
    </row>
    <row r="15">
      <c r="A15" s="28">
        <v>224.0</v>
      </c>
      <c r="B15" s="28">
        <v>580.5</v>
      </c>
      <c r="C15" s="23">
        <v>792.0</v>
      </c>
      <c r="D15" s="23">
        <v>265.0</v>
      </c>
      <c r="E15" s="28">
        <v>2960.0</v>
      </c>
      <c r="F15" s="28">
        <v>130.0</v>
      </c>
      <c r="G15" s="5">
        <v>864.0</v>
      </c>
      <c r="H15" s="5">
        <v>260.0</v>
      </c>
      <c r="I15" s="5">
        <v>352.0</v>
      </c>
      <c r="J15" s="5">
        <v>603.0</v>
      </c>
      <c r="K15" s="5">
        <v>1180.0</v>
      </c>
      <c r="L15" s="5">
        <v>176.0</v>
      </c>
      <c r="M15" s="10">
        <v>2880.0</v>
      </c>
      <c r="N15" s="10">
        <v>137.0</v>
      </c>
      <c r="O15" s="5">
        <v>1260.0</v>
      </c>
      <c r="P15" s="5">
        <v>573.8</v>
      </c>
    </row>
    <row r="16">
      <c r="A16" s="28">
        <v>266.0</v>
      </c>
      <c r="B16" s="28">
        <v>620.7</v>
      </c>
      <c r="C16" s="23">
        <v>872.0</v>
      </c>
      <c r="D16" s="23">
        <v>286.0</v>
      </c>
      <c r="E16" s="28">
        <v>3100.0</v>
      </c>
      <c r="F16" s="28">
        <v>140.0</v>
      </c>
      <c r="G16" s="5">
        <v>864.0</v>
      </c>
      <c r="H16" s="5">
        <v>280.0</v>
      </c>
      <c r="I16" s="5">
        <v>340.0</v>
      </c>
      <c r="J16" s="5">
        <v>623.0</v>
      </c>
      <c r="K16" s="5">
        <v>1100.0</v>
      </c>
      <c r="L16" s="5">
        <v>186.0</v>
      </c>
      <c r="M16" s="10">
        <v>3040.0</v>
      </c>
      <c r="N16" s="10">
        <v>147.0</v>
      </c>
      <c r="O16" s="5">
        <v>1340.0</v>
      </c>
      <c r="P16" s="5">
        <v>613.4</v>
      </c>
    </row>
    <row r="17">
      <c r="A17" s="28">
        <v>304.0</v>
      </c>
      <c r="B17" s="28">
        <v>661.0</v>
      </c>
      <c r="C17" s="23">
        <v>944.0</v>
      </c>
      <c r="D17" s="23">
        <v>305.2</v>
      </c>
      <c r="E17" s="28">
        <v>3260.0</v>
      </c>
      <c r="F17" s="28">
        <v>150.0</v>
      </c>
      <c r="G17" s="5">
        <v>880.0</v>
      </c>
      <c r="H17" s="5">
        <v>300.0</v>
      </c>
      <c r="I17" s="5">
        <v>338.0</v>
      </c>
      <c r="J17" s="5">
        <v>643.0</v>
      </c>
      <c r="K17" s="5">
        <v>1020.0</v>
      </c>
      <c r="L17" s="5">
        <v>196.0</v>
      </c>
      <c r="M17" s="10">
        <v>3200.0</v>
      </c>
      <c r="N17" s="10">
        <v>157.0</v>
      </c>
      <c r="O17" s="5">
        <v>1380.0</v>
      </c>
      <c r="P17" s="5">
        <v>652.8</v>
      </c>
    </row>
    <row r="18">
      <c r="A18" s="28">
        <v>344.0</v>
      </c>
      <c r="B18" s="28">
        <v>699.1</v>
      </c>
      <c r="C18" s="23">
        <v>1020.0</v>
      </c>
      <c r="D18" s="23">
        <v>325.7</v>
      </c>
      <c r="E18" s="28">
        <v>3400.0</v>
      </c>
      <c r="F18" s="28">
        <v>160.0</v>
      </c>
      <c r="G18" s="5">
        <v>896.0</v>
      </c>
      <c r="H18" s="5">
        <v>320.0</v>
      </c>
      <c r="I18" s="5">
        <v>336.0</v>
      </c>
      <c r="J18" s="5">
        <v>663.0</v>
      </c>
      <c r="K18" s="5">
        <v>936.0</v>
      </c>
      <c r="L18" s="5">
        <v>206.0</v>
      </c>
      <c r="M18" s="10">
        <v>3360.0</v>
      </c>
      <c r="N18" s="10">
        <v>167.0</v>
      </c>
      <c r="O18" s="5">
        <v>1440.0</v>
      </c>
      <c r="P18" s="5">
        <v>695.6</v>
      </c>
    </row>
    <row r="19">
      <c r="A19" s="28">
        <v>384.0</v>
      </c>
      <c r="B19" s="28">
        <v>738.7</v>
      </c>
      <c r="C19" s="23">
        <v>1090.0</v>
      </c>
      <c r="D19" s="23">
        <v>345.9</v>
      </c>
      <c r="E19" s="28">
        <v>3540.0</v>
      </c>
      <c r="F19" s="28">
        <v>170.0</v>
      </c>
      <c r="G19" s="5">
        <v>920.0</v>
      </c>
      <c r="H19" s="5">
        <v>340.0</v>
      </c>
      <c r="I19" s="5">
        <v>336.0</v>
      </c>
      <c r="J19" s="5">
        <v>683.0</v>
      </c>
      <c r="K19" s="5">
        <v>896.0</v>
      </c>
      <c r="L19" s="5">
        <v>216.0</v>
      </c>
      <c r="M19" s="10">
        <v>3480.0</v>
      </c>
      <c r="N19" s="10">
        <v>177.0</v>
      </c>
      <c r="O19" s="5">
        <v>1500.0</v>
      </c>
      <c r="P19" s="5">
        <v>726.5</v>
      </c>
    </row>
    <row r="20">
      <c r="A20" s="28">
        <v>430.0</v>
      </c>
      <c r="B20" s="28">
        <v>783.2</v>
      </c>
      <c r="C20" s="23">
        <v>1150.0</v>
      </c>
      <c r="D20" s="23">
        <v>366.1</v>
      </c>
      <c r="E20" s="28">
        <v>3680.0</v>
      </c>
      <c r="F20" s="28">
        <v>180.0</v>
      </c>
      <c r="G20" s="5">
        <v>944.0</v>
      </c>
      <c r="H20" s="5">
        <v>360.0</v>
      </c>
      <c r="I20" s="5">
        <v>338.0</v>
      </c>
      <c r="J20" s="5">
        <v>703.0</v>
      </c>
      <c r="K20" s="5">
        <v>864.0</v>
      </c>
      <c r="L20" s="5">
        <v>226.0</v>
      </c>
      <c r="M20" s="10">
        <v>3600.0</v>
      </c>
      <c r="N20" s="10">
        <v>187.0</v>
      </c>
      <c r="O20" s="5">
        <v>1580.0</v>
      </c>
      <c r="P20" s="5">
        <v>766.5</v>
      </c>
    </row>
    <row r="21">
      <c r="A21" s="28">
        <v>468.0</v>
      </c>
      <c r="B21" s="28">
        <v>819.6</v>
      </c>
      <c r="C21" s="23">
        <v>1220.0</v>
      </c>
      <c r="D21" s="23">
        <v>385.9</v>
      </c>
      <c r="E21" s="28">
        <v>3800.0</v>
      </c>
      <c r="F21" s="28">
        <v>190.0</v>
      </c>
      <c r="G21" s="5">
        <v>976.0</v>
      </c>
      <c r="H21" s="5">
        <v>380.0</v>
      </c>
      <c r="I21" s="5">
        <v>342.0</v>
      </c>
      <c r="J21" s="5">
        <v>723.0</v>
      </c>
      <c r="K21" s="5">
        <v>840.0</v>
      </c>
      <c r="L21" s="5">
        <v>236.0</v>
      </c>
      <c r="M21" s="20">
        <v>3780.0</v>
      </c>
      <c r="N21" s="10">
        <v>197.0</v>
      </c>
      <c r="O21" s="5">
        <v>1640.0</v>
      </c>
      <c r="P21" s="5">
        <v>814.6</v>
      </c>
    </row>
    <row r="22">
      <c r="A22" s="28">
        <v>510.0</v>
      </c>
      <c r="B22" s="28">
        <v>862.5</v>
      </c>
      <c r="C22" s="23">
        <v>1270.0</v>
      </c>
      <c r="D22" s="23">
        <v>405.9</v>
      </c>
      <c r="E22" s="28">
        <v>3900.0</v>
      </c>
      <c r="F22" s="28">
        <v>200.0</v>
      </c>
      <c r="G22" s="5">
        <v>1010.0</v>
      </c>
      <c r="H22" s="5">
        <v>400.0</v>
      </c>
      <c r="I22" s="5">
        <v>348.0</v>
      </c>
      <c r="J22" s="5">
        <v>743.0</v>
      </c>
      <c r="K22" s="5">
        <v>824.0</v>
      </c>
      <c r="L22" s="5">
        <v>246.0</v>
      </c>
      <c r="M22" s="20">
        <v>3800.0</v>
      </c>
      <c r="N22" s="10">
        <v>207.0</v>
      </c>
      <c r="O22" s="5">
        <v>1700.0</v>
      </c>
      <c r="P22" s="5">
        <v>876.7</v>
      </c>
    </row>
    <row r="23">
      <c r="A23" s="28">
        <v>550.0</v>
      </c>
      <c r="B23" s="28">
        <v>900.9</v>
      </c>
      <c r="C23" s="23">
        <v>1330.0</v>
      </c>
      <c r="D23" s="23">
        <v>426.0</v>
      </c>
      <c r="E23" s="23">
        <v>0.0</v>
      </c>
      <c r="F23" s="23">
        <v>0.0</v>
      </c>
      <c r="G23" s="5">
        <v>1040.0</v>
      </c>
      <c r="H23" s="5">
        <v>420.0</v>
      </c>
      <c r="I23" s="5">
        <v>356.0</v>
      </c>
      <c r="J23" s="5">
        <v>763.0</v>
      </c>
      <c r="K23" s="5">
        <v>816.0</v>
      </c>
      <c r="L23" s="5">
        <v>256.0</v>
      </c>
      <c r="M23" s="20">
        <v>4720.0</v>
      </c>
      <c r="N23" s="20">
        <v>307.0</v>
      </c>
      <c r="O23" s="5">
        <v>1740.0</v>
      </c>
      <c r="P23" s="5">
        <v>913.9</v>
      </c>
    </row>
    <row r="24">
      <c r="A24" s="28">
        <v>584.0</v>
      </c>
      <c r="B24" s="28">
        <v>939.0</v>
      </c>
      <c r="C24" s="23">
        <v>1580.0</v>
      </c>
      <c r="D24" s="23">
        <v>502.7</v>
      </c>
      <c r="E24" s="23">
        <v>0.0</v>
      </c>
      <c r="F24" s="23">
        <v>0.0</v>
      </c>
      <c r="G24" s="5">
        <v>1070.0</v>
      </c>
      <c r="H24" s="5">
        <v>440.0</v>
      </c>
      <c r="I24" s="5">
        <v>368.0</v>
      </c>
      <c r="J24" s="5">
        <v>783.0</v>
      </c>
      <c r="K24" s="5">
        <v>816.0</v>
      </c>
      <c r="L24" s="5">
        <v>266.0</v>
      </c>
      <c r="M24" s="10">
        <v>5200.0</v>
      </c>
      <c r="N24" s="10">
        <v>407.0</v>
      </c>
      <c r="O24" s="23">
        <v>0.0</v>
      </c>
      <c r="P24" s="23">
        <v>0.0</v>
      </c>
    </row>
    <row r="25">
      <c r="A25" s="28">
        <v>628.0</v>
      </c>
      <c r="B25" s="28">
        <v>984.4</v>
      </c>
      <c r="C25" s="23">
        <v>1800.0</v>
      </c>
      <c r="D25" s="23">
        <v>600.7</v>
      </c>
      <c r="E25" s="23">
        <v>0.0</v>
      </c>
      <c r="F25" s="23">
        <v>0.0</v>
      </c>
      <c r="G25" s="5">
        <v>1100.0</v>
      </c>
      <c r="H25" s="5">
        <v>460.0</v>
      </c>
      <c r="I25" s="5">
        <v>380.0</v>
      </c>
      <c r="J25" s="5">
        <v>803.0</v>
      </c>
      <c r="K25" s="5">
        <v>824.0</v>
      </c>
      <c r="L25" s="5">
        <v>276.0</v>
      </c>
      <c r="M25" s="23">
        <v>0.0</v>
      </c>
      <c r="N25" s="23">
        <v>0.0</v>
      </c>
      <c r="O25" s="23">
        <v>0.0</v>
      </c>
      <c r="P25" s="23">
        <v>0.0</v>
      </c>
    </row>
    <row r="26">
      <c r="A26" s="28">
        <v>656.0</v>
      </c>
      <c r="B26" s="28">
        <v>1018.0</v>
      </c>
      <c r="C26" s="23">
        <v>1960.0</v>
      </c>
      <c r="D26" s="23">
        <v>699.1</v>
      </c>
      <c r="E26" s="23">
        <v>0.0</v>
      </c>
      <c r="F26" s="23">
        <v>0.0</v>
      </c>
      <c r="G26" s="5">
        <v>1140.0</v>
      </c>
      <c r="H26" s="5">
        <v>480.0</v>
      </c>
      <c r="I26" s="5">
        <v>392.0</v>
      </c>
      <c r="J26" s="5">
        <v>823.0</v>
      </c>
      <c r="K26" s="5">
        <v>840.0</v>
      </c>
      <c r="L26" s="5">
        <v>286.0</v>
      </c>
      <c r="M26" s="23">
        <v>0.0</v>
      </c>
      <c r="N26" s="23">
        <v>0.0</v>
      </c>
      <c r="O26" s="23">
        <v>0.0</v>
      </c>
      <c r="P26" s="23">
        <v>0.0</v>
      </c>
    </row>
    <row r="27">
      <c r="A27" s="28">
        <v>694.0</v>
      </c>
      <c r="B27" s="28">
        <v>1058.0</v>
      </c>
      <c r="C27" s="28">
        <v>0.0</v>
      </c>
      <c r="D27" s="28">
        <v>0.0</v>
      </c>
      <c r="E27" s="23">
        <v>0.0</v>
      </c>
      <c r="F27" s="23">
        <v>0.0</v>
      </c>
      <c r="G27" s="5">
        <v>1220.0</v>
      </c>
      <c r="H27" s="5">
        <v>500.0</v>
      </c>
      <c r="I27" s="5">
        <v>408.0</v>
      </c>
      <c r="J27" s="5">
        <v>843.0</v>
      </c>
      <c r="K27" s="5">
        <v>856.0</v>
      </c>
      <c r="L27" s="5">
        <v>296.0</v>
      </c>
      <c r="M27" s="23">
        <v>0.0</v>
      </c>
      <c r="N27" s="23">
        <v>0.0</v>
      </c>
      <c r="O27" s="23">
        <v>0.0</v>
      </c>
      <c r="P27" s="23">
        <v>0.0</v>
      </c>
    </row>
    <row r="28">
      <c r="A28" s="28">
        <v>740.0</v>
      </c>
      <c r="B28" s="28">
        <v>1101.0</v>
      </c>
      <c r="C28" s="28">
        <v>0.0</v>
      </c>
      <c r="D28" s="28">
        <v>0.0</v>
      </c>
      <c r="E28" s="23">
        <v>0.0</v>
      </c>
      <c r="F28" s="23">
        <v>0.0</v>
      </c>
      <c r="G28" s="5">
        <v>1250.0</v>
      </c>
      <c r="H28" s="5">
        <v>520.0</v>
      </c>
      <c r="I28" s="5">
        <v>420.0</v>
      </c>
      <c r="J28" s="5">
        <v>863.0</v>
      </c>
      <c r="K28" s="5">
        <v>880.0</v>
      </c>
      <c r="L28" s="5">
        <v>306.0</v>
      </c>
      <c r="M28" s="23">
        <v>0.0</v>
      </c>
      <c r="N28" s="23">
        <v>0.0</v>
      </c>
      <c r="O28" s="23">
        <v>0.0</v>
      </c>
      <c r="P28" s="23">
        <v>0.0</v>
      </c>
    </row>
    <row r="29">
      <c r="A29" s="28">
        <v>772.0</v>
      </c>
      <c r="B29" s="28">
        <v>1139.0</v>
      </c>
      <c r="C29" s="28">
        <v>0.0</v>
      </c>
      <c r="D29" s="28">
        <v>0.0</v>
      </c>
      <c r="E29" s="23">
        <v>0.0</v>
      </c>
      <c r="F29" s="23">
        <v>0.0</v>
      </c>
      <c r="G29" s="5">
        <v>1280.0</v>
      </c>
      <c r="H29" s="5">
        <v>540.0</v>
      </c>
      <c r="I29" s="5">
        <v>436.0</v>
      </c>
      <c r="J29" s="5">
        <v>883.0</v>
      </c>
      <c r="K29" s="5">
        <v>896.0</v>
      </c>
      <c r="L29" s="5">
        <v>316.0</v>
      </c>
      <c r="M29" s="23">
        <v>0.0</v>
      </c>
      <c r="N29" s="23">
        <v>0.0</v>
      </c>
      <c r="O29" s="23">
        <v>0.0</v>
      </c>
      <c r="P29" s="23">
        <v>0.0</v>
      </c>
    </row>
    <row r="30">
      <c r="A30" s="28">
        <v>808.0</v>
      </c>
      <c r="B30" s="28">
        <v>1177.0</v>
      </c>
      <c r="C30" s="28">
        <v>0.0</v>
      </c>
      <c r="D30" s="28">
        <v>0.0</v>
      </c>
      <c r="E30" s="23">
        <v>0.0</v>
      </c>
      <c r="F30" s="23">
        <v>0.0</v>
      </c>
      <c r="G30" s="5">
        <v>1320.0</v>
      </c>
      <c r="H30" s="5">
        <v>560.0</v>
      </c>
      <c r="I30" s="5">
        <v>452.0</v>
      </c>
      <c r="J30" s="5">
        <v>903.0</v>
      </c>
      <c r="K30" s="5">
        <v>920.0</v>
      </c>
      <c r="L30" s="5">
        <v>326.0</v>
      </c>
      <c r="M30" s="23">
        <v>0.0</v>
      </c>
      <c r="N30" s="23">
        <v>0.0</v>
      </c>
      <c r="O30" s="23">
        <v>0.0</v>
      </c>
      <c r="P30" s="23">
        <v>0.0</v>
      </c>
    </row>
    <row r="31">
      <c r="A31" s="28">
        <v>960.0</v>
      </c>
      <c r="B31" s="28">
        <v>1346.0</v>
      </c>
      <c r="C31" s="28">
        <v>0.0</v>
      </c>
      <c r="D31" s="28">
        <v>0.0</v>
      </c>
      <c r="E31" s="23">
        <v>0.0</v>
      </c>
      <c r="F31" s="23">
        <v>0.0</v>
      </c>
      <c r="G31" s="5">
        <v>1360.0</v>
      </c>
      <c r="H31" s="5">
        <v>580.0</v>
      </c>
      <c r="I31" s="5">
        <v>470.0</v>
      </c>
      <c r="J31" s="5">
        <v>923.0</v>
      </c>
      <c r="K31" s="5">
        <v>952.0</v>
      </c>
      <c r="L31" s="5">
        <v>336.0</v>
      </c>
      <c r="M31" s="23">
        <v>0.0</v>
      </c>
      <c r="N31" s="23">
        <v>0.0</v>
      </c>
      <c r="O31" s="23">
        <v>0.0</v>
      </c>
      <c r="P31" s="23">
        <v>0.0</v>
      </c>
    </row>
    <row r="32">
      <c r="A32" s="28">
        <v>1290.0</v>
      </c>
      <c r="B32" s="28">
        <v>1749.0</v>
      </c>
      <c r="C32" s="28">
        <v>0.0</v>
      </c>
      <c r="D32" s="28">
        <v>0.0</v>
      </c>
      <c r="E32" s="23">
        <v>0.0</v>
      </c>
      <c r="F32" s="23">
        <v>0.0</v>
      </c>
      <c r="G32" s="5">
        <v>1380.0</v>
      </c>
      <c r="H32" s="5">
        <v>600.0</v>
      </c>
      <c r="I32" s="5">
        <v>480.0</v>
      </c>
      <c r="J32" s="5">
        <v>943.0</v>
      </c>
      <c r="K32" s="5">
        <v>976.0</v>
      </c>
      <c r="L32" s="5">
        <v>346.0</v>
      </c>
      <c r="M32" s="23">
        <v>0.0</v>
      </c>
      <c r="N32" s="23">
        <v>0.0</v>
      </c>
      <c r="O32" s="23">
        <v>0.0</v>
      </c>
      <c r="P32" s="23">
        <v>0.0</v>
      </c>
    </row>
    <row r="33">
      <c r="A33" s="28">
        <v>1760.0</v>
      </c>
      <c r="B33" s="28">
        <v>2267.0</v>
      </c>
      <c r="C33" s="28">
        <v>0.0</v>
      </c>
      <c r="D33" s="28">
        <v>0.0</v>
      </c>
      <c r="E33" s="23">
        <v>0.0</v>
      </c>
      <c r="F33" s="23">
        <v>0.0</v>
      </c>
      <c r="G33" s="5">
        <v>1420.0</v>
      </c>
      <c r="H33" s="5">
        <v>620.0</v>
      </c>
      <c r="I33" s="5">
        <v>504.0</v>
      </c>
      <c r="J33" s="5">
        <v>963.0</v>
      </c>
      <c r="K33" s="5">
        <v>1000.0</v>
      </c>
      <c r="L33" s="5">
        <v>356.0</v>
      </c>
      <c r="M33" s="23">
        <v>0.0</v>
      </c>
      <c r="N33" s="23">
        <v>0.0</v>
      </c>
      <c r="O33" s="23">
        <v>0.0</v>
      </c>
      <c r="P33" s="23">
        <v>0.0</v>
      </c>
    </row>
    <row r="34">
      <c r="A34" s="23">
        <v>0.0</v>
      </c>
      <c r="B34" s="23">
        <v>0.0</v>
      </c>
      <c r="C34" s="28">
        <v>0.0</v>
      </c>
      <c r="D34" s="28">
        <v>0.0</v>
      </c>
      <c r="E34" s="23">
        <v>0.0</v>
      </c>
      <c r="F34" s="23">
        <v>0.0</v>
      </c>
      <c r="G34" s="5">
        <v>1460.0</v>
      </c>
      <c r="H34" s="5">
        <v>640.0</v>
      </c>
      <c r="I34" s="5">
        <v>520.0</v>
      </c>
      <c r="J34" s="5">
        <v>983.0</v>
      </c>
      <c r="K34" s="5">
        <v>1030.0</v>
      </c>
      <c r="L34" s="5">
        <v>366.0</v>
      </c>
      <c r="M34" s="23">
        <v>0.0</v>
      </c>
      <c r="N34" s="23">
        <v>0.0</v>
      </c>
      <c r="O34" s="23">
        <v>0.0</v>
      </c>
      <c r="P34" s="23">
        <v>0.0</v>
      </c>
    </row>
    <row r="35">
      <c r="A35" s="23">
        <v>0.0</v>
      </c>
      <c r="B35" s="23">
        <v>0.0</v>
      </c>
      <c r="C35" s="28">
        <v>0.0</v>
      </c>
      <c r="D35" s="28">
        <v>0.0</v>
      </c>
      <c r="E35" s="23">
        <v>0.0</v>
      </c>
      <c r="F35" s="23">
        <v>0.0</v>
      </c>
      <c r="G35" s="5">
        <v>1480.0</v>
      </c>
      <c r="H35" s="5">
        <v>660.0</v>
      </c>
      <c r="I35" s="5">
        <v>536.0</v>
      </c>
      <c r="J35" s="5">
        <v>1003.0</v>
      </c>
      <c r="K35" s="5">
        <v>1090.0</v>
      </c>
      <c r="L35" s="5">
        <v>376.0</v>
      </c>
      <c r="M35" s="23">
        <v>0.0</v>
      </c>
      <c r="N35" s="23">
        <v>0.0</v>
      </c>
      <c r="O35" s="23">
        <v>0.0</v>
      </c>
      <c r="P35" s="23">
        <v>0.0</v>
      </c>
    </row>
    <row r="36">
      <c r="A36" s="23">
        <v>0.0</v>
      </c>
      <c r="B36" s="23">
        <v>0.0</v>
      </c>
      <c r="C36" s="28">
        <v>0.0</v>
      </c>
      <c r="D36" s="28">
        <v>0.0</v>
      </c>
      <c r="E36" s="23">
        <v>0.0</v>
      </c>
      <c r="F36" s="23">
        <v>0.0</v>
      </c>
      <c r="G36" s="5">
        <v>1640.0</v>
      </c>
      <c r="H36" s="5">
        <v>760.0</v>
      </c>
      <c r="I36" s="5">
        <v>552.0</v>
      </c>
      <c r="J36" s="5">
        <v>1023.0</v>
      </c>
      <c r="K36" s="5">
        <v>1110.0</v>
      </c>
      <c r="L36" s="5">
        <v>386.0</v>
      </c>
      <c r="M36" s="23">
        <v>0.0</v>
      </c>
      <c r="N36" s="23">
        <v>0.0</v>
      </c>
      <c r="O36" s="23">
        <v>0.0</v>
      </c>
      <c r="P36" s="23">
        <v>0.0</v>
      </c>
    </row>
    <row r="37">
      <c r="A37" s="23">
        <v>0.0</v>
      </c>
      <c r="B37" s="23">
        <v>0.0</v>
      </c>
      <c r="C37" s="28">
        <v>0.0</v>
      </c>
      <c r="D37" s="28">
        <v>0.0</v>
      </c>
      <c r="E37" s="23">
        <v>0.0</v>
      </c>
      <c r="F37" s="23">
        <v>0.0</v>
      </c>
      <c r="G37" s="5">
        <v>1760.0</v>
      </c>
      <c r="H37" s="5">
        <v>860.0</v>
      </c>
      <c r="I37" s="5">
        <v>568.0</v>
      </c>
      <c r="J37" s="5">
        <v>1043.0</v>
      </c>
      <c r="K37" s="5">
        <v>1140.0</v>
      </c>
      <c r="L37" s="5">
        <v>396.0</v>
      </c>
      <c r="M37" s="23">
        <v>0.0</v>
      </c>
      <c r="N37" s="23">
        <v>0.0</v>
      </c>
      <c r="O37" s="23">
        <v>0.0</v>
      </c>
      <c r="P37" s="23">
        <v>0.0</v>
      </c>
    </row>
    <row r="38">
      <c r="A38" s="23">
        <v>0.0</v>
      </c>
      <c r="B38" s="23">
        <v>0.0</v>
      </c>
      <c r="C38" s="28">
        <v>0.0</v>
      </c>
      <c r="D38" s="28">
        <v>0.0</v>
      </c>
      <c r="E38" s="23">
        <v>0.0</v>
      </c>
      <c r="F38" s="23">
        <v>0.0</v>
      </c>
      <c r="G38" s="5">
        <v>1880.0</v>
      </c>
      <c r="H38" s="5">
        <v>960.0</v>
      </c>
      <c r="I38" s="5">
        <v>592.0</v>
      </c>
      <c r="J38" s="5">
        <v>1063.0</v>
      </c>
      <c r="K38" s="5">
        <v>1170.0</v>
      </c>
      <c r="L38" s="5">
        <v>406.0</v>
      </c>
      <c r="M38" s="23">
        <v>0.0</v>
      </c>
      <c r="N38" s="23">
        <v>0.0</v>
      </c>
      <c r="O38" s="23">
        <v>0.0</v>
      </c>
      <c r="P38" s="23">
        <v>0.0</v>
      </c>
    </row>
    <row r="39">
      <c r="A39" s="23">
        <v>0.0</v>
      </c>
      <c r="B39" s="23">
        <v>0.0</v>
      </c>
      <c r="C39" s="28">
        <v>0.0</v>
      </c>
      <c r="D39" s="28">
        <v>0.0</v>
      </c>
      <c r="E39" s="23">
        <v>0.0</v>
      </c>
      <c r="F39" s="23">
        <v>0.0</v>
      </c>
      <c r="G39" s="5">
        <v>1980.0</v>
      </c>
      <c r="H39" s="5">
        <v>1060.0</v>
      </c>
      <c r="I39" s="5">
        <v>608.0</v>
      </c>
      <c r="J39" s="5">
        <v>1083.0</v>
      </c>
      <c r="K39" s="5">
        <v>1190.0</v>
      </c>
      <c r="L39" s="5">
        <v>416.0</v>
      </c>
      <c r="M39" s="23">
        <v>0.0</v>
      </c>
      <c r="N39" s="23">
        <v>0.0</v>
      </c>
      <c r="O39" s="23">
        <v>0.0</v>
      </c>
      <c r="P39" s="23">
        <v>0.0</v>
      </c>
    </row>
    <row r="40">
      <c r="A40" s="23">
        <v>0.0</v>
      </c>
      <c r="B40" s="23">
        <v>0.0</v>
      </c>
      <c r="C40" s="23">
        <v>0.0</v>
      </c>
      <c r="D40" s="23">
        <v>0.0</v>
      </c>
      <c r="E40" s="23">
        <v>0.0</v>
      </c>
      <c r="F40" s="23">
        <v>0.0</v>
      </c>
      <c r="G40" s="23">
        <v>0.0</v>
      </c>
      <c r="H40" s="23">
        <v>0.0</v>
      </c>
      <c r="I40" s="5">
        <v>624.0</v>
      </c>
      <c r="J40" s="5">
        <v>1103.0</v>
      </c>
      <c r="K40" s="5">
        <v>1220.0</v>
      </c>
      <c r="L40" s="5">
        <v>426.0</v>
      </c>
      <c r="M40" s="23">
        <v>0.0</v>
      </c>
      <c r="N40" s="23">
        <v>0.0</v>
      </c>
      <c r="O40" s="23">
        <v>0.0</v>
      </c>
      <c r="P40" s="23">
        <v>0.0</v>
      </c>
    </row>
    <row r="41">
      <c r="A41" s="23">
        <v>0.0</v>
      </c>
      <c r="B41" s="23">
        <v>0.0</v>
      </c>
      <c r="C41" s="23">
        <v>0.0</v>
      </c>
      <c r="D41" s="23">
        <v>0.0</v>
      </c>
      <c r="E41" s="23">
        <v>0.0</v>
      </c>
      <c r="F41" s="23">
        <v>0.0</v>
      </c>
      <c r="G41" s="23">
        <v>0.0</v>
      </c>
      <c r="H41" s="23">
        <v>0.0</v>
      </c>
      <c r="I41" s="23">
        <v>0.0</v>
      </c>
      <c r="J41" s="23">
        <v>0.0</v>
      </c>
      <c r="K41" s="5">
        <v>1520.0</v>
      </c>
      <c r="L41" s="5">
        <v>526.0</v>
      </c>
      <c r="M41" s="23">
        <v>0.0</v>
      </c>
      <c r="N41" s="23">
        <v>0.0</v>
      </c>
      <c r="O41" s="23">
        <v>0.0</v>
      </c>
      <c r="P41" s="23">
        <v>0.0</v>
      </c>
    </row>
    <row r="42">
      <c r="A42" s="23">
        <v>0.0</v>
      </c>
      <c r="B42" s="23">
        <v>0.0</v>
      </c>
      <c r="C42" s="23">
        <v>0.0</v>
      </c>
      <c r="D42" s="23">
        <v>0.0</v>
      </c>
      <c r="E42" s="23">
        <v>0.0</v>
      </c>
      <c r="F42" s="23">
        <v>0.0</v>
      </c>
      <c r="G42" s="23">
        <v>0.0</v>
      </c>
      <c r="H42" s="23">
        <v>0.0</v>
      </c>
      <c r="I42" s="23">
        <v>0.0</v>
      </c>
      <c r="J42" s="23">
        <v>0.0</v>
      </c>
      <c r="K42" s="5">
        <v>1720.0</v>
      </c>
      <c r="L42" s="5">
        <v>626.0</v>
      </c>
      <c r="M42" s="23">
        <v>0.0</v>
      </c>
      <c r="N42" s="23">
        <v>0.0</v>
      </c>
      <c r="O42" s="23">
        <v>0.0</v>
      </c>
      <c r="P42" s="23">
        <v>0.0</v>
      </c>
    </row>
    <row r="43">
      <c r="A43" s="23">
        <v>0.0</v>
      </c>
      <c r="B43" s="23">
        <v>0.0</v>
      </c>
      <c r="C43" s="23">
        <v>0.0</v>
      </c>
      <c r="D43" s="23">
        <v>0.0</v>
      </c>
      <c r="E43" s="23">
        <v>0.0</v>
      </c>
      <c r="F43" s="23">
        <v>0.0</v>
      </c>
      <c r="G43" s="23">
        <v>0.0</v>
      </c>
      <c r="H43" s="23">
        <v>0.0</v>
      </c>
      <c r="I43" s="23">
        <v>0.0</v>
      </c>
      <c r="J43" s="23">
        <v>0.0</v>
      </c>
      <c r="K43" s="5">
        <v>1900.0</v>
      </c>
      <c r="L43" s="5">
        <v>726.0</v>
      </c>
      <c r="M43" s="23">
        <v>0.0</v>
      </c>
      <c r="N43" s="23">
        <v>0.0</v>
      </c>
      <c r="O43" s="23">
        <v>0.0</v>
      </c>
      <c r="P43" s="23">
        <v>0.0</v>
      </c>
    </row>
    <row r="44">
      <c r="A44" s="23">
        <v>0.0</v>
      </c>
      <c r="B44" s="23">
        <v>0.0</v>
      </c>
      <c r="C44" s="23">
        <v>0.0</v>
      </c>
      <c r="D44" s="23">
        <v>0.0</v>
      </c>
      <c r="E44" s="23">
        <v>0.0</v>
      </c>
      <c r="F44" s="23">
        <v>0.0</v>
      </c>
      <c r="G44" s="23">
        <v>0.0</v>
      </c>
      <c r="H44" s="23">
        <v>0.0</v>
      </c>
      <c r="I44" s="23">
        <v>0.0</v>
      </c>
      <c r="J44" s="23">
        <v>0.0</v>
      </c>
      <c r="K44" s="5">
        <v>2320.0</v>
      </c>
      <c r="L44" s="5">
        <v>1026.0</v>
      </c>
      <c r="M44" s="23">
        <v>0.0</v>
      </c>
      <c r="N44" s="23">
        <v>0.0</v>
      </c>
      <c r="O44" s="23">
        <v>0.0</v>
      </c>
      <c r="P44" s="23">
        <v>0.0</v>
      </c>
    </row>
    <row r="45">
      <c r="A45" s="23">
        <v>0.0</v>
      </c>
      <c r="B45" s="23">
        <v>0.0</v>
      </c>
      <c r="C45" s="23">
        <v>0.0</v>
      </c>
      <c r="D45" s="23">
        <v>0.0</v>
      </c>
      <c r="E45" s="23">
        <v>0.0</v>
      </c>
      <c r="F45" s="23">
        <v>0.0</v>
      </c>
      <c r="G45" s="23">
        <v>0.0</v>
      </c>
      <c r="H45" s="23">
        <v>0.0</v>
      </c>
      <c r="I45" s="23">
        <v>0.0</v>
      </c>
      <c r="J45" s="23">
        <v>0.0</v>
      </c>
      <c r="K45" s="5">
        <v>2620.0</v>
      </c>
      <c r="L45" s="5">
        <v>1326.0</v>
      </c>
      <c r="M45" s="23">
        <v>0.0</v>
      </c>
      <c r="N45" s="23">
        <v>0.0</v>
      </c>
      <c r="O45" s="23">
        <v>0.0</v>
      </c>
      <c r="P45" s="23">
        <v>0.0</v>
      </c>
    </row>
    <row r="46">
      <c r="A46" s="23">
        <v>0.0</v>
      </c>
      <c r="B46" s="23">
        <v>0.0</v>
      </c>
      <c r="C46" s="23">
        <v>0.0</v>
      </c>
      <c r="D46" s="23">
        <v>0.0</v>
      </c>
      <c r="E46" s="23">
        <v>0.0</v>
      </c>
      <c r="F46" s="23">
        <v>0.0</v>
      </c>
      <c r="G46" s="23">
        <v>0.0</v>
      </c>
      <c r="H46" s="23">
        <v>0.0</v>
      </c>
      <c r="I46" s="23">
        <v>0.0</v>
      </c>
      <c r="J46" s="23">
        <v>0.0</v>
      </c>
      <c r="K46" s="5">
        <v>2920.0</v>
      </c>
      <c r="L46" s="5">
        <v>1726.0</v>
      </c>
      <c r="M46" s="23">
        <v>0.0</v>
      </c>
      <c r="N46" s="23">
        <v>0.0</v>
      </c>
      <c r="O46" s="23">
        <v>0.0</v>
      </c>
      <c r="P46" s="23">
        <v>0.0</v>
      </c>
    </row>
    <row r="47">
      <c r="J47" s="23"/>
      <c r="K47" s="23"/>
    </row>
    <row r="48">
      <c r="A48" s="2">
        <f>STDEVA(A3:A33)</f>
        <v>420.4417851</v>
      </c>
      <c r="Q48" s="5" t="s"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0.75"/>
    <col customWidth="1" min="3" max="3" width="37.75"/>
    <col customWidth="1" min="4" max="6" width="30.0"/>
    <col customWidth="1" min="7" max="7" width="24.88"/>
    <col customWidth="1" min="8" max="8" width="30.0"/>
  </cols>
  <sheetData>
    <row r="2">
      <c r="C2" s="29" t="s">
        <v>32</v>
      </c>
      <c r="F2" s="29" t="s">
        <v>33</v>
      </c>
    </row>
    <row r="3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0" t="s">
        <v>37</v>
      </c>
      <c r="H3" s="30" t="s">
        <v>38</v>
      </c>
    </row>
    <row r="4">
      <c r="A4" s="31">
        <v>0.00781</v>
      </c>
      <c r="B4" s="32">
        <v>955.9952564888621</v>
      </c>
      <c r="C4" s="33">
        <v>499.8</v>
      </c>
      <c r="D4" s="33">
        <v>393.696099</v>
      </c>
      <c r="E4" s="33">
        <v>184.0</v>
      </c>
      <c r="F4" s="33">
        <v>663.0</v>
      </c>
      <c r="G4" s="33">
        <v>532.7580225</v>
      </c>
      <c r="H4" s="34">
        <v>336.0</v>
      </c>
    </row>
    <row r="5">
      <c r="A5" s="35">
        <v>0.02677</v>
      </c>
      <c r="B5" s="32">
        <v>24.991367362775343</v>
      </c>
      <c r="C5" s="33">
        <v>184.8</v>
      </c>
      <c r="D5" s="33">
        <v>212.6970975</v>
      </c>
      <c r="E5" s="33">
        <v>544.0</v>
      </c>
      <c r="F5" s="33">
        <v>256.0</v>
      </c>
      <c r="G5" s="33">
        <v>287.8262836</v>
      </c>
      <c r="H5" s="36">
        <v>816.0</v>
      </c>
    </row>
    <row r="6">
      <c r="A6" s="37">
        <v>0.21006</v>
      </c>
      <c r="B6" s="32">
        <v>35.232461622130856</v>
      </c>
      <c r="C6" s="33">
        <v>70.0</v>
      </c>
      <c r="D6" s="33">
        <v>75.93607866</v>
      </c>
      <c r="E6" s="33">
        <v>2140.0</v>
      </c>
      <c r="F6" s="33">
        <v>87.0</v>
      </c>
      <c r="G6" s="33">
        <v>102.7583337</v>
      </c>
      <c r="H6" s="36">
        <v>2400.0</v>
      </c>
    </row>
    <row r="7">
      <c r="A7" s="37">
        <v>0.01225</v>
      </c>
      <c r="B7" s="32">
        <v>1159.5822088984685</v>
      </c>
      <c r="C7" s="33">
        <v>260.0</v>
      </c>
      <c r="D7" s="33">
        <v>314.4147297</v>
      </c>
      <c r="E7" s="33">
        <v>864.0</v>
      </c>
      <c r="F7" s="33">
        <v>374.4</v>
      </c>
      <c r="G7" s="33">
        <v>425.4727696</v>
      </c>
      <c r="H7" s="36">
        <v>1040.0</v>
      </c>
    </row>
    <row r="8">
      <c r="B8" s="12">
        <f>B4-B5</f>
        <v>931.0038891</v>
      </c>
      <c r="F8" s="38"/>
      <c r="G8" s="32"/>
    </row>
    <row r="9">
      <c r="A9" s="29" t="s">
        <v>40</v>
      </c>
      <c r="C9" s="29" t="s">
        <v>3</v>
      </c>
      <c r="F9" s="38"/>
    </row>
    <row r="10">
      <c r="A10" s="31" t="s">
        <v>41</v>
      </c>
      <c r="C10" s="30" t="s">
        <v>6</v>
      </c>
      <c r="D10" s="30" t="s">
        <v>7</v>
      </c>
    </row>
    <row r="11">
      <c r="C11" s="39">
        <v>21.238</v>
      </c>
      <c r="D11" s="39">
        <v>11.458</v>
      </c>
    </row>
    <row r="12">
      <c r="C12" s="39">
        <v>20.696</v>
      </c>
      <c r="D12" s="39">
        <v>11.526</v>
      </c>
      <c r="E12" s="31"/>
      <c r="F12" s="31">
        <v>0.00781</v>
      </c>
      <c r="G12" s="2">
        <f t="shared" ref="G12:H12" si="1">1/C4^2</f>
        <v>0.000004003201921</v>
      </c>
      <c r="H12" s="2">
        <f t="shared" si="1"/>
        <v>0.000006451753661</v>
      </c>
      <c r="I12" s="40"/>
    </row>
    <row r="13">
      <c r="C13" s="39">
        <v>20.543</v>
      </c>
      <c r="D13" s="39">
        <v>11.286</v>
      </c>
      <c r="E13" s="35"/>
      <c r="F13" s="37">
        <v>0.01225</v>
      </c>
      <c r="G13" s="2">
        <f t="shared" ref="G13:H13" si="2">1/C7^2</f>
        <v>0.00001479289941</v>
      </c>
      <c r="H13" s="2">
        <f t="shared" si="2"/>
        <v>0.00001011566021</v>
      </c>
    </row>
    <row r="14">
      <c r="C14" s="39">
        <v>21.047</v>
      </c>
      <c r="D14" s="39">
        <v>11.405</v>
      </c>
      <c r="E14" s="35"/>
      <c r="F14" s="35">
        <v>0.02677</v>
      </c>
      <c r="G14" s="2">
        <f t="shared" ref="G14:H14" si="3">1/C5^2</f>
        <v>0.00002928168513</v>
      </c>
      <c r="H14" s="2">
        <f t="shared" si="3"/>
        <v>0.00002210430544</v>
      </c>
    </row>
    <row r="15">
      <c r="C15" s="39">
        <v>21.038</v>
      </c>
      <c r="D15" s="41">
        <v>11.425</v>
      </c>
      <c r="E15" s="37"/>
      <c r="F15" s="37">
        <v>0.21006</v>
      </c>
      <c r="G15" s="2">
        <f t="shared" ref="G15:H15" si="4">1/C6^2</f>
        <v>0.0002040816327</v>
      </c>
      <c r="H15" s="2">
        <f t="shared" si="4"/>
        <v>0.0001734217911</v>
      </c>
    </row>
    <row r="17">
      <c r="C17" s="40" t="s">
        <v>6</v>
      </c>
      <c r="D17" s="40" t="s">
        <v>7</v>
      </c>
      <c r="H17" s="42"/>
    </row>
    <row r="18">
      <c r="C18" s="2">
        <v>20.912399999999998</v>
      </c>
      <c r="D18" s="2">
        <v>11.420000000000002</v>
      </c>
    </row>
    <row r="20">
      <c r="B20" s="5" t="s">
        <v>42</v>
      </c>
      <c r="D20" s="5" t="s">
        <v>43</v>
      </c>
      <c r="F20" s="5" t="s">
        <v>42</v>
      </c>
      <c r="G20" s="39"/>
      <c r="H20" s="5" t="s">
        <v>43</v>
      </c>
    </row>
    <row r="21">
      <c r="B21" s="43">
        <v>0.00781</v>
      </c>
      <c r="C21" s="2">
        <v>4.003201921024512E-6</v>
      </c>
      <c r="D21" s="2">
        <v>6.45175366101814E-6</v>
      </c>
      <c r="F21" s="43">
        <v>0.00781</v>
      </c>
      <c r="G21" s="2">
        <v>2.274955695237835E-6</v>
      </c>
      <c r="H21" s="2">
        <v>3.5232219544366267E-6</v>
      </c>
    </row>
    <row r="22">
      <c r="B22" s="43">
        <v>0.01225</v>
      </c>
      <c r="C22" s="2">
        <v>1.4792899408284024E-5</v>
      </c>
      <c r="D22" s="2">
        <v>1.0115660207847031E-5</v>
      </c>
      <c r="F22" s="43">
        <v>0.01225</v>
      </c>
      <c r="G22" s="2">
        <v>7.13392139674191E-6</v>
      </c>
      <c r="H22" s="2">
        <v>5.524035480575368E-6</v>
      </c>
    </row>
    <row r="23">
      <c r="B23" s="43">
        <v>0.02677</v>
      </c>
      <c r="C23" s="2">
        <v>2.9281685125840968E-5</v>
      </c>
      <c r="D23" s="2">
        <v>2.210430543689528E-5</v>
      </c>
      <c r="F23" s="43">
        <v>0.02677</v>
      </c>
      <c r="G23" s="2">
        <v>1.52587890625E-5</v>
      </c>
      <c r="H23" s="2">
        <v>1.2070884648108897E-5</v>
      </c>
    </row>
    <row r="24">
      <c r="B24" s="43">
        <v>0.21006</v>
      </c>
      <c r="C24" s="2">
        <v>2.0408163265306123E-4</v>
      </c>
      <c r="D24" s="2">
        <v>1.7342179105025497E-4</v>
      </c>
      <c r="F24" s="43">
        <v>0.21006</v>
      </c>
      <c r="G24" s="2">
        <v>1.321178491214163E-4</v>
      </c>
      <c r="H24" s="2">
        <v>9.47034702938303E-5</v>
      </c>
    </row>
  </sheetData>
  <drawing r:id="rId1"/>
</worksheet>
</file>