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uiKLine\data\策略量化\"/>
    </mc:Choice>
  </mc:AlternateContent>
  <bookViews>
    <workbookView xWindow="0" yWindow="0" windowWidth="20490" windowHeight="8820" firstSheet="2" activeTab="7"/>
  </bookViews>
  <sheets>
    <sheet name="数据源" sheetId="8" r:id="rId1"/>
    <sheet name="1、策略编制" sheetId="2" r:id="rId2"/>
    <sheet name="2、规范化公式" sheetId="3" r:id="rId3"/>
    <sheet name="3、初步测试" sheetId="4" r:id="rId4"/>
    <sheet name="4、最佳化" sheetId="5" r:id="rId5"/>
    <sheet name="5、推进分析" sheetId="6" r:id="rId6"/>
    <sheet name="6、绩效评估" sheetId="7" r:id="rId7"/>
    <sheet name="7、交易策略" sheetId="9" r:id="rId8"/>
  </sheets>
  <calcPr calcId="162913"/>
</workbook>
</file>

<file path=xl/calcChain.xml><?xml version="1.0" encoding="utf-8"?>
<calcChain xmlns="http://schemas.openxmlformats.org/spreadsheetml/2006/main">
  <c r="I43" i="9" l="1"/>
  <c r="I44" i="9" s="1"/>
  <c r="I45" i="9" s="1"/>
  <c r="I46" i="9" s="1"/>
  <c r="I47" i="9" s="1"/>
  <c r="I48" i="9" s="1"/>
  <c r="H43" i="9"/>
  <c r="H44" i="9" s="1"/>
  <c r="H45" i="9" s="1"/>
  <c r="H46" i="9" s="1"/>
  <c r="H47" i="9" s="1"/>
  <c r="H48" i="9" s="1"/>
  <c r="F43" i="9"/>
  <c r="J43" i="9" s="1"/>
  <c r="C2530" i="8"/>
  <c r="F44" i="9" l="1"/>
  <c r="F45" i="9" s="1"/>
  <c r="F46" i="9" s="1"/>
  <c r="F47" i="9" s="1"/>
  <c r="F48" i="9" s="1"/>
  <c r="J20" i="9"/>
  <c r="I20" i="9"/>
  <c r="I21" i="9"/>
  <c r="H20" i="9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F20" i="9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J21" i="9" l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M9" i="9" s="1"/>
  <c r="J44" i="9"/>
  <c r="J45" i="9" s="1"/>
  <c r="J46" i="9" s="1"/>
  <c r="J47" i="9" s="1"/>
  <c r="J48" i="9" s="1"/>
  <c r="I22" i="9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L40" i="9"/>
  <c r="C9" i="9"/>
  <c r="E26" i="7"/>
  <c r="C2526" i="8"/>
  <c r="C2527" i="8"/>
  <c r="C2528" i="8"/>
  <c r="C2529" i="8"/>
  <c r="R17" i="6"/>
  <c r="R4" i="6"/>
  <c r="N40" i="9" l="1"/>
  <c r="K9" i="9" s="1"/>
  <c r="M40" i="9"/>
  <c r="L9" i="9" s="1"/>
  <c r="B9" i="9"/>
  <c r="K4" i="9"/>
  <c r="K5" i="9"/>
  <c r="K6" i="9"/>
  <c r="K3" i="9"/>
  <c r="L6" i="9"/>
  <c r="L5" i="9"/>
  <c r="L4" i="9"/>
  <c r="L3" i="9"/>
  <c r="K7" i="9" l="1"/>
  <c r="K8" i="9"/>
  <c r="L8" i="9"/>
  <c r="L7" i="9"/>
  <c r="R306" i="9"/>
  <c r="N4" i="9" l="1"/>
  <c r="N5" i="9"/>
  <c r="N6" i="9"/>
  <c r="N8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290" i="9"/>
  <c r="G4" i="9"/>
  <c r="G3" i="9"/>
  <c r="N3" i="9"/>
  <c r="G6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10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194" i="9"/>
  <c r="J6" i="9"/>
  <c r="J5" i="9"/>
  <c r="J4" i="9"/>
  <c r="J3" i="9"/>
  <c r="I6" i="9"/>
  <c r="I5" i="9"/>
  <c r="I4" i="9"/>
  <c r="I3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46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30" i="9"/>
  <c r="E6" i="9"/>
  <c r="E5" i="9"/>
  <c r="E4" i="9"/>
  <c r="E3" i="9"/>
  <c r="D6" i="9"/>
  <c r="D5" i="9"/>
  <c r="D4" i="9"/>
  <c r="D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M6" i="9" l="1"/>
  <c r="M5" i="9"/>
  <c r="M3" i="9"/>
  <c r="M4" i="9"/>
  <c r="N7" i="9"/>
  <c r="H3" i="9"/>
  <c r="H4" i="9"/>
  <c r="G5" i="9"/>
  <c r="J7" i="9"/>
  <c r="J8" i="9"/>
  <c r="I7" i="9"/>
  <c r="I8" i="9"/>
  <c r="H6" i="9"/>
  <c r="F3" i="9"/>
  <c r="F6" i="9"/>
  <c r="H5" i="9"/>
  <c r="F4" i="9"/>
  <c r="F5" i="9"/>
  <c r="C6" i="9"/>
  <c r="C5" i="9"/>
  <c r="C3" i="9"/>
  <c r="C4" i="9"/>
  <c r="E7" i="9"/>
  <c r="E8" i="9"/>
  <c r="D8" i="9"/>
  <c r="D7" i="9"/>
  <c r="R19" i="9"/>
  <c r="R20" i="9"/>
  <c r="R21" i="9"/>
  <c r="R22" i="9"/>
  <c r="R23" i="9"/>
  <c r="R24" i="9"/>
  <c r="R25" i="9"/>
  <c r="R26" i="9"/>
  <c r="R27" i="9"/>
  <c r="R28" i="9"/>
  <c r="R29" i="9"/>
  <c r="R30" i="9"/>
  <c r="R18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2" i="9"/>
  <c r="G7" i="9" l="1"/>
  <c r="U4" i="9"/>
  <c r="U6" i="9" s="1"/>
  <c r="U9" i="9" s="1"/>
  <c r="G8" i="9"/>
  <c r="M8" i="9"/>
  <c r="M7" i="9"/>
  <c r="H7" i="9"/>
  <c r="F8" i="9"/>
  <c r="F7" i="9"/>
  <c r="C7" i="9"/>
  <c r="H8" i="9"/>
  <c r="C8" i="9"/>
  <c r="B6" i="9"/>
  <c r="B3" i="9"/>
  <c r="B4" i="9"/>
  <c r="B5" i="9"/>
  <c r="K40" i="9" s="1"/>
  <c r="B8" i="9" l="1"/>
  <c r="B7" i="9"/>
  <c r="E277" i="7"/>
  <c r="E280" i="7" s="1"/>
  <c r="F280" i="7" l="1"/>
  <c r="E281" i="7" s="1"/>
  <c r="F281" i="7" s="1"/>
  <c r="E282" i="7" s="1"/>
  <c r="F282" i="7" l="1"/>
  <c r="E283" i="7" s="1"/>
  <c r="F283" i="7" l="1"/>
  <c r="E284" i="7" s="1"/>
  <c r="F284" i="7" s="1"/>
  <c r="E285" i="7" s="1"/>
  <c r="F285" i="7" s="1"/>
  <c r="E286" i="7" s="1"/>
  <c r="F286" i="7" l="1"/>
  <c r="E287" i="7" s="1"/>
  <c r="F287" i="7" s="1"/>
  <c r="E288" i="7" s="1"/>
  <c r="F288" i="7" s="1"/>
  <c r="R226" i="7" l="1"/>
  <c r="R225" i="7"/>
  <c r="R224" i="7"/>
  <c r="R223" i="7"/>
  <c r="S212" i="7"/>
  <c r="T226" i="7"/>
  <c r="T225" i="7"/>
  <c r="U210" i="7" s="1"/>
  <c r="T224" i="7"/>
  <c r="T223" i="7"/>
  <c r="T200" i="7"/>
  <c r="R200" i="7"/>
  <c r="T199" i="7"/>
  <c r="E275" i="7" s="1"/>
  <c r="E289" i="7" s="1"/>
  <c r="F289" i="7" s="1"/>
  <c r="E290" i="7" s="1"/>
  <c r="R199" i="7"/>
  <c r="S186" i="7" s="1"/>
  <c r="T198" i="7"/>
  <c r="R198" i="7"/>
  <c r="T197" i="7"/>
  <c r="R197" i="7"/>
  <c r="U194" i="7"/>
  <c r="U190" i="7"/>
  <c r="U186" i="7"/>
  <c r="U182" i="7"/>
  <c r="F290" i="7" l="1"/>
  <c r="E293" i="7"/>
  <c r="U215" i="7"/>
  <c r="S217" i="7"/>
  <c r="U212" i="7"/>
  <c r="S189" i="7"/>
  <c r="S193" i="7"/>
  <c r="S185" i="7"/>
  <c r="U195" i="7"/>
  <c r="S215" i="7"/>
  <c r="S184" i="7"/>
  <c r="S188" i="7"/>
  <c r="S192" i="7"/>
  <c r="U218" i="7"/>
  <c r="U216" i="7"/>
  <c r="S220" i="7"/>
  <c r="U184" i="7"/>
  <c r="U188" i="7"/>
  <c r="U192" i="7"/>
  <c r="S210" i="7"/>
  <c r="U208" i="7"/>
  <c r="U214" i="7"/>
  <c r="U220" i="7"/>
  <c r="U217" i="7"/>
  <c r="U211" i="7"/>
  <c r="S218" i="7"/>
  <c r="S208" i="7"/>
  <c r="S214" i="7"/>
  <c r="S219" i="7"/>
  <c r="S211" i="7"/>
  <c r="S216" i="7"/>
  <c r="S209" i="7"/>
  <c r="S213" i="7"/>
  <c r="U219" i="7"/>
  <c r="U209" i="7"/>
  <c r="U213" i="7"/>
  <c r="S194" i="7"/>
  <c r="S182" i="7"/>
  <c r="S187" i="7"/>
  <c r="S190" i="7"/>
  <c r="S195" i="7"/>
  <c r="S183" i="7"/>
  <c r="S191" i="7"/>
  <c r="U183" i="7"/>
  <c r="U185" i="7"/>
  <c r="U187" i="7"/>
  <c r="U189" i="7"/>
  <c r="U191" i="7"/>
  <c r="U193" i="7"/>
  <c r="P226" i="7"/>
  <c r="Q219" i="7" s="1"/>
  <c r="P225" i="7"/>
  <c r="P224" i="7"/>
  <c r="P223" i="7"/>
  <c r="N226" i="7"/>
  <c r="O211" i="7" s="1"/>
  <c r="N225" i="7"/>
  <c r="N224" i="7"/>
  <c r="N223" i="7"/>
  <c r="L226" i="7"/>
  <c r="L225" i="7"/>
  <c r="L224" i="7"/>
  <c r="L223" i="7"/>
  <c r="L222" i="7"/>
  <c r="J226" i="7"/>
  <c r="J225" i="7"/>
  <c r="K216" i="7" s="1"/>
  <c r="J224" i="7"/>
  <c r="J223" i="7"/>
  <c r="J222" i="7"/>
  <c r="P200" i="7"/>
  <c r="P199" i="7"/>
  <c r="Q193" i="7" s="1"/>
  <c r="P198" i="7"/>
  <c r="P197" i="7"/>
  <c r="N200" i="7"/>
  <c r="N199" i="7"/>
  <c r="O194" i="7" s="1"/>
  <c r="N198" i="7"/>
  <c r="N197" i="7"/>
  <c r="L200" i="7"/>
  <c r="M182" i="7" s="1"/>
  <c r="L199" i="7"/>
  <c r="L198" i="7"/>
  <c r="L197" i="7"/>
  <c r="L196" i="7"/>
  <c r="J200" i="7"/>
  <c r="J199" i="7"/>
  <c r="K195" i="7" s="1"/>
  <c r="J198" i="7"/>
  <c r="J197" i="7"/>
  <c r="J196" i="7"/>
  <c r="F293" i="7" l="1"/>
  <c r="E294" i="7" s="1"/>
  <c r="F294" i="7" s="1"/>
  <c r="E295" i="7" s="1"/>
  <c r="F295" i="7" s="1"/>
  <c r="E296" i="7" s="1"/>
  <c r="F296" i="7" s="1"/>
  <c r="E297" i="7" s="1"/>
  <c r="F297" i="7" s="1"/>
  <c r="E298" i="7" s="1"/>
  <c r="F298" i="7" s="1"/>
  <c r="E299" i="7" s="1"/>
  <c r="S201" i="7"/>
  <c r="U201" i="7"/>
  <c r="O187" i="7"/>
  <c r="O219" i="7"/>
  <c r="K188" i="7"/>
  <c r="O216" i="7"/>
  <c r="Q214" i="7"/>
  <c r="Q217" i="7"/>
  <c r="U202" i="7"/>
  <c r="K182" i="7"/>
  <c r="K186" i="7"/>
  <c r="K190" i="7"/>
  <c r="K194" i="7"/>
  <c r="Q208" i="7"/>
  <c r="Q215" i="7"/>
  <c r="K184" i="7"/>
  <c r="K201" i="7" s="1"/>
  <c r="K192" i="7"/>
  <c r="Q212" i="7"/>
  <c r="Q220" i="7"/>
  <c r="K185" i="7"/>
  <c r="K189" i="7"/>
  <c r="K193" i="7"/>
  <c r="K183" i="7"/>
  <c r="K187" i="7"/>
  <c r="K191" i="7"/>
  <c r="O195" i="7"/>
  <c r="O210" i="7"/>
  <c r="Q210" i="7"/>
  <c r="Q218" i="7"/>
  <c r="S202" i="7"/>
  <c r="S228" i="7"/>
  <c r="S227" i="7"/>
  <c r="U228" i="7"/>
  <c r="U227" i="7"/>
  <c r="Q211" i="7"/>
  <c r="Q216" i="7"/>
  <c r="Q209" i="7"/>
  <c r="Q213" i="7"/>
  <c r="O212" i="7"/>
  <c r="O220" i="7"/>
  <c r="O218" i="7"/>
  <c r="O208" i="7"/>
  <c r="O214" i="7"/>
  <c r="O215" i="7"/>
  <c r="O217" i="7"/>
  <c r="O209" i="7"/>
  <c r="O213" i="7"/>
  <c r="M216" i="7"/>
  <c r="M220" i="7"/>
  <c r="M208" i="7"/>
  <c r="M211" i="7"/>
  <c r="M212" i="7"/>
  <c r="M210" i="7"/>
  <c r="M214" i="7"/>
  <c r="M215" i="7"/>
  <c r="M218" i="7"/>
  <c r="M217" i="7"/>
  <c r="M219" i="7"/>
  <c r="M209" i="7"/>
  <c r="M213" i="7"/>
  <c r="K220" i="7"/>
  <c r="K209" i="7"/>
  <c r="K212" i="7"/>
  <c r="K219" i="7"/>
  <c r="K215" i="7"/>
  <c r="K211" i="7"/>
  <c r="K218" i="7"/>
  <c r="K214" i="7"/>
  <c r="K210" i="7"/>
  <c r="K208" i="7"/>
  <c r="K217" i="7"/>
  <c r="K213" i="7"/>
  <c r="Q183" i="7"/>
  <c r="Q189" i="7"/>
  <c r="Q195" i="7"/>
  <c r="Q185" i="7"/>
  <c r="Q201" i="7" s="1"/>
  <c r="Q190" i="7"/>
  <c r="Q194" i="7"/>
  <c r="Q186" i="7"/>
  <c r="Q191" i="7"/>
  <c r="Q182" i="7"/>
  <c r="Q187" i="7"/>
  <c r="Q192" i="7"/>
  <c r="Q184" i="7"/>
  <c r="Q188" i="7"/>
  <c r="O191" i="7"/>
  <c r="O183" i="7"/>
  <c r="O184" i="7"/>
  <c r="O188" i="7"/>
  <c r="O192" i="7"/>
  <c r="O185" i="7"/>
  <c r="O189" i="7"/>
  <c r="O193" i="7"/>
  <c r="O182" i="7"/>
  <c r="O186" i="7"/>
  <c r="O190" i="7"/>
  <c r="M194" i="7"/>
  <c r="M183" i="7"/>
  <c r="M187" i="7"/>
  <c r="M191" i="7"/>
  <c r="M195" i="7"/>
  <c r="M185" i="7"/>
  <c r="M189" i="7"/>
  <c r="M193" i="7"/>
  <c r="M184" i="7"/>
  <c r="M188" i="7"/>
  <c r="M192" i="7"/>
  <c r="M186" i="7"/>
  <c r="M190" i="7"/>
  <c r="C268" i="7"/>
  <c r="C249" i="7"/>
  <c r="H200" i="7"/>
  <c r="I195" i="7" s="1"/>
  <c r="H199" i="7"/>
  <c r="H198" i="7"/>
  <c r="H197" i="7"/>
  <c r="H196" i="7"/>
  <c r="H226" i="7"/>
  <c r="I220" i="7" s="1"/>
  <c r="H225" i="7"/>
  <c r="H224" i="7"/>
  <c r="H223" i="7"/>
  <c r="H222" i="7"/>
  <c r="F299" i="7" l="1"/>
  <c r="E300" i="7" s="1"/>
  <c r="F300" i="7" s="1"/>
  <c r="E301" i="7" s="1"/>
  <c r="I193" i="7"/>
  <c r="O202" i="7"/>
  <c r="Q202" i="7"/>
  <c r="I210" i="7"/>
  <c r="I217" i="7"/>
  <c r="I215" i="7"/>
  <c r="Q228" i="7"/>
  <c r="K202" i="7"/>
  <c r="I214" i="7"/>
  <c r="I183" i="7"/>
  <c r="I208" i="7"/>
  <c r="I219" i="7"/>
  <c r="I189" i="7"/>
  <c r="Q227" i="7"/>
  <c r="O228" i="7"/>
  <c r="O227" i="7"/>
  <c r="M228" i="7"/>
  <c r="M227" i="7"/>
  <c r="K228" i="7"/>
  <c r="K227" i="7"/>
  <c r="O201" i="7"/>
  <c r="M202" i="7"/>
  <c r="M201" i="7"/>
  <c r="I185" i="7"/>
  <c r="I190" i="7"/>
  <c r="I194" i="7"/>
  <c r="I211" i="7"/>
  <c r="I216" i="7"/>
  <c r="I186" i="7"/>
  <c r="I191" i="7"/>
  <c r="I212" i="7"/>
  <c r="I218" i="7"/>
  <c r="I182" i="7"/>
  <c r="I187" i="7"/>
  <c r="I192" i="7"/>
  <c r="I184" i="7"/>
  <c r="I188" i="7"/>
  <c r="I209" i="7"/>
  <c r="I213" i="7"/>
  <c r="G216" i="7"/>
  <c r="F226" i="7"/>
  <c r="F225" i="7"/>
  <c r="G209" i="7" s="1"/>
  <c r="F224" i="7"/>
  <c r="F223" i="7"/>
  <c r="F222" i="7"/>
  <c r="D226" i="7"/>
  <c r="D225" i="7"/>
  <c r="E211" i="7" s="1"/>
  <c r="D224" i="7"/>
  <c r="D223" i="7"/>
  <c r="D222" i="7"/>
  <c r="D200" i="7"/>
  <c r="D199" i="7"/>
  <c r="D198" i="7"/>
  <c r="D197" i="7"/>
  <c r="D196" i="7"/>
  <c r="F196" i="7"/>
  <c r="F197" i="7"/>
  <c r="F198" i="7"/>
  <c r="F199" i="7"/>
  <c r="F20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F301" i="7" l="1"/>
  <c r="E302" i="7" s="1"/>
  <c r="F302" i="7" s="1"/>
  <c r="E303" i="7" s="1"/>
  <c r="F303" i="7" s="1"/>
  <c r="E208" i="7"/>
  <c r="E214" i="7"/>
  <c r="E210" i="7"/>
  <c r="G212" i="7"/>
  <c r="G182" i="7"/>
  <c r="G185" i="7"/>
  <c r="E193" i="7"/>
  <c r="E218" i="7"/>
  <c r="G220" i="7"/>
  <c r="G184" i="7"/>
  <c r="E221" i="7"/>
  <c r="E217" i="7"/>
  <c r="E213" i="7"/>
  <c r="E209" i="7"/>
  <c r="G219" i="7"/>
  <c r="G215" i="7"/>
  <c r="G211" i="7"/>
  <c r="G193" i="7"/>
  <c r="E220" i="7"/>
  <c r="E216" i="7"/>
  <c r="E212" i="7"/>
  <c r="G218" i="7"/>
  <c r="G214" i="7"/>
  <c r="G210" i="7"/>
  <c r="G189" i="7"/>
  <c r="E219" i="7"/>
  <c r="E215" i="7"/>
  <c r="G208" i="7"/>
  <c r="G217" i="7"/>
  <c r="G213" i="7"/>
  <c r="I202" i="7"/>
  <c r="I201" i="7"/>
  <c r="I228" i="7"/>
  <c r="I227" i="7"/>
  <c r="E189" i="7"/>
  <c r="E183" i="7"/>
  <c r="E187" i="7"/>
  <c r="E191" i="7"/>
  <c r="E195" i="7"/>
  <c r="E186" i="7"/>
  <c r="E190" i="7"/>
  <c r="E194" i="7"/>
  <c r="E184" i="7"/>
  <c r="E188" i="7"/>
  <c r="E192" i="7"/>
  <c r="E182" i="7"/>
  <c r="E185" i="7"/>
  <c r="G192" i="7"/>
  <c r="G188" i="7"/>
  <c r="G195" i="7"/>
  <c r="G191" i="7"/>
  <c r="G187" i="7"/>
  <c r="G183" i="7"/>
  <c r="G194" i="7"/>
  <c r="G190" i="7"/>
  <c r="G186" i="7"/>
  <c r="E146" i="7"/>
  <c r="E147" i="7"/>
  <c r="E174" i="7"/>
  <c r="E172" i="7"/>
  <c r="E173" i="7"/>
  <c r="E171" i="7"/>
  <c r="E170" i="7"/>
  <c r="C2525" i="8"/>
  <c r="C2522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3" i="8"/>
  <c r="C2524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3" i="8"/>
  <c r="E104" i="7"/>
  <c r="E105" i="7"/>
  <c r="E106" i="7"/>
  <c r="E107" i="7"/>
  <c r="E108" i="7"/>
  <c r="E109" i="7"/>
  <c r="E110" i="7"/>
  <c r="E111" i="7"/>
  <c r="E112" i="7"/>
  <c r="E113" i="7"/>
  <c r="E114" i="7"/>
  <c r="E115" i="7"/>
  <c r="E103" i="7"/>
  <c r="E102" i="7"/>
  <c r="E77" i="7"/>
  <c r="E78" i="7"/>
  <c r="E79" i="7"/>
  <c r="E80" i="7"/>
  <c r="E81" i="7"/>
  <c r="E82" i="7"/>
  <c r="E83" i="7"/>
  <c r="E84" i="7"/>
  <c r="E85" i="7"/>
  <c r="E86" i="7"/>
  <c r="E87" i="7"/>
  <c r="E88" i="7"/>
  <c r="E76" i="7"/>
  <c r="E75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28" i="7"/>
  <c r="E29" i="7"/>
  <c r="E30" i="7"/>
  <c r="E31" i="7"/>
  <c r="E32" i="7"/>
  <c r="E33" i="7"/>
  <c r="E34" i="7"/>
  <c r="E35" i="7"/>
  <c r="E36" i="7"/>
  <c r="E37" i="7"/>
  <c r="E38" i="7"/>
  <c r="E39" i="7"/>
  <c r="E27" i="7"/>
  <c r="G227" i="7" l="1"/>
  <c r="G228" i="7"/>
  <c r="E43" i="7"/>
  <c r="E44" i="7"/>
  <c r="F28" i="7" s="1"/>
  <c r="G202" i="7"/>
  <c r="E201" i="7"/>
  <c r="E202" i="7"/>
  <c r="E228" i="7"/>
  <c r="E227" i="7"/>
  <c r="G201" i="7"/>
  <c r="F156" i="7"/>
  <c r="F133" i="7"/>
  <c r="F139" i="7"/>
  <c r="F130" i="7"/>
  <c r="F140" i="7"/>
  <c r="F135" i="7"/>
  <c r="F142" i="7"/>
  <c r="F141" i="7"/>
  <c r="F161" i="7"/>
  <c r="F136" i="7"/>
  <c r="F131" i="7"/>
  <c r="F138" i="7"/>
  <c r="F137" i="7"/>
  <c r="F132" i="7"/>
  <c r="F129" i="7"/>
  <c r="F134" i="7"/>
  <c r="E40" i="7"/>
  <c r="E41" i="7"/>
  <c r="E91" i="7"/>
  <c r="E42" i="7"/>
  <c r="F158" i="7"/>
  <c r="F160" i="7"/>
  <c r="F159" i="7"/>
  <c r="F157" i="7"/>
  <c r="F166" i="7"/>
  <c r="F169" i="7"/>
  <c r="F168" i="7"/>
  <c r="F167" i="7"/>
  <c r="F162" i="7"/>
  <c r="F165" i="7"/>
  <c r="F164" i="7"/>
  <c r="F163" i="7"/>
  <c r="E144" i="7"/>
  <c r="E145" i="7"/>
  <c r="E143" i="7"/>
  <c r="E117" i="7"/>
  <c r="E120" i="7"/>
  <c r="E118" i="7"/>
  <c r="E119" i="7"/>
  <c r="E116" i="7"/>
  <c r="E92" i="7"/>
  <c r="F87" i="7" s="1"/>
  <c r="E89" i="7"/>
  <c r="E93" i="7"/>
  <c r="E90" i="7"/>
  <c r="E65" i="7"/>
  <c r="E68" i="7"/>
  <c r="E66" i="7"/>
  <c r="E67" i="7"/>
  <c r="E64" i="7"/>
  <c r="F62" i="7" l="1"/>
  <c r="F30" i="7"/>
  <c r="F27" i="7"/>
  <c r="F29" i="7"/>
  <c r="F39" i="7"/>
  <c r="F32" i="7"/>
  <c r="F57" i="7"/>
  <c r="F82" i="7"/>
  <c r="F105" i="7"/>
  <c r="F52" i="7"/>
  <c r="F31" i="7"/>
  <c r="F37" i="7"/>
  <c r="F103" i="7"/>
  <c r="F50" i="7"/>
  <c r="F80" i="7"/>
  <c r="F106" i="7"/>
  <c r="F81" i="7"/>
  <c r="F56" i="7"/>
  <c r="F36" i="7"/>
  <c r="F55" i="7"/>
  <c r="F111" i="7"/>
  <c r="F86" i="7"/>
  <c r="F61" i="7"/>
  <c r="F26" i="7"/>
  <c r="F88" i="7"/>
  <c r="F104" i="7"/>
  <c r="F79" i="7"/>
  <c r="F54" i="7"/>
  <c r="F34" i="7"/>
  <c r="F51" i="7"/>
  <c r="F77" i="7"/>
  <c r="F84" i="7"/>
  <c r="F107" i="7"/>
  <c r="F102" i="7"/>
  <c r="F110" i="7"/>
  <c r="F85" i="7"/>
  <c r="F60" i="7"/>
  <c r="F115" i="7"/>
  <c r="F75" i="7"/>
  <c r="F59" i="7"/>
  <c r="F108" i="7"/>
  <c r="F83" i="7"/>
  <c r="F58" i="7"/>
  <c r="F38" i="7"/>
  <c r="F63" i="7"/>
  <c r="F114" i="7"/>
  <c r="F76" i="7"/>
  <c r="F113" i="7"/>
  <c r="F78" i="7"/>
  <c r="F53" i="7"/>
  <c r="F33" i="7"/>
  <c r="F109" i="7"/>
  <c r="F35" i="7"/>
  <c r="F112" i="7"/>
  <c r="F149" i="7"/>
  <c r="F148" i="7"/>
  <c r="F176" i="7"/>
  <c r="F175" i="7"/>
  <c r="K20" i="6"/>
  <c r="K23" i="6"/>
  <c r="K21" i="6"/>
  <c r="K22" i="6"/>
  <c r="C17" i="7"/>
  <c r="C18" i="7"/>
  <c r="C19" i="7"/>
  <c r="C20" i="7"/>
  <c r="C16" i="7"/>
  <c r="F94" i="7" l="1"/>
  <c r="F95" i="7"/>
  <c r="F45" i="7"/>
  <c r="F46" i="7"/>
  <c r="F121" i="7"/>
  <c r="F122" i="7"/>
  <c r="F69" i="7"/>
  <c r="F70" i="7"/>
  <c r="K24" i="6"/>
  <c r="P50" i="6"/>
  <c r="Q17" i="6" l="1"/>
  <c r="H47" i="6" l="1"/>
  <c r="H48" i="6"/>
  <c r="H49" i="6"/>
  <c r="H50" i="6"/>
  <c r="H51" i="6"/>
  <c r="N48" i="6"/>
  <c r="N47" i="6"/>
  <c r="O47" i="6"/>
  <c r="P47" i="6"/>
  <c r="Q47" i="6"/>
  <c r="R47" i="6"/>
  <c r="O48" i="6"/>
  <c r="P48" i="6"/>
  <c r="Q48" i="6"/>
  <c r="R48" i="6"/>
  <c r="N49" i="6"/>
  <c r="O49" i="6"/>
  <c r="P49" i="6"/>
  <c r="Q49" i="6"/>
  <c r="R49" i="6"/>
  <c r="N50" i="6"/>
  <c r="O50" i="6"/>
  <c r="Q50" i="6"/>
  <c r="R50" i="6"/>
  <c r="N51" i="6"/>
  <c r="O51" i="6"/>
  <c r="P51" i="6"/>
  <c r="Q51" i="6"/>
  <c r="R51" i="6"/>
  <c r="M51" i="6"/>
  <c r="M50" i="6"/>
  <c r="M49" i="6"/>
  <c r="M48" i="6"/>
  <c r="M47" i="6"/>
  <c r="Q44" i="6"/>
  <c r="R44" i="6"/>
  <c r="Q43" i="6" l="1"/>
  <c r="R43" i="6"/>
  <c r="M20" i="6" l="1"/>
  <c r="Q42" i="6"/>
  <c r="R42" i="6"/>
  <c r="Q41" i="6" l="1"/>
  <c r="R41" i="6"/>
  <c r="Q40" i="6" l="1"/>
  <c r="R40" i="6"/>
  <c r="Q39" i="6" l="1"/>
  <c r="R39" i="6"/>
  <c r="Q38" i="6"/>
  <c r="R38" i="6"/>
  <c r="Q37" i="6" l="1"/>
  <c r="R37" i="6"/>
  <c r="Q36" i="6" l="1"/>
  <c r="R36" i="6"/>
  <c r="Q35" i="6" l="1"/>
  <c r="R35" i="6"/>
  <c r="Q34" i="6" l="1"/>
  <c r="R34" i="6"/>
  <c r="R33" i="6"/>
  <c r="Q33" i="6"/>
  <c r="R32" i="6"/>
  <c r="Q32" i="6"/>
  <c r="R31" i="6"/>
  <c r="Q31" i="6"/>
  <c r="P24" i="6"/>
  <c r="O24" i="6"/>
  <c r="N24" i="6"/>
  <c r="M24" i="6"/>
  <c r="H24" i="6"/>
  <c r="P23" i="6"/>
  <c r="O23" i="6"/>
  <c r="N23" i="6"/>
  <c r="M23" i="6"/>
  <c r="H23" i="6"/>
  <c r="P22" i="6"/>
  <c r="O22" i="6"/>
  <c r="N22" i="6"/>
  <c r="M22" i="6"/>
  <c r="H22" i="6"/>
  <c r="P21" i="6"/>
  <c r="O21" i="6"/>
  <c r="N21" i="6"/>
  <c r="M21" i="6"/>
  <c r="H21" i="6"/>
  <c r="P20" i="6"/>
  <c r="O20" i="6"/>
  <c r="N20" i="6"/>
  <c r="H20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Q4" i="6"/>
  <c r="M26" i="6" l="1"/>
  <c r="M54" i="6"/>
  <c r="R21" i="6"/>
  <c r="R20" i="6"/>
  <c r="Q24" i="6"/>
  <c r="Q23" i="6"/>
  <c r="R24" i="6"/>
  <c r="Q22" i="6"/>
  <c r="R23" i="6"/>
  <c r="Q21" i="6"/>
  <c r="R22" i="6"/>
  <c r="Q20" i="6"/>
  <c r="V9" i="9"/>
  <c r="U10" i="9" s="1"/>
  <c r="V10" i="9" l="1"/>
  <c r="U11" i="9" s="1"/>
  <c r="V11" i="9" l="1"/>
  <c r="U12" i="9" s="1"/>
  <c r="V12" i="9" s="1"/>
  <c r="U13" i="9" s="1"/>
  <c r="V13" i="9" s="1"/>
  <c r="U14" i="9" s="1"/>
  <c r="V14" i="9" s="1"/>
  <c r="U15" i="9" s="1"/>
  <c r="V15" i="9" l="1"/>
  <c r="U16" i="9" s="1"/>
  <c r="V16" i="9" l="1"/>
</calcChain>
</file>

<file path=xl/sharedStrings.xml><?xml version="1.0" encoding="utf-8"?>
<sst xmlns="http://schemas.openxmlformats.org/spreadsheetml/2006/main" count="1428" uniqueCount="401">
  <si>
    <t>编号</t>
  </si>
  <si>
    <t>项目</t>
  </si>
  <si>
    <t>内容</t>
  </si>
  <si>
    <t>规范化</t>
  </si>
  <si>
    <t>判断多空方向</t>
  </si>
  <si>
    <t>做多方向</t>
  </si>
  <si>
    <t>当前连续n天的均值大于Trend_DAYS天前的连续n天的均值</t>
  </si>
  <si>
    <t>√</t>
  </si>
  <si>
    <t>做空方向</t>
  </si>
  <si>
    <t>当前连续n天的均值小于Trend_DAYS天前的连续n天的均值</t>
  </si>
  <si>
    <t>开仓操作</t>
  </si>
  <si>
    <t>买开</t>
  </si>
  <si>
    <t>下列条件全部满足 AND</t>
  </si>
  <si>
    <t>2.1.1</t>
  </si>
  <si>
    <t>持仓手数</t>
  </si>
  <si>
    <t>等于0</t>
  </si>
  <si>
    <t>2.1.2</t>
  </si>
  <si>
    <t>CLOSE&gt;OPEN</t>
  </si>
  <si>
    <t>CLOSE大于N日前的OPEN</t>
  </si>
  <si>
    <t>2.1.3</t>
  </si>
  <si>
    <t>条件1</t>
  </si>
  <si>
    <t>条件1价格 = N日前的开盘价格 + [（买开N日中最高价-买开N日中的最低价）* 买开波幅幅度]    买开N=1代表当日</t>
  </si>
  <si>
    <t>2.1.4</t>
  </si>
  <si>
    <t>条件2</t>
  </si>
  <si>
    <t>买开N日中的最低价 &lt;= 条件1价格 &lt;= 买开N日中的最高价</t>
  </si>
  <si>
    <t>2.1.5</t>
  </si>
  <si>
    <t>周交易日</t>
  </si>
  <si>
    <t>在一周中的特定交易日入场</t>
  </si>
  <si>
    <t>2.1.6</t>
  </si>
  <si>
    <t>开仓时机</t>
  </si>
  <si>
    <t>收盘前的30秒内买开，买开价格为 BKPRICE</t>
  </si>
  <si>
    <t>2.1.7</t>
  </si>
  <si>
    <t>N日的均值</t>
  </si>
  <si>
    <t>CLOSE小于N日的均值，考虑周交易日。</t>
  </si>
  <si>
    <t>？</t>
  </si>
  <si>
    <t>卖开</t>
  </si>
  <si>
    <t>2.2.1</t>
  </si>
  <si>
    <t>2.2.2</t>
  </si>
  <si>
    <t>CLOSE&lt;OPEN</t>
  </si>
  <si>
    <t>CLOSE小于N日前的OPEN</t>
  </si>
  <si>
    <t>2.2.3</t>
  </si>
  <si>
    <t>条件1价格 = N日前的开盘价格 - [（卖开N日中最高价-卖开N日中的最低价）* 卖开波幅幅度]    卖开N=1代表当日</t>
  </si>
  <si>
    <t>2.2.4</t>
  </si>
  <si>
    <t>卖开N日中的最低价 &lt;= 条件1价格 &lt;= 卖开N日中的最高价</t>
  </si>
  <si>
    <t>2.2.5</t>
  </si>
  <si>
    <t>2.2.6</t>
  </si>
  <si>
    <t>收盘前的30秒内买开，卖开价格为 SKPRICE</t>
  </si>
  <si>
    <t>平仓操作</t>
  </si>
  <si>
    <t>卖平</t>
  </si>
  <si>
    <t>下列条件其中一项满足 OR</t>
  </si>
  <si>
    <t>3.1.1</t>
  </si>
  <si>
    <t>出场规则</t>
  </si>
  <si>
    <t>3.1.1.1</t>
  </si>
  <si>
    <t>大于0</t>
  </si>
  <si>
    <t>3.1.1.2</t>
  </si>
  <si>
    <t>CLOSE&lt;BKPRICE</t>
  </si>
  <si>
    <t>是</t>
  </si>
  <si>
    <t>3.1.1.3</t>
  </si>
  <si>
    <t>条件1价格 = BKPRICE-[（卖平M日中最高价-卖平M日中的最低价）* 卖平波幅幅度] 卖平M=1代表当日  卖平M&lt;=买开N？</t>
  </si>
  <si>
    <t>3.1.1.4</t>
  </si>
  <si>
    <t>CLOSE &lt; 条件1价格</t>
  </si>
  <si>
    <t>3.1.2</t>
  </si>
  <si>
    <t>获利目标</t>
  </si>
  <si>
    <t>几种具体的使用方法：
1、交易1手情况下    ，使用最佳浮盈保证最低获利的目标，达到该目标后，平仓1手。
2、交易1手情况下    ，使用最佳浮盈保证最低获利的目标，达到该目标后，使用移动停损交易信号，平仓1手。
3、交易1手以上情况下，使用最佳浮盈保证最低获利的目标，达到该目标后，平仓100%。
4、交易1手以上情况下，使用最佳浮盈保证最低获利的目标，达到该目标后，平仓50%。使用移动停损交易信号，平仓50%。
隔夜变化与收盘价交易，会对获利目标造成冲击。</t>
  </si>
  <si>
    <t>3.1.2.1</t>
  </si>
  <si>
    <t>最佳浮盈</t>
  </si>
  <si>
    <t>达到最佳浮盈一定金额，例如500</t>
  </si>
  <si>
    <t>3.1.2.2</t>
  </si>
  <si>
    <t>移动停损</t>
  </si>
  <si>
    <t>1、达到【最佳浮盈】后，【最佳浮盈】减少25% 发出平仓信号。如果达到【最佳浮盈=最佳浮盈*（1+75%）】
2、达到【最佳浮盈】后，【最佳浮盈】减少20% 发出平仓信号。如果达到【最佳浮盈=最佳浮盈*（1+60%）】
3、达到【最佳浮盈】后，【最佳浮盈】减少15% 发出平仓信号。如果达到【最佳浮盈=最佳浮盈*（1+45%）】
4、重复第三部，直到平仓信号出现。</t>
  </si>
  <si>
    <t>×</t>
  </si>
  <si>
    <t>3.1.3</t>
  </si>
  <si>
    <t>保证金止损</t>
  </si>
  <si>
    <t>保证金亏损金额一定程度，例如1400 。隔夜变化与收盘价交易，会对保证金止损造成冲击。</t>
  </si>
  <si>
    <t>3.1.4</t>
  </si>
  <si>
    <t>CLOSE小于N日的均值，缩小移动停损。</t>
  </si>
  <si>
    <t>买平</t>
  </si>
  <si>
    <t>3.2.1</t>
  </si>
  <si>
    <t>3.2.1.1</t>
  </si>
  <si>
    <t>3.2.1.2</t>
  </si>
  <si>
    <t>CLOSE&gt;SKPRICE</t>
  </si>
  <si>
    <t>3.2.1.3</t>
  </si>
  <si>
    <t>条件1价格 = SKPRICE+[（买平M日中最高价-买平M日中的最低价）* 卖平波幅幅度] 买平M=1代表当日</t>
  </si>
  <si>
    <t>3.2.1.4</t>
  </si>
  <si>
    <t>CLOSE &gt; 条件1价格</t>
  </si>
  <si>
    <t>3.2.2</t>
  </si>
  <si>
    <t>3.2.2.1</t>
  </si>
  <si>
    <t>达到最佳浮盈一定金额，例如1000</t>
  </si>
  <si>
    <t>3.2.2.2</t>
  </si>
  <si>
    <t>3.2.3</t>
  </si>
  <si>
    <t>保证金亏损金额一定程度，例如1050 。隔夜变化与收盘价交易，会对保证金止损造成冲击。</t>
  </si>
  <si>
    <t>风险管理</t>
  </si>
  <si>
    <t>交易风险(持仓产生的风险)</t>
  </si>
  <si>
    <t>1、快市发生时，实际交易中保证金止损与移动停损的价格肯定会比评估的结果要差。解决方法：以市场行情作为基础，配合策略操作与节奏。
2、隔夜单的风险</t>
  </si>
  <si>
    <t>策略风险</t>
  </si>
  <si>
    <t>1、建立一个亏损门槛或者策略停损，用于确定何时放弃该策略。（也就是剩余保证金不够交易了）
2、确认账户资金、风险系数、最大亏损、最大亏损系数，计算仓位，确认在极端情况下连续最大亏损次数是多少。</t>
  </si>
  <si>
    <t>投资组合风险</t>
  </si>
  <si>
    <t>应用在多重市场下的策略风险。</t>
  </si>
  <si>
    <t>仓位控制</t>
  </si>
  <si>
    <t>1、凯利公式（暂时不考虑）
2、半凯利公式（暂时不考虑）
3、参与交易的合约数量=（账户余额*风险系数）/最大亏损
4、只交易一手</t>
  </si>
  <si>
    <t>编写代码</t>
  </si>
  <si>
    <t>结果</t>
  </si>
  <si>
    <t>验证公式与规则</t>
  </si>
  <si>
    <t>暂无BUG</t>
  </si>
  <si>
    <t>参数列表</t>
  </si>
  <si>
    <t xml:space="preserve">Trend_DAYS    = 365
Trend_DAYS_Before=30
A_WEIGHT      = 10
A_BZJ         = 0.14
BK_A_LOSS_SP     = 1400
BK_Volatility    = 0.7
SP_Volatility    = 0.9
BK_BEFORE_DAY    = 1
SP_BEFORE_DAY    = 1
BK_A_FLAOT_PROFIT_ALL=500
SK_A_LOSS_SP     = 1050
SK_Volatility    = 0.3
BP_Volatility    = 0.9
SK_BEFORE_DAY    = 1
BP_BEFORE_DAY    = 1
SK_A_FLAOT_PROFIT_ALL=1000
self.LongBestday   =[0,1,2,3,4]
self.ShortBestday  =[0,1,2,3,4]  </t>
  </si>
  <si>
    <t>确认理论预期</t>
  </si>
  <si>
    <t>初步测试时间范围</t>
  </si>
  <si>
    <t>20170101-20190421</t>
  </si>
  <si>
    <t>初始本金</t>
  </si>
  <si>
    <t>趋势跟随</t>
  </si>
  <si>
    <t>跟随判断多空的趋势，不允许同一交易时间段多空同时交易</t>
  </si>
  <si>
    <t>采用趋势跟随策略，符合做多方向只做多，符合做空方向只做空</t>
  </si>
  <si>
    <t>长？中？短？</t>
  </si>
  <si>
    <t>平均5-7个交易日交易一次</t>
  </si>
  <si>
    <t>做多</t>
  </si>
  <si>
    <t xml:space="preserve">胜率/盈利率           </t>
  </si>
  <si>
    <t>75.6%/113%</t>
  </si>
  <si>
    <t>做空</t>
  </si>
  <si>
    <t xml:space="preserve">胜率/盈利率  </t>
  </si>
  <si>
    <t>2.33%/42.86%</t>
  </si>
  <si>
    <t>初步盈利估计</t>
  </si>
  <si>
    <t>数据期限</t>
  </si>
  <si>
    <t>两年</t>
  </si>
  <si>
    <t>初步利润</t>
  </si>
  <si>
    <t>一般原则是期望全年利润等于该市场交易保证金（粗略绩效）</t>
  </si>
  <si>
    <t>风险估计</t>
  </si>
  <si>
    <t>风险不应超过年度利润</t>
  </si>
  <si>
    <t>粗略绩效评价</t>
  </si>
  <si>
    <t>3.4.1</t>
  </si>
  <si>
    <t>好</t>
  </si>
  <si>
    <t>高利高准低风---前景看好</t>
  </si>
  <si>
    <t>3.4.2</t>
  </si>
  <si>
    <t>中</t>
  </si>
  <si>
    <t>边际收益损失---可以接受</t>
  </si>
  <si>
    <t>3.4.3</t>
  </si>
  <si>
    <t>差</t>
  </si>
  <si>
    <t>异常高的损失---初步警告</t>
  </si>
  <si>
    <t>初步考察稳健度</t>
  </si>
  <si>
    <t>广泛的连续参数集</t>
  </si>
  <si>
    <t>广泛的多样化的一篮子市场</t>
  </si>
  <si>
    <t>4.2.1</t>
  </si>
  <si>
    <t>选择一篮子组合</t>
  </si>
  <si>
    <t>寻找最大市场多样化</t>
  </si>
  <si>
    <r>
      <rPr>
        <sz val="11"/>
        <color theme="1"/>
        <rFont val="宋体"/>
        <family val="3"/>
        <charset val="134"/>
        <scheme val="minor"/>
      </rPr>
      <t>螺纹、</t>
    </r>
    <r>
      <rPr>
        <sz val="11"/>
        <color rgb="FFFF0000"/>
        <rFont val="宋体"/>
        <family val="3"/>
        <charset val="134"/>
        <scheme val="minor"/>
      </rPr>
      <t>棉花、玉米、铜</t>
    </r>
  </si>
  <si>
    <t>4.2.2</t>
  </si>
  <si>
    <t>决定测试期间长短</t>
  </si>
  <si>
    <t>以经验法则来看，五年的日线是最低限度，至少包含牛市、熊市、盘整</t>
  </si>
  <si>
    <t>4.2.3</t>
  </si>
  <si>
    <t>资料分割</t>
  </si>
  <si>
    <t>以十年来看，每两年为一组</t>
  </si>
  <si>
    <t>2010-2011</t>
  </si>
  <si>
    <t>2012-2013</t>
  </si>
  <si>
    <t>2014-2015</t>
  </si>
  <si>
    <t>2016-2017</t>
  </si>
  <si>
    <t>2018-2019.5.6</t>
  </si>
  <si>
    <t>4.2.4</t>
  </si>
  <si>
    <t>测试</t>
  </si>
  <si>
    <t>形成报告（交易策略风险与利润报告）</t>
  </si>
  <si>
    <t>螺纹365</t>
  </si>
  <si>
    <t>4.2.5</t>
  </si>
  <si>
    <t>评估结果</t>
  </si>
  <si>
    <t>报告研读P218</t>
  </si>
  <si>
    <t>螺纹300</t>
  </si>
  <si>
    <t>4.2.5.1</t>
  </si>
  <si>
    <t>十分良好---更臻完美</t>
  </si>
  <si>
    <t>玉米</t>
  </si>
  <si>
    <t>4.2.5.2</t>
  </si>
  <si>
    <t>表现不好---潜在改进</t>
  </si>
  <si>
    <t>铜</t>
  </si>
  <si>
    <t>4.2.5.3</t>
  </si>
  <si>
    <t>十分糟糕---断然放弃</t>
  </si>
  <si>
    <t>棉花</t>
  </si>
  <si>
    <t>广泛的市场类型与行情状况</t>
  </si>
  <si>
    <t>多头与空头的部位交易</t>
  </si>
  <si>
    <t>1、确定模型参数重要性</t>
  </si>
  <si>
    <t>序号</t>
  </si>
  <si>
    <t>参数</t>
  </si>
  <si>
    <t>是否需要优化</t>
  </si>
  <si>
    <t>默认值</t>
  </si>
  <si>
    <t>优化值</t>
  </si>
  <si>
    <t>确定周交易日</t>
  </si>
  <si>
    <t>BK_A_LOSS_SP</t>
  </si>
  <si>
    <t>做多：1234
做空：2345</t>
  </si>
  <si>
    <t>BK_Volatility</t>
  </si>
  <si>
    <t>SP_Volatility</t>
  </si>
  <si>
    <t>BK_BEFORE_DAY</t>
  </si>
  <si>
    <t>否</t>
  </si>
  <si>
    <t>SP_BEFORE_DAY</t>
  </si>
  <si>
    <t>BK_A_FLAOT_PROFIT_ALL</t>
  </si>
  <si>
    <t>SK_A_LOSS_SP</t>
  </si>
  <si>
    <t>SK_Volatility</t>
  </si>
  <si>
    <t>BP_Volatility</t>
  </si>
  <si>
    <t>SK_BEFORE_DAY</t>
  </si>
  <si>
    <t>BP_BEFORE_DAY</t>
  </si>
  <si>
    <t>SK_A_FLAOT_PROFIT_ALL</t>
  </si>
  <si>
    <t>Trend_DAYS</t>
  </si>
  <si>
    <t>ma</t>
  </si>
  <si>
    <t>BK_A_LOSS_SP_RATIO</t>
  </si>
  <si>
    <t>BK_Volatility_RATIO</t>
  </si>
  <si>
    <t>SP_Volatility_RATIO</t>
  </si>
  <si>
    <t>BK_A_FLAOT_PROFIT_ALL_RATIO</t>
  </si>
  <si>
    <t>SK_A_LOSS_SP_RATIO</t>
  </si>
  <si>
    <t>SK_Volatility_RATIO</t>
  </si>
  <si>
    <t>BP_Volatility_RATIO</t>
  </si>
  <si>
    <t>SK_A_FLAOT_PROFIT_ALL_RATIO</t>
  </si>
  <si>
    <t xml:space="preserve">Startpos =678 </t>
  </si>
  <si>
    <t>Endpos  = 2489</t>
  </si>
  <si>
    <t>累计收益率</t>
  </si>
  <si>
    <t>平均盈亏</t>
  </si>
  <si>
    <t>胜率</t>
  </si>
  <si>
    <t>交易次数</t>
  </si>
  <si>
    <t>平均盈利/平均亏损</t>
  </si>
  <si>
    <t>权益最大回撤</t>
  </si>
  <si>
    <t>权益最大回撤比</t>
  </si>
  <si>
    <t>损益最大回撤</t>
  </si>
  <si>
    <t>损益最大回撤比</t>
  </si>
  <si>
    <t>只周一交易 多</t>
  </si>
  <si>
    <t>L</t>
  </si>
  <si>
    <t>K</t>
  </si>
  <si>
    <t>P</t>
  </si>
  <si>
    <t xml:space="preserve"> </t>
  </si>
  <si>
    <t>只周二交易 多</t>
  </si>
  <si>
    <t>只周三交易 多</t>
  </si>
  <si>
    <t>只周四交易 多</t>
  </si>
  <si>
    <t>只周五交易 多</t>
  </si>
  <si>
    <t>只周一交易 空</t>
  </si>
  <si>
    <t>S</t>
  </si>
  <si>
    <t>只周二交易 空</t>
  </si>
  <si>
    <t>只周三交易 空</t>
  </si>
  <si>
    <t>只周四交易 空</t>
  </si>
  <si>
    <t>只周五交易 空</t>
  </si>
  <si>
    <t>全部交易最佳化</t>
  </si>
  <si>
    <t>全部交易推进分析</t>
  </si>
  <si>
    <t>最佳化
起始时间</t>
  </si>
  <si>
    <t>最佳化
结束时间</t>
  </si>
  <si>
    <t>推进分析
起始时间</t>
  </si>
  <si>
    <t>推进分析
结束时间</t>
  </si>
  <si>
    <t>累计
收益率</t>
  </si>
  <si>
    <t>净损益</t>
  </si>
  <si>
    <t>交易
次数</t>
  </si>
  <si>
    <t>权益最
大回撤</t>
  </si>
  <si>
    <t>年化报酬
对风险比率</t>
  </si>
  <si>
    <t>推进
效率</t>
  </si>
  <si>
    <t>备注</t>
  </si>
  <si>
    <t xml:space="preserve"> # 做多的优化参数优化期全部数据 [星期1,2,3]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[星期2,3,4]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= 380         #{做多：当前CLOSE大于Trend_DAYS天前的CLOSE ; 做空：当前CLOSE小于Trend_DAYS天前的CLOSE }
    ma            = 16
    # 多空参数系数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
     self.LongBestday                     =[0,1,2,3]
     self.ShortBestday                    =[1,2,3,4]</t>
  </si>
  <si>
    <t>总和</t>
  </si>
  <si>
    <t>最大</t>
  </si>
  <si>
    <t>最小</t>
  </si>
  <si>
    <t>平均</t>
  </si>
  <si>
    <t>标准差</t>
  </si>
  <si>
    <t>整体推进效率</t>
  </si>
  <si>
    <t xml:space="preserve">改为Trend_DAYS  = 380  ma = 16 效果不错 </t>
  </si>
  <si>
    <t xml:space="preserve">    '''
    # self.TEMP == 1  2011年01月 ---  2012年12月
    # 做多的优化参数优化期全部数据星期[0,1,2,3,4]
    BK_A_LOSS_SP     = 600      #{保证金亏损金额     用于卖平}  
    BK_Volatility    = 1.0      #{买开的开盘价波幅   用于买开}  
    SP_Volatility    = 0.1      #{卖平的成交价波幅   用于卖平}  
    BK_BEFORE_DAY    = 1        #{买开N日中最高价-买开N日中的最低价 买开N=1代表当日} 
    SP_BEFORE_DAY    = 2        #{卖平M日中最高价-卖平M日中的最低价 卖平M=1代表当日} 
    BK_A_FLAOT_PROFIT_ALL=1000  #{最佳浮盈                  } 
    # 做空的优化参数优化期全部数据星期[0,1,2,3,4]
    SK_A_LOSS_SP     = 600      #{保证金亏损金额     用于买平}  
    SK_Volatility    = 0.7      #{卖开的开盘价波幅   用于卖开}  
    BP_Volatility    = 0.4      #{买平的成交价波幅   用于买平}  
    SK_BEFORE_DAY    = 4        #{卖开N日中最高价-卖开N日中的最低价 卖开N=1代表当日} 
    BP_BEFORE_DAY    = 2        #{买平M日中最高价-买平M日中的最低价 买平M=1代表当日} 
    SK_A_FLAOT_PROFIT_ALL=800   #{最佳浮盈                  }       
    # 多空判断
    Trend_DAYS       = 130         #{做多：当前CLOSE大于Trend_DAYS天前的CLOSE ; 做空：当前CLOSE小于Trend_DAYS天前的CLOSE }
    ma               = 31
    # 多参数系数
    BK_A_LOSS_SP_RATIO = 1      #{当CLOSE&lt;MA均线的时候，缩小}xxxxxxxxxxxxxxxxxxxxxxxxxxxxxxxxxxxxxxxxxxxxxxxxxxxxxxxxxxxx
    BK_Volatility_RATIO= 1      #{当CLOSE&gt;MA均线的时候, 缩小}xxxxxxxxxxxxxxxxxxxxxxxxxxxxxxxxxxxxxxxxxxxxxxxxxxxxxxxxxxxx
    SP_Volatility_RATIO= 1      #{当CLOSE&lt;MA均线的时候, 缩小}xxxxxxxxxxxxxxxxxxxxxxxxxxxxxxxxxxxxxxxxxxxxxxxxxxxxxxxxxxxxx
    BK_A_FLAOT_PROFIT_ALL_RATIO= 0.85#{当CLOSE&gt;MA均线的时候, 放大}
    # 空参数系数
    SK_A_LOSS_SP_RATIO = 1      #{当CLOSE&gt;MA均线的时候，缩小}xxxxxxxxxxxxxxxxxxxxxxxxxxxxxxxxxxxxxxxxxxxxxxxxxxxxxxxxxxxx
    SK_Volatility_RATIO= 1      #{当CLOSE&lt;MA均线的时候, 缩小}xxxxxxxxxxxxxxxxxxxxxxxxxxxxxxxxxxxxxxxxxxxxxxxxxxxxxxxxxxxxx  
    BP_Volatility_RATIO= 1      #{当CLOSE&gt;MA均线的时候, 缩小}
    SK_A_FLAOT_PROFIT_ALL_RATIO= 1.9#{当CLOSE&lt;MA均线的时候, 放大}
    '''</t>
  </si>
  <si>
    <t>整体默认的效果值不错</t>
  </si>
  <si>
    <t xml:space="preserve">    #self.TEMP == 2 2011年07月 2013年06月
    # 做多的优化参数优化期全部数据 星期[0,1,2,3,4]
    BK_A_LOSS_SP     = 800     #{保证金亏损金额     用于卖平}  
    BK_Volatility    = 1.0      #{买开的开盘价波幅   用于买开}  
    SP_Volatility    = 0.6      #{卖平的成交价波幅   用于卖平}  
    BK_BEFORE_DAY    = 1        #{买开N日中最高价-买开N日中的最低价 买开N=1代表当日} 
    SP_BEFORE_DAY    = 2        #{卖平M日中最高价-卖平M日中的最低价 卖平M=1代表当日} 
    BK_A_FLAOT_PROFIT_ALL=800   #{最佳浮盈                  } 
    # 做空的优化参数优化期最近数据 星期[0,1,2,3,4]
    SK_A_LOSS_SP     = 1000     #{保证金亏损金额     用于买平}  
    SK_Volatility    = 0.7      #{卖开的开盘价波幅   用于卖开}  
    BP_Volatility    = 0.2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SK_A_FLAOT_PROFIT_ALL=900   #{最佳浮盈                  }       
    # 多空判断
    Trend_DAYS       = 175      #{做多：当前CLOSE大于Trend_DAYS天前的CLOSE ; 做空：当前CLOSE小于Trend_DAYS天前的CLOSE }
    ma               = 23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</si>
  <si>
    <t>#self.TEMP == 3 2012年01月 2013年12月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0.7      #{卖开的开盘价波幅   用于卖开}  
    BP_Volatility    = 0.3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</si>
  <si>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0.8      #{卖开的开盘价波幅   用于卖开}  ###################
    BP_Volatility    = 0.4      #{买平的成交价波幅   用于买平}  ###################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#{做多：当前CLOSE大于Trend_DAYS天前的CLOSE ; 做空：当前CLOSE小于Trend_DAYS天前的CLOSE } ######################
    ma               = 15       # #############################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</si>
  <si>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# self.TEMP == 5 2013年01月 2014年12月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0.5      #{卖开的开盘价波幅   用于卖开}  ###################
    BP_Volatility    = 1.1      #{买平的成交价波幅   用于买平}  ###################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#{做多：当前CLOSE大于Trend_DAYS天前的CLOSE ; 做空：当前CLOSE小于Trend_DAYS天前的CLOSE } ######################
    ma               = 15       # #############################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  </t>
    <phoneticPr fontId="9" type="noConversion"/>
  </si>
  <si>
    <t xml:space="preserve">   # self.TEMP == 6 2013年07月 2015年06月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0.6      #{卖开的开盘价波幅   用于卖开}###########################
    BP_Volatility    = 0.5      #{买平的成交价波幅   用于买平}###########################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</si>
  <si>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
    '''
    # self.TEMP == 7 2014年01月 2015年12月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1        #{卖开N日中最高价-卖开N日中的最低价 卖开N=1代表当日} ###########4
    BP_BEFORE_DAY    = 4        #{买平M日中最高价-买平M日中的最低价 买平M=1代表当日} ###########3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##################
    BP_Volatility_RATIO= 0.45      #{当CLOSE&gt;MA均线的时候, 缩小}    ##################
    SK_A_FLAOT_PROFIT_ALL_RATIO= 1.9#{当CLOSE&lt;MA均线的时候, 放大}
    '''</t>
    <phoneticPr fontId="9" type="noConversion"/>
  </si>
  <si>
    <t xml:space="preserve">改为SK_BEFORE_DAY    = 4   BP_BEFORE_DAY    = 3  效果不错   </t>
    <phoneticPr fontId="9" type="noConversion"/>
  </si>
  <si>
    <t xml:space="preserve"> # self.TEMP == 8 2014年07月 2016年06月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0.9      #{卖开的开盘价波幅   用于卖开} ######################0.3
    BP_Volatility    = 0.5      #{买平的成交价波幅   用于买平} ######################0.9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</si>
  <si>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# self.TEMP == 9 2015年01月 2016年12月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BK_A_FLAOT_PROFIT_ALL=500   #{最佳浮盈                  } ###########600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
    BP_BEFORE_DAY    = 3        #{买平M日中最高价-买平M日中的最低价 买平M=1代表当日}
    SK_A_FLAOT_PROFIT_ALL=1200  #{最佳浮盈                  }   ##############1000       
    # 多空判断
    Trend_DAYS       = 300         #{做多：当前CLOSE大于Trend_DAYS天前的CLOSE ; 做空：当前CLOSE小于Trend_DAYS天前的CLOSE }380
    ma               = 15       #16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1.1#{当CLOSE&gt;MA均线的时候, 放大}############0.85
    # 空参数系数
    SK_A_LOSS_SP_RATIO = 0.5    #{当CLOSE&gt;MA均线的时候，缩小} ###############1
    SK_Volatility_RATIO= 1      #{当CLOSE&lt;MA均线的时候, 缩小}  
    BP_Volatility_RATIO= 0.45   #{当CLOSE&gt;MA均线的时候, 缩小}
    SK_A_FLAOT_PROFIT_ALL_RATIO= 1.9#{当CLOSE&lt;MA均线的时候, 放大}</t>
    <phoneticPr fontId="9" type="noConversion"/>
  </si>
  <si>
    <t xml:space="preserve">  #self.TEMP == 10 2015年07月 2017年06月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 #####4
    BP_BEFORE_DAY    = 2        #{买平M日中最高价-买平M日中的最低价 买平M=1代表当日}  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0.9#{当CLOSE&gt;MA均线的时候, 放大}#########0.85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1.8#{当CLOSE&lt;MA均线的时候, 放大}#########1.9</t>
    <phoneticPr fontId="9" type="noConversion"/>
  </si>
  <si>
    <t xml:space="preserve">    #self.TEMP == 11 2016年01月 2017年12月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2        #{买平M日中最高价-买平M日中的最低价 买平M=1代表当日} ###################3
    SK_A_FLAOT_PROFIT_ALL=1000  #{最佳浮盈                  }       
    # 多空判断
    Trend_DAYS       = 200         #{做多：当前CLOSE大于Trend_DAYS天前的CLOSE ; 做空：当前CLOSE小于Trend_DAYS天前的CLOSE }#380
    ma               = 33           #16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0.7#{当CLOSE&gt;MA均线的时候, 放大}#########0.85
    # 空参数系数
    SK_A_LOSS_SP_RATIO = 0.5      #{当CLOSE&gt;MA均线的时候，缩小}  ######1
    SK_Volatility_RATIO= 1      #{当CLOSE&lt;MA均线的时候, 缩小}  
    BP_Volatility_RATIO= 0.45      #{当CLOSE&gt;MA均线的时候, 缩小}
    SK_A_FLAOT_PROFIT_ALL_RATIO= 1.9#{当CLOSE&lt;MA均线的时候, 放大}   </t>
    <phoneticPr fontId="9" type="noConversion"/>
  </si>
  <si>
    <t xml:space="preserve">   #self.TEMP == 12 2016年07月 2018年06月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3        #{卖开N日中最高价-卖开N日中的最低价 卖开N=1代表当日} ########4
    BP_BEFORE_DAY    = 1        #{买平M日中最高价-买平M日中的最低价 买平M=1代表当日} ########3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</si>
  <si>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#self.TEMP == 13 2017年01月 2018年12月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</si>
  <si>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#self.TEMP == 14 2017年07月 2019年06月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BK_A_FLAOT_PROFIT_ALL=400   #{最佳浮盈                  } ########400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2        #{卖开N日中最高价-卖开N日中的最低价 卖开N=1代表当日} #######4
    BP_BEFORE_DAY    = 3        #{买平M日中最高价-买平M日中的最低价 买平M=1代表当日} 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0.9      #{当CLOSE&gt;MA均线的时候, 缩小}  #############1
    SP_Volatility_RATIO= 1.3     #{当CLOSE&lt;MA均线的时候, 缩小} #####################1
    BK_A_FLAOT_PROFIT_ALL_RATIO= 0.85#{当CLOSE&gt;MA均线的时候, 放大}
    # 空参数系数
    SK_A_LOSS_SP_RATIO = 1      #{当CLOSE&gt;MA均线的时候，缩小}
    SK_Volatility_RATIO= 1      #{当CLOSE&lt;MA均线的时候, 缩小} 
    BP_Volatility_RATIO= 0.45      #{当CLOSE&gt;MA均线的时候, 缩小}
    SK_A_FLAOT_PROFIT_ALL_RATIO= 1.9#{当CLOSE&lt;MA均线的时候, 放大}</t>
    <phoneticPr fontId="9" type="noConversion"/>
  </si>
  <si>
    <r>
      <t>模型效率P34</t>
    </r>
    <r>
      <rPr>
        <sz val="11"/>
        <color theme="1"/>
        <rFont val="宋体"/>
        <family val="3"/>
        <charset val="134"/>
        <scheme val="minor"/>
      </rPr>
      <t>3</t>
    </r>
    <phoneticPr fontId="12" type="noConversion"/>
  </si>
  <si>
    <t>权益最大回落脉络</t>
    <phoneticPr fontId="12" type="noConversion"/>
  </si>
  <si>
    <t>75%交易时间段内，市场行情与策略反方向运行，回撤是均值的2倍也是预期之内的事情。</t>
    <phoneticPr fontId="12" type="noConversion"/>
  </si>
  <si>
    <t>最佳化
起始时间</t>
    <phoneticPr fontId="12" type="noConversion"/>
  </si>
  <si>
    <t>55%交易时间段内，市场行情与策略反方向运行，回撤是均值的2倍也是预期之内的事情。</t>
    <phoneticPr fontId="12" type="noConversion"/>
  </si>
  <si>
    <t>15%交易时间段内，市场行情与策略反方向运行，回撤与均值的持平也是预期之内的事情。主要是市场行情与策略同方向运行下的突然反向冲击。</t>
    <phoneticPr fontId="12" type="noConversion"/>
  </si>
  <si>
    <t>报酬对风险比率</t>
    <phoneticPr fontId="12" type="noConversion"/>
  </si>
  <si>
    <t>一致性</t>
    <phoneticPr fontId="12" type="noConversion"/>
  </si>
  <si>
    <t>15%交易时间段内，市场行情与策略反方向运行，回撤与均值的持平也是预期之内的事情。主要是市场行情与策略同方向运行下的突然反向冲击。低于50%的胜率也是市场行业与策略反方向是的交易信号出现。</t>
    <phoneticPr fontId="12" type="noConversion"/>
  </si>
  <si>
    <t>40%交易时间段内，市场行情与策略反方向运行，</t>
    <phoneticPr fontId="12" type="noConversion"/>
  </si>
  <si>
    <t>20%交易时间段内，市场行情与策略反方向运行，做多与做空时间3:2，做多比做空胜率明显高在60-70%之前。</t>
    <phoneticPr fontId="12" type="noConversion"/>
  </si>
  <si>
    <t>15%交易时间段内，市场行情与策略反方向运行，正常的震荡与回撤。</t>
    <phoneticPr fontId="12" type="noConversion"/>
  </si>
  <si>
    <t>50%交易时间段内，市场行情与策略反方向运行，正常的震荡与回撤。</t>
    <phoneticPr fontId="12" type="noConversion"/>
  </si>
  <si>
    <t>做空的期间：胜率不高一般在40%-50%之间，15-40%的市场行情与策略反向运行是最大回撤与回撤平均值持平。
做多的期间：胜率不高一般在60%-70%之间，15-50%的市场行情与策略反向运行是最大回撤与回撤平均值持平。</t>
    <phoneticPr fontId="12" type="noConversion"/>
  </si>
  <si>
    <t>风险系数</t>
    <phoneticPr fontId="12" type="noConversion"/>
  </si>
  <si>
    <t>风险调整报酬</t>
    <phoneticPr fontId="12" type="noConversion"/>
  </si>
  <si>
    <t>年化利润在成本中占的比率，成本由保证金和回撤构成</t>
    <phoneticPr fontId="12" type="noConversion"/>
  </si>
  <si>
    <t>报酬与风险的比较</t>
    <phoneticPr fontId="12" type="noConversion"/>
  </si>
  <si>
    <t>datetime</t>
  </si>
  <si>
    <t>close</t>
  </si>
  <si>
    <t>与前一天差值</t>
    <phoneticPr fontId="9" type="noConversion"/>
  </si>
  <si>
    <t>模型效率 净利润与完全利润之比 &gt;5%</t>
    <phoneticPr fontId="12" type="noConversion"/>
  </si>
  <si>
    <t>模型效率</t>
    <phoneticPr fontId="12" type="noConversion"/>
  </si>
  <si>
    <t>标准差</t>
    <phoneticPr fontId="12" type="noConversion"/>
  </si>
  <si>
    <t>1标准差</t>
    <phoneticPr fontId="12" type="noConversion"/>
  </si>
  <si>
    <t>2标准差</t>
    <phoneticPr fontId="12" type="noConversion"/>
  </si>
  <si>
    <t>Z模型效率
标准分数</t>
    <phoneticPr fontId="12" type="noConversion"/>
  </si>
  <si>
    <t>Z模型效率
标准分数</t>
    <phoneticPr fontId="12" type="noConversion"/>
  </si>
  <si>
    <t>Z报酬对风险比率
标准分数</t>
    <phoneticPr fontId="12" type="noConversion"/>
  </si>
  <si>
    <t>Z风险调整报酬
标准分数</t>
    <phoneticPr fontId="12" type="noConversion"/>
  </si>
  <si>
    <t>胜率</t>
    <phoneticPr fontId="12" type="noConversion"/>
  </si>
  <si>
    <t>Z胜率
标准分数</t>
    <phoneticPr fontId="12" type="noConversion"/>
  </si>
  <si>
    <t>Z净损益
标准分数</t>
    <phoneticPr fontId="12" type="noConversion"/>
  </si>
  <si>
    <t>交易次数</t>
    <phoneticPr fontId="12" type="noConversion"/>
  </si>
  <si>
    <t>Z交易次数
标准分数</t>
    <phoneticPr fontId="12" type="noConversion"/>
  </si>
  <si>
    <t>交易次数</t>
    <phoneticPr fontId="12" type="noConversion"/>
  </si>
  <si>
    <t>盈亏分布（优异的绩效分布）</t>
    <phoneticPr fontId="12" type="noConversion"/>
  </si>
  <si>
    <t>盈亏分布（稳定的绩效分布）</t>
    <phoneticPr fontId="12" type="noConversion"/>
  </si>
  <si>
    <t>总盈利</t>
    <phoneticPr fontId="12" type="noConversion"/>
  </si>
  <si>
    <t>Z总盈利
标准分数</t>
    <phoneticPr fontId="12" type="noConversion"/>
  </si>
  <si>
    <t>总亏损</t>
    <phoneticPr fontId="12" type="noConversion"/>
  </si>
  <si>
    <t>Z总亏损
标准分数</t>
    <phoneticPr fontId="12" type="noConversion"/>
  </si>
  <si>
    <t>持续盈利次数</t>
    <phoneticPr fontId="12" type="noConversion"/>
  </si>
  <si>
    <t>Z持续盈利次数
标准分数</t>
    <phoneticPr fontId="12" type="noConversion"/>
  </si>
  <si>
    <t>持续亏损次数</t>
    <phoneticPr fontId="12" type="noConversion"/>
  </si>
  <si>
    <t>Z持续亏损次数
标准分数</t>
    <phoneticPr fontId="12" type="noConversion"/>
  </si>
  <si>
    <t>最大盈利</t>
    <phoneticPr fontId="12" type="noConversion"/>
  </si>
  <si>
    <t>Z最大盈利
标准分数</t>
    <phoneticPr fontId="12" type="noConversion"/>
  </si>
  <si>
    <t>Z最大亏损
标准分数</t>
    <phoneticPr fontId="12" type="noConversion"/>
  </si>
  <si>
    <t>最大亏损</t>
    <phoneticPr fontId="12" type="noConversion"/>
  </si>
  <si>
    <t>最大亏损</t>
    <phoneticPr fontId="12" type="noConversion"/>
  </si>
  <si>
    <t>账户资金</t>
  </si>
  <si>
    <t>初始资金</t>
    <phoneticPr fontId="18" type="noConversion"/>
  </si>
  <si>
    <t>风险系数</t>
  </si>
  <si>
    <t>每一笔交易可以接受的最大亏损金额</t>
    <phoneticPr fontId="18" type="noConversion"/>
  </si>
  <si>
    <t>最大预估亏损金额</t>
    <phoneticPr fontId="18" type="noConversion"/>
  </si>
  <si>
    <t>交易策略每一手交易可以接受的最大亏损金额</t>
    <phoneticPr fontId="18" type="noConversion"/>
  </si>
  <si>
    <t>最大预估亏损金额放大系数</t>
    <phoneticPr fontId="18" type="noConversion"/>
  </si>
  <si>
    <t>下一笔交易可能比会超出之前最大亏损金额的系数</t>
    <phoneticPr fontId="18" type="noConversion"/>
  </si>
  <si>
    <t>可以买入的数量</t>
  </si>
  <si>
    <t>（账户余额×风险比率）/最大预估亏损金额*系数=参与交易的合约数量</t>
    <phoneticPr fontId="18" type="noConversion"/>
  </si>
  <si>
    <t>RB9999 波幅率交易系统资金管理(连续最大预估亏损额)</t>
    <phoneticPr fontId="18" type="noConversion"/>
  </si>
  <si>
    <t>连续亏损次数</t>
    <phoneticPr fontId="18" type="noConversion"/>
  </si>
  <si>
    <t>交易系统资金管理</t>
    <phoneticPr fontId="18" type="noConversion"/>
  </si>
  <si>
    <t>RB9999 波幅率交易系统资金管理(实际交易)</t>
    <phoneticPr fontId="18" type="noConversion"/>
  </si>
  <si>
    <t>胜率</t>
    <phoneticPr fontId="9" type="noConversion"/>
  </si>
  <si>
    <t>最大亏损</t>
    <phoneticPr fontId="9" type="noConversion"/>
  </si>
  <si>
    <t>最大</t>
    <phoneticPr fontId="9" type="noConversion"/>
  </si>
  <si>
    <t>标准差</t>
    <phoneticPr fontId="9" type="noConversion"/>
  </si>
  <si>
    <t>最小</t>
    <phoneticPr fontId="9" type="noConversion"/>
  </si>
  <si>
    <t>平均</t>
    <phoneticPr fontId="9" type="noConversion"/>
  </si>
  <si>
    <t>净损益</t>
    <phoneticPr fontId="9" type="noConversion"/>
  </si>
  <si>
    <t>年化净损益</t>
    <phoneticPr fontId="9" type="noConversion"/>
  </si>
  <si>
    <t>年化净损益</t>
    <phoneticPr fontId="9" type="noConversion"/>
  </si>
  <si>
    <t>交易次数</t>
    <phoneticPr fontId="9" type="noConversion"/>
  </si>
  <si>
    <t>年化交易次数</t>
    <phoneticPr fontId="9" type="noConversion"/>
  </si>
  <si>
    <t>胜率</t>
    <phoneticPr fontId="9" type="noConversion"/>
  </si>
  <si>
    <t>年化净值</t>
    <phoneticPr fontId="9" type="noConversion"/>
  </si>
  <si>
    <t>最大盈利</t>
    <phoneticPr fontId="9" type="noConversion"/>
  </si>
  <si>
    <t>最大盈利</t>
    <phoneticPr fontId="9" type="noConversion"/>
  </si>
  <si>
    <t>总盈利</t>
    <phoneticPr fontId="9" type="noConversion"/>
  </si>
  <si>
    <t>平均盈利</t>
    <phoneticPr fontId="9" type="noConversion"/>
  </si>
  <si>
    <t>最大获利</t>
    <phoneticPr fontId="9" type="noConversion"/>
  </si>
  <si>
    <t>最大亏损</t>
    <phoneticPr fontId="9" type="noConversion"/>
  </si>
  <si>
    <t>最大亏损</t>
    <phoneticPr fontId="9" type="noConversion"/>
  </si>
  <si>
    <t>平均获利</t>
    <phoneticPr fontId="9" type="noConversion"/>
  </si>
  <si>
    <t>平均亏损</t>
    <phoneticPr fontId="9" type="noConversion"/>
  </si>
  <si>
    <t>平均盈利</t>
    <phoneticPr fontId="9" type="noConversion"/>
  </si>
  <si>
    <t>总亏损</t>
    <phoneticPr fontId="9" type="noConversion"/>
  </si>
  <si>
    <t>平均亏损</t>
    <phoneticPr fontId="9" type="noConversion"/>
  </si>
  <si>
    <t>平均亏损</t>
    <phoneticPr fontId="9" type="noConversion"/>
  </si>
  <si>
    <t>最大连胜</t>
    <phoneticPr fontId="9" type="noConversion"/>
  </si>
  <si>
    <t>最大连胜</t>
    <phoneticPr fontId="9" type="noConversion"/>
  </si>
  <si>
    <t>最大连亏</t>
    <phoneticPr fontId="9" type="noConversion"/>
  </si>
  <si>
    <t>最大连亏</t>
    <phoneticPr fontId="9" type="noConversion"/>
  </si>
  <si>
    <t>最大权
益回落</t>
    <phoneticPr fontId="9" type="noConversion"/>
  </si>
  <si>
    <t>最大权
益回落</t>
    <phoneticPr fontId="9" type="noConversion"/>
  </si>
  <si>
    <t>年化最大权
益回落</t>
    <phoneticPr fontId="9" type="noConversion"/>
  </si>
  <si>
    <t>每年交易笔数</t>
    <phoneticPr fontId="9" type="noConversion"/>
  </si>
  <si>
    <t>最大连胜次数</t>
    <phoneticPr fontId="9" type="noConversion"/>
  </si>
  <si>
    <t>最大连亏次数</t>
    <phoneticPr fontId="9" type="noConversion"/>
  </si>
  <si>
    <t>最大权益回落</t>
    <phoneticPr fontId="9" type="noConversion"/>
  </si>
  <si>
    <t>开始与结束最大权益回落</t>
    <phoneticPr fontId="9" type="noConversion"/>
  </si>
  <si>
    <t>评估报表（从宏观角度检视交易策略）</t>
    <phoneticPr fontId="9" type="noConversion"/>
  </si>
  <si>
    <t>年化最大权益回落</t>
    <phoneticPr fontId="9" type="noConversion"/>
  </si>
  <si>
    <t>交易次数</t>
    <phoneticPr fontId="9" type="noConversion"/>
  </si>
  <si>
    <t>交易日期</t>
    <phoneticPr fontId="9" type="noConversion"/>
  </si>
  <si>
    <t>交易类型</t>
    <phoneticPr fontId="9" type="noConversion"/>
  </si>
  <si>
    <t>价格</t>
    <phoneticPr fontId="9" type="noConversion"/>
  </si>
  <si>
    <t>获利</t>
    <phoneticPr fontId="9" type="noConversion"/>
  </si>
  <si>
    <t>模型累计效率</t>
    <phoneticPr fontId="9" type="noConversion"/>
  </si>
  <si>
    <t>风险调整报酬</t>
    <phoneticPr fontId="9" type="noConversion"/>
  </si>
  <si>
    <t>模型效率</t>
    <phoneticPr fontId="9" type="noConversion"/>
  </si>
  <si>
    <t>每笔交易绩效报表（从微观角度检视每笔交易绩效）</t>
    <phoneticPr fontId="9" type="noConversion"/>
  </si>
  <si>
    <t>模型效率</t>
    <phoneticPr fontId="9" type="noConversion"/>
  </si>
  <si>
    <t>模型效率</t>
    <phoneticPr fontId="9" type="noConversion"/>
  </si>
  <si>
    <t>风险调整报酬</t>
    <phoneticPr fontId="9" type="noConversion"/>
  </si>
  <si>
    <t>风险调整报酬</t>
    <phoneticPr fontId="9" type="noConversion"/>
  </si>
  <si>
    <t>模型进场效率</t>
    <phoneticPr fontId="9" type="noConversion"/>
  </si>
  <si>
    <t>卖开</t>
    <phoneticPr fontId="9" type="noConversion"/>
  </si>
  <si>
    <t>账户资金</t>
    <phoneticPr fontId="9" type="noConversion"/>
  </si>
  <si>
    <t>买平</t>
    <phoneticPr fontId="9" type="noConversion"/>
  </si>
  <si>
    <t>年化模型推进效率</t>
    <phoneticPr fontId="9" type="noConversion"/>
  </si>
  <si>
    <t>实际</t>
    <phoneticPr fontId="9" type="noConversion"/>
  </si>
  <si>
    <t>卖开</t>
    <phoneticPr fontId="9" type="noConversion"/>
  </si>
  <si>
    <t>本次最大回撤</t>
    <phoneticPr fontId="9" type="noConversion"/>
  </si>
  <si>
    <t>交易中</t>
    <phoneticPr fontId="9" type="noConversion"/>
  </si>
  <si>
    <t>最佳化起始时间</t>
    <phoneticPr fontId="12" type="noConversion"/>
  </si>
  <si>
    <t>最佳化结束时间</t>
    <phoneticPr fontId="9" type="noConversion"/>
  </si>
  <si>
    <t>交易手数</t>
    <phoneticPr fontId="9" type="noConversion"/>
  </si>
  <si>
    <t>最佳化起始时间</t>
    <phoneticPr fontId="12" type="noConversion"/>
  </si>
  <si>
    <t>最佳化结束时间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</si>
</sst>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76" formatCode="yyyy&quot;年&quot;mm&quot;月&quot;"/>
    <numFmt numFmtId="177" formatCode="0.00_ "/>
    <numFmt numFmtId="178" formatCode="0_ "/>
    <numFmt numFmtId="179" formatCode="_ * #,##0_ ;_ * \-#,##0_ ;_ * &quot;-&quot;??_ ;_ @_ "/>
    <numFmt numFmtId="180" formatCode="#,##0.00_);[Red]\(#,##0.00\)"/>
    <numFmt numFmtId="181" formatCode="#,##0_);[Red]\(#,##0\)"/>
    <numFmt numFmtId="182" formatCode="#,##0_ "/>
    <numFmt numFmtId="183" formatCode="yyyy/m/d;@"/>
  </numFmts>
  <fonts count="30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sz val="10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3" tint="0.3999755851924192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0" borderId="0">
      <alignment vertical="center"/>
    </xf>
  </cellStyleXfs>
  <cellXfs count="42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176" fontId="1" fillId="0" borderId="5" xfId="0" applyNumberFormat="1" applyFont="1" applyBorder="1" applyAlignment="1">
      <alignment horizontal="left" vertical="center"/>
    </xf>
    <xf numFmtId="176" fontId="1" fillId="0" borderId="6" xfId="0" applyNumberFormat="1" applyFont="1" applyBorder="1" applyAlignment="1">
      <alignment horizontal="left" vertical="center"/>
    </xf>
    <xf numFmtId="176" fontId="1" fillId="0" borderId="7" xfId="0" applyNumberFormat="1" applyFont="1" applyBorder="1" applyAlignment="1">
      <alignment horizontal="left"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176" fontId="1" fillId="0" borderId="8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6" fontId="1" fillId="0" borderId="9" xfId="0" applyNumberFormat="1" applyFont="1" applyBorder="1" applyAlignment="1">
      <alignment horizontal="left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176" fontId="1" fillId="0" borderId="10" xfId="0" applyNumberFormat="1" applyFont="1" applyBorder="1" applyAlignment="1">
      <alignment horizontal="left" vertical="center"/>
    </xf>
    <xf numFmtId="176" fontId="1" fillId="0" borderId="11" xfId="0" applyNumberFormat="1" applyFont="1" applyBorder="1" applyAlignment="1">
      <alignment horizontal="left" vertical="center"/>
    </xf>
    <xf numFmtId="176" fontId="1" fillId="0" borderId="12" xfId="0" applyNumberFormat="1" applyFont="1" applyBorder="1" applyAlignment="1">
      <alignment horizontal="left" vertical="center"/>
    </xf>
    <xf numFmtId="177" fontId="1" fillId="0" borderId="6" xfId="0" applyNumberFormat="1" applyFont="1" applyBorder="1">
      <alignment vertical="center"/>
    </xf>
    <xf numFmtId="177" fontId="1" fillId="0" borderId="0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" fillId="2" borderId="0" xfId="0" applyFont="1" applyFill="1">
      <alignment vertical="center"/>
    </xf>
    <xf numFmtId="0" fontId="1" fillId="3" borderId="4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8" xfId="0" applyFont="1" applyFill="1" applyBorder="1">
      <alignment vertical="center"/>
    </xf>
    <xf numFmtId="0" fontId="1" fillId="4" borderId="19" xfId="0" applyFont="1" applyFill="1" applyBorder="1" applyAlignment="1">
      <alignment vertical="center" wrapText="1"/>
    </xf>
    <xf numFmtId="0" fontId="1" fillId="4" borderId="19" xfId="0" applyFont="1" applyFill="1" applyBorder="1">
      <alignment vertical="center"/>
    </xf>
    <xf numFmtId="10" fontId="0" fillId="0" borderId="11" xfId="0" applyNumberForma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4" borderId="21" xfId="0" applyFont="1" applyFill="1" applyBorder="1" applyAlignment="1">
      <alignment vertical="center" wrapText="1"/>
    </xf>
    <xf numFmtId="0" fontId="1" fillId="4" borderId="22" xfId="0" applyFont="1" applyFill="1" applyBorder="1" applyAlignment="1">
      <alignment vertical="center" wrapText="1"/>
    </xf>
    <xf numFmtId="10" fontId="1" fillId="0" borderId="6" xfId="0" applyNumberFormat="1" applyFont="1" applyBorder="1">
      <alignment vertical="center"/>
    </xf>
    <xf numFmtId="10" fontId="1" fillId="0" borderId="7" xfId="0" applyNumberFormat="1" applyFont="1" applyBorder="1">
      <alignment vertical="center"/>
    </xf>
    <xf numFmtId="10" fontId="1" fillId="0" borderId="0" xfId="0" applyNumberFormat="1" applyFont="1" applyBorder="1">
      <alignment vertical="center"/>
    </xf>
    <xf numFmtId="10" fontId="1" fillId="0" borderId="9" xfId="0" applyNumberFormat="1" applyFont="1" applyBorder="1">
      <alignment vertical="center"/>
    </xf>
    <xf numFmtId="0" fontId="1" fillId="0" borderId="12" xfId="0" applyFont="1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26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4" fillId="0" borderId="7" xfId="0" applyFont="1" applyBorder="1">
      <alignment vertical="center"/>
    </xf>
    <xf numFmtId="0" fontId="5" fillId="0" borderId="23" xfId="0" applyFont="1" applyBorder="1">
      <alignment vertical="center"/>
    </xf>
    <xf numFmtId="0" fontId="4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4" fillId="0" borderId="9" xfId="0" applyFont="1" applyBorder="1">
      <alignment vertical="center"/>
    </xf>
    <xf numFmtId="0" fontId="5" fillId="0" borderId="24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4" xfId="0" applyFont="1" applyBorder="1">
      <alignment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>
      <alignment vertical="center"/>
    </xf>
    <xf numFmtId="0" fontId="5" fillId="0" borderId="25" xfId="0" applyFont="1" applyBorder="1">
      <alignment vertical="center"/>
    </xf>
    <xf numFmtId="0" fontId="4" fillId="0" borderId="25" xfId="0" applyFont="1" applyBorder="1" applyAlignment="1">
      <alignment horizontal="left" vertical="center"/>
    </xf>
    <xf numFmtId="0" fontId="4" fillId="0" borderId="23" xfId="0" applyFont="1" applyBorder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>
      <alignment vertical="center"/>
    </xf>
    <xf numFmtId="0" fontId="4" fillId="0" borderId="12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14" fontId="4" fillId="0" borderId="31" xfId="0" applyNumberFormat="1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14" fontId="4" fillId="0" borderId="34" xfId="0" applyNumberFormat="1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14" fontId="4" fillId="0" borderId="40" xfId="0" applyNumberFormat="1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0" fillId="0" borderId="22" xfId="0" applyBorder="1">
      <alignment vertical="center"/>
    </xf>
    <xf numFmtId="0" fontId="4" fillId="0" borderId="36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14" fontId="4" fillId="0" borderId="37" xfId="0" applyNumberFormat="1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4" fontId="4" fillId="0" borderId="0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4" fontId="4" fillId="0" borderId="11" xfId="0" applyNumberFormat="1" applyFont="1" applyBorder="1" applyAlignment="1">
      <alignment horizontal="left" vertical="center"/>
    </xf>
    <xf numFmtId="0" fontId="4" fillId="0" borderId="8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14" fontId="4" fillId="0" borderId="11" xfId="0" applyNumberFormat="1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4" fillId="0" borderId="6" xfId="0" applyNumberFormat="1" applyFont="1" applyBorder="1" applyAlignment="1">
      <alignment horizontal="left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indent="2"/>
    </xf>
    <xf numFmtId="9" fontId="4" fillId="0" borderId="0" xfId="0" applyNumberFormat="1" applyFont="1">
      <alignment vertical="center"/>
    </xf>
    <xf numFmtId="0" fontId="4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3"/>
    </xf>
    <xf numFmtId="0" fontId="7" fillId="0" borderId="0" xfId="0" applyFont="1" applyAlignment="1">
      <alignment horizontal="left" vertical="center" indent="3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0" fontId="11" fillId="0" borderId="0" xfId="0" applyNumberFormat="1" applyFont="1" applyBorder="1">
      <alignment vertical="center"/>
    </xf>
    <xf numFmtId="176" fontId="1" fillId="0" borderId="31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vertical="center" wrapText="1"/>
    </xf>
    <xf numFmtId="176" fontId="1" fillId="0" borderId="30" xfId="0" applyNumberFormat="1" applyFont="1" applyBorder="1" applyAlignment="1">
      <alignment horizontal="lef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178" fontId="1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vertical="top" wrapText="1"/>
    </xf>
    <xf numFmtId="0" fontId="1" fillId="0" borderId="45" xfId="0" applyFont="1" applyBorder="1" applyAlignment="1">
      <alignment vertical="center" wrapText="1"/>
    </xf>
    <xf numFmtId="178" fontId="1" fillId="0" borderId="31" xfId="0" applyNumberFormat="1" applyFont="1" applyBorder="1" applyAlignment="1">
      <alignment horizontal="left" vertical="center"/>
    </xf>
    <xf numFmtId="0" fontId="0" fillId="0" borderId="31" xfId="0" applyBorder="1" applyAlignment="1">
      <alignment vertical="center" wrapText="1"/>
    </xf>
    <xf numFmtId="0" fontId="1" fillId="4" borderId="36" xfId="0" applyFont="1" applyFill="1" applyBorder="1" applyAlignment="1">
      <alignment vertical="center" wrapText="1"/>
    </xf>
    <xf numFmtId="0" fontId="1" fillId="4" borderId="37" xfId="0" applyFont="1" applyFill="1" applyBorder="1" applyAlignment="1">
      <alignment vertical="center" wrapText="1"/>
    </xf>
    <xf numFmtId="0" fontId="1" fillId="0" borderId="31" xfId="0" applyFont="1" applyBorder="1" applyAlignment="1">
      <alignment horizontal="left" vertical="center"/>
    </xf>
    <xf numFmtId="0" fontId="1" fillId="0" borderId="31" xfId="0" applyFont="1" applyBorder="1">
      <alignment vertical="center"/>
    </xf>
    <xf numFmtId="0" fontId="1" fillId="4" borderId="37" xfId="0" applyFont="1" applyFill="1" applyBorder="1" applyAlignment="1">
      <alignment horizontal="left" vertical="center" wrapText="1"/>
    </xf>
    <xf numFmtId="0" fontId="1" fillId="0" borderId="32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1" fillId="0" borderId="34" xfId="0" applyFont="1" applyBorder="1">
      <alignment vertical="center"/>
    </xf>
    <xf numFmtId="178" fontId="1" fillId="0" borderId="34" xfId="0" applyNumberFormat="1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41" xfId="0" applyFont="1" applyBorder="1" applyAlignment="1">
      <alignment vertical="center" wrapText="1"/>
    </xf>
    <xf numFmtId="0" fontId="1" fillId="4" borderId="13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left" vertical="center" wrapText="1"/>
    </xf>
    <xf numFmtId="10" fontId="1" fillId="0" borderId="32" xfId="0" applyNumberFormat="1" applyFont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10" fontId="1" fillId="0" borderId="35" xfId="0" applyNumberFormat="1" applyFont="1" applyBorder="1" applyAlignment="1">
      <alignment vertical="center" wrapText="1"/>
    </xf>
    <xf numFmtId="0" fontId="1" fillId="4" borderId="37" xfId="0" applyFont="1" applyFill="1" applyBorder="1" applyAlignment="1">
      <alignment horizontal="left" vertical="center"/>
    </xf>
    <xf numFmtId="0" fontId="1" fillId="6" borderId="20" xfId="0" applyFont="1" applyFill="1" applyBorder="1" applyAlignment="1">
      <alignment vertical="center" wrapText="1"/>
    </xf>
    <xf numFmtId="0" fontId="14" fillId="5" borderId="38" xfId="0" applyFont="1" applyFill="1" applyBorder="1" applyAlignment="1">
      <alignment vertical="center" wrapText="1"/>
    </xf>
    <xf numFmtId="177" fontId="1" fillId="0" borderId="32" xfId="0" applyNumberFormat="1" applyFont="1" applyBorder="1" applyAlignment="1">
      <alignment vertical="center" wrapText="1"/>
    </xf>
    <xf numFmtId="177" fontId="1" fillId="0" borderId="35" xfId="0" applyNumberFormat="1" applyFont="1" applyBorder="1" applyAlignment="1">
      <alignment vertical="center" wrapText="1"/>
    </xf>
    <xf numFmtId="14" fontId="0" fillId="0" borderId="0" xfId="0" applyNumberFormat="1">
      <alignment vertical="center"/>
    </xf>
    <xf numFmtId="0" fontId="10" fillId="0" borderId="0" xfId="0" applyFont="1">
      <alignment vertical="center"/>
    </xf>
    <xf numFmtId="179" fontId="1" fillId="0" borderId="31" xfId="1" applyNumberFormat="1" applyFont="1" applyBorder="1" applyAlignment="1">
      <alignment horizontal="left" vertical="center"/>
    </xf>
    <xf numFmtId="0" fontId="13" fillId="8" borderId="38" xfId="0" applyFont="1" applyFill="1" applyBorder="1" applyAlignment="1">
      <alignment vertical="center" wrapText="1"/>
    </xf>
    <xf numFmtId="0" fontId="1" fillId="0" borderId="42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0" fontId="1" fillId="0" borderId="0" xfId="0" applyNumberFormat="1" applyFont="1" applyBorder="1" applyAlignment="1">
      <alignment vertical="center" wrapText="1"/>
    </xf>
    <xf numFmtId="177" fontId="1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4" borderId="15" xfId="0" applyFont="1" applyFill="1" applyBorder="1" applyAlignment="1">
      <alignment horizontal="left" vertical="center"/>
    </xf>
    <xf numFmtId="0" fontId="13" fillId="8" borderId="15" xfId="0" applyFont="1" applyFill="1" applyBorder="1" applyAlignment="1">
      <alignment vertical="center" wrapText="1"/>
    </xf>
    <xf numFmtId="0" fontId="13" fillId="8" borderId="20" xfId="0" applyFont="1" applyFill="1" applyBorder="1" applyAlignment="1">
      <alignment vertical="center" wrapText="1"/>
    </xf>
    <xf numFmtId="10" fontId="1" fillId="0" borderId="31" xfId="0" applyNumberFormat="1" applyFont="1" applyBorder="1" applyAlignment="1">
      <alignment vertical="center" wrapText="1"/>
    </xf>
    <xf numFmtId="177" fontId="1" fillId="0" borderId="31" xfId="0" applyNumberFormat="1" applyFont="1" applyBorder="1" applyAlignment="1">
      <alignment vertical="center" wrapText="1"/>
    </xf>
    <xf numFmtId="0" fontId="1" fillId="0" borderId="40" xfId="0" applyFont="1" applyBorder="1">
      <alignment vertical="center"/>
    </xf>
    <xf numFmtId="10" fontId="1" fillId="0" borderId="40" xfId="0" applyNumberFormat="1" applyFont="1" applyBorder="1" applyAlignment="1">
      <alignment vertical="center" wrapText="1"/>
    </xf>
    <xf numFmtId="177" fontId="1" fillId="0" borderId="40" xfId="0" applyNumberFormat="1" applyFont="1" applyBorder="1" applyAlignment="1">
      <alignment vertical="center" wrapText="1"/>
    </xf>
    <xf numFmtId="0" fontId="0" fillId="0" borderId="32" xfId="0" applyBorder="1" applyAlignment="1">
      <alignment vertical="center" wrapText="1"/>
    </xf>
    <xf numFmtId="10" fontId="1" fillId="0" borderId="34" xfId="0" applyNumberFormat="1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1" fillId="0" borderId="47" xfId="0" applyFont="1" applyBorder="1">
      <alignment vertical="center"/>
    </xf>
    <xf numFmtId="178" fontId="1" fillId="0" borderId="47" xfId="0" applyNumberFormat="1" applyFont="1" applyBorder="1" applyAlignment="1">
      <alignment horizontal="left" vertical="center"/>
    </xf>
    <xf numFmtId="0" fontId="0" fillId="0" borderId="47" xfId="0" applyBorder="1" applyAlignment="1">
      <alignment vertical="center" wrapText="1"/>
    </xf>
    <xf numFmtId="10" fontId="1" fillId="0" borderId="47" xfId="0" applyNumberFormat="1" applyFont="1" applyBorder="1" applyAlignment="1">
      <alignment vertical="center" wrapText="1"/>
    </xf>
    <xf numFmtId="0" fontId="0" fillId="0" borderId="48" xfId="0" applyBorder="1" applyAlignment="1">
      <alignment vertical="center" wrapText="1"/>
    </xf>
    <xf numFmtId="177" fontId="1" fillId="0" borderId="48" xfId="0" applyNumberFormat="1" applyFont="1" applyBorder="1" applyAlignment="1">
      <alignment vertical="center" wrapText="1"/>
    </xf>
    <xf numFmtId="10" fontId="1" fillId="0" borderId="48" xfId="0" applyNumberFormat="1" applyFont="1" applyBorder="1" applyAlignment="1">
      <alignment vertical="center" wrapText="1"/>
    </xf>
    <xf numFmtId="0" fontId="13" fillId="8" borderId="37" xfId="0" applyFont="1" applyFill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178" fontId="1" fillId="0" borderId="40" xfId="0" applyNumberFormat="1" applyFont="1" applyBorder="1" applyAlignment="1">
      <alignment horizontal="left" vertical="center"/>
    </xf>
    <xf numFmtId="0" fontId="0" fillId="0" borderId="40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176" fontId="1" fillId="0" borderId="33" xfId="0" applyNumberFormat="1" applyFont="1" applyBorder="1" applyAlignment="1">
      <alignment horizontal="left" vertical="center"/>
    </xf>
    <xf numFmtId="176" fontId="1" fillId="0" borderId="34" xfId="0" applyNumberFormat="1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179" fontId="1" fillId="0" borderId="34" xfId="1" applyNumberFormat="1" applyFont="1" applyBorder="1" applyAlignment="1">
      <alignment horizontal="left" vertical="center"/>
    </xf>
    <xf numFmtId="176" fontId="1" fillId="0" borderId="36" xfId="0" applyNumberFormat="1" applyFont="1" applyBorder="1" applyAlignment="1">
      <alignment horizontal="left" vertical="center"/>
    </xf>
    <xf numFmtId="176" fontId="1" fillId="0" borderId="37" xfId="0" applyNumberFormat="1" applyFont="1" applyBorder="1" applyAlignment="1">
      <alignment horizontal="left" vertical="center"/>
    </xf>
    <xf numFmtId="0" fontId="1" fillId="0" borderId="37" xfId="0" applyFont="1" applyBorder="1">
      <alignment vertical="center"/>
    </xf>
    <xf numFmtId="177" fontId="1" fillId="0" borderId="37" xfId="0" applyNumberFormat="1" applyFont="1" applyBorder="1" applyAlignment="1">
      <alignment vertical="center" wrapText="1"/>
    </xf>
    <xf numFmtId="177" fontId="1" fillId="0" borderId="38" xfId="0" applyNumberFormat="1" applyFont="1" applyBorder="1" applyAlignment="1">
      <alignment vertical="center" wrapText="1"/>
    </xf>
    <xf numFmtId="177" fontId="1" fillId="0" borderId="34" xfId="0" applyNumberFormat="1" applyFont="1" applyBorder="1" applyAlignment="1">
      <alignment vertical="center" wrapText="1"/>
    </xf>
    <xf numFmtId="0" fontId="13" fillId="7" borderId="15" xfId="0" applyFont="1" applyFill="1" applyBorder="1" applyAlignment="1">
      <alignment vertical="center" wrapText="1"/>
    </xf>
    <xf numFmtId="0" fontId="13" fillId="7" borderId="20" xfId="0" applyFont="1" applyFill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1" fillId="0" borderId="37" xfId="0" applyFont="1" applyBorder="1" applyAlignment="1">
      <alignment horizontal="left" vertical="center"/>
    </xf>
    <xf numFmtId="0" fontId="14" fillId="5" borderId="37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76" fontId="1" fillId="0" borderId="46" xfId="0" applyNumberFormat="1" applyFont="1" applyBorder="1" applyAlignment="1">
      <alignment horizontal="left" vertical="center"/>
    </xf>
    <xf numFmtId="176" fontId="1" fillId="0" borderId="47" xfId="0" applyNumberFormat="1" applyFont="1" applyBorder="1" applyAlignment="1">
      <alignment horizontal="left" vertical="center"/>
    </xf>
    <xf numFmtId="0" fontId="1" fillId="0" borderId="47" xfId="0" applyFont="1" applyBorder="1" applyAlignment="1">
      <alignment horizontal="left" vertical="center"/>
    </xf>
    <xf numFmtId="0" fontId="0" fillId="0" borderId="36" xfId="0" applyBorder="1" applyAlignment="1">
      <alignment vertical="center" wrapText="1"/>
    </xf>
    <xf numFmtId="178" fontId="1" fillId="0" borderId="37" xfId="0" applyNumberFormat="1" applyFont="1" applyBorder="1" applyAlignment="1">
      <alignment horizontal="left" vertical="center"/>
    </xf>
    <xf numFmtId="0" fontId="0" fillId="0" borderId="37" xfId="0" applyBorder="1" applyAlignment="1">
      <alignment vertical="center" wrapText="1"/>
    </xf>
    <xf numFmtId="10" fontId="1" fillId="0" borderId="37" xfId="0" applyNumberFormat="1" applyFont="1" applyBorder="1" applyAlignment="1">
      <alignment vertical="center" wrapText="1"/>
    </xf>
    <xf numFmtId="179" fontId="1" fillId="0" borderId="40" xfId="1" applyNumberFormat="1" applyFont="1" applyBorder="1" applyAlignment="1">
      <alignment vertical="center" wrapText="1"/>
    </xf>
    <xf numFmtId="179" fontId="1" fillId="0" borderId="31" xfId="1" applyNumberFormat="1" applyFont="1" applyBorder="1" applyAlignment="1">
      <alignment vertical="center" wrapText="1"/>
    </xf>
    <xf numFmtId="179" fontId="1" fillId="0" borderId="37" xfId="1" applyNumberFormat="1" applyFont="1" applyBorder="1">
      <alignment vertical="center"/>
    </xf>
    <xf numFmtId="179" fontId="1" fillId="0" borderId="31" xfId="1" applyNumberFormat="1" applyFont="1" applyBorder="1">
      <alignment vertical="center"/>
    </xf>
    <xf numFmtId="178" fontId="1" fillId="0" borderId="40" xfId="0" applyNumberFormat="1" applyFont="1" applyBorder="1" applyAlignment="1">
      <alignment vertical="center" wrapText="1"/>
    </xf>
    <xf numFmtId="178" fontId="1" fillId="0" borderId="31" xfId="0" applyNumberFormat="1" applyFont="1" applyBorder="1" applyAlignment="1">
      <alignment vertical="center" wrapText="1"/>
    </xf>
    <xf numFmtId="0" fontId="1" fillId="4" borderId="31" xfId="0" applyFont="1" applyFill="1" applyBorder="1" applyAlignment="1">
      <alignment vertical="center" wrapText="1"/>
    </xf>
    <xf numFmtId="0" fontId="1" fillId="4" borderId="31" xfId="0" applyFont="1" applyFill="1" applyBorder="1" applyAlignment="1">
      <alignment horizontal="left" vertical="center" wrapText="1"/>
    </xf>
    <xf numFmtId="0" fontId="1" fillId="4" borderId="30" xfId="0" applyFont="1" applyFill="1" applyBorder="1" applyAlignment="1">
      <alignment vertical="center" wrapText="1"/>
    </xf>
    <xf numFmtId="0" fontId="1" fillId="4" borderId="32" xfId="0" applyFont="1" applyFill="1" applyBorder="1" applyAlignment="1">
      <alignment horizontal="left" vertical="center"/>
    </xf>
    <xf numFmtId="179" fontId="1" fillId="0" borderId="32" xfId="1" applyNumberFormat="1" applyFont="1" applyBorder="1" applyAlignment="1">
      <alignment horizontal="left" vertical="center"/>
    </xf>
    <xf numFmtId="0" fontId="1" fillId="0" borderId="43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179" fontId="1" fillId="0" borderId="40" xfId="1" applyNumberFormat="1" applyFont="1" applyBorder="1" applyAlignment="1">
      <alignment horizontal="left" vertical="center"/>
    </xf>
    <xf numFmtId="0" fontId="0" fillId="0" borderId="43" xfId="0" applyBorder="1" applyAlignment="1">
      <alignment vertical="center" wrapText="1"/>
    </xf>
    <xf numFmtId="0" fontId="13" fillId="9" borderId="15" xfId="0" applyFont="1" applyFill="1" applyBorder="1" applyAlignment="1">
      <alignment vertical="center" wrapText="1"/>
    </xf>
    <xf numFmtId="0" fontId="13" fillId="9" borderId="20" xfId="0" applyFont="1" applyFill="1" applyBorder="1" applyAlignment="1">
      <alignment vertical="center" wrapText="1"/>
    </xf>
    <xf numFmtId="179" fontId="1" fillId="0" borderId="37" xfId="1" applyNumberFormat="1" applyFont="1" applyBorder="1" applyAlignment="1">
      <alignment horizontal="left" vertical="center"/>
    </xf>
    <xf numFmtId="178" fontId="1" fillId="0" borderId="37" xfId="0" applyNumberFormat="1" applyFont="1" applyBorder="1" applyAlignment="1">
      <alignment vertical="center" wrapText="1"/>
    </xf>
    <xf numFmtId="178" fontId="1" fillId="0" borderId="34" xfId="0" applyNumberFormat="1" applyFont="1" applyBorder="1" applyAlignment="1">
      <alignment vertical="center" wrapText="1"/>
    </xf>
    <xf numFmtId="177" fontId="1" fillId="0" borderId="41" xfId="0" applyNumberFormat="1" applyFont="1" applyBorder="1" applyAlignment="1">
      <alignment vertical="center" wrapText="1"/>
    </xf>
    <xf numFmtId="179" fontId="1" fillId="0" borderId="37" xfId="1" applyNumberFormat="1" applyFont="1" applyBorder="1" applyAlignment="1">
      <alignment vertical="center" wrapText="1"/>
    </xf>
    <xf numFmtId="179" fontId="1" fillId="0" borderId="40" xfId="1" applyNumberFormat="1" applyFont="1" applyBorder="1">
      <alignment vertical="center"/>
    </xf>
    <xf numFmtId="0" fontId="13" fillId="3" borderId="36" xfId="2" applyFont="1" applyFill="1" applyBorder="1" applyAlignment="1">
      <alignment horizontal="center" vertical="center"/>
    </xf>
    <xf numFmtId="180" fontId="19" fillId="3" borderId="37" xfId="2" applyNumberFormat="1" applyFont="1" applyFill="1" applyBorder="1" applyAlignment="1">
      <alignment horizontal="center" vertical="center"/>
    </xf>
    <xf numFmtId="0" fontId="1" fillId="0" borderId="38" xfId="0" applyFont="1" applyBorder="1">
      <alignment vertical="center"/>
    </xf>
    <xf numFmtId="0" fontId="20" fillId="3" borderId="30" xfId="2" applyFont="1" applyFill="1" applyBorder="1" applyAlignment="1">
      <alignment horizontal="center" vertical="center"/>
    </xf>
    <xf numFmtId="180" fontId="21" fillId="3" borderId="31" xfId="2" applyNumberFormat="1" applyFont="1" applyFill="1" applyBorder="1" applyAlignment="1">
      <alignment horizontal="center" vertical="center"/>
    </xf>
    <xf numFmtId="0" fontId="22" fillId="0" borderId="32" xfId="0" applyFont="1" applyBorder="1">
      <alignment vertical="center"/>
    </xf>
    <xf numFmtId="0" fontId="13" fillId="3" borderId="33" xfId="2" applyFont="1" applyFill="1" applyBorder="1" applyAlignment="1">
      <alignment horizontal="center" vertical="center"/>
    </xf>
    <xf numFmtId="180" fontId="19" fillId="3" borderId="34" xfId="2" applyNumberFormat="1" applyFont="1" applyFill="1" applyBorder="1" applyAlignment="1">
      <alignment horizontal="center" vertical="center"/>
    </xf>
    <xf numFmtId="0" fontId="1" fillId="0" borderId="35" xfId="0" applyFont="1" applyFill="1" applyBorder="1">
      <alignment vertical="center"/>
    </xf>
    <xf numFmtId="0" fontId="13" fillId="4" borderId="22" xfId="2" applyFont="1" applyFill="1" applyBorder="1" applyAlignment="1">
      <alignment horizontal="center" vertical="center"/>
    </xf>
    <xf numFmtId="180" fontId="13" fillId="4" borderId="22" xfId="2" applyNumberFormat="1" applyFont="1" applyFill="1" applyBorder="1" applyAlignment="1">
      <alignment horizontal="center" vertical="center"/>
    </xf>
    <xf numFmtId="0" fontId="23" fillId="10" borderId="36" xfId="2" applyFont="1" applyFill="1" applyBorder="1" applyAlignment="1">
      <alignment horizontal="center" vertical="center"/>
    </xf>
    <xf numFmtId="178" fontId="23" fillId="0" borderId="38" xfId="0" applyNumberFormat="1" applyFont="1" applyFill="1" applyBorder="1" applyAlignment="1">
      <alignment horizontal="center" vertical="center"/>
    </xf>
    <xf numFmtId="0" fontId="23" fillId="10" borderId="30" xfId="2" applyFont="1" applyFill="1" applyBorder="1" applyAlignment="1">
      <alignment horizontal="center" vertical="center"/>
    </xf>
    <xf numFmtId="180" fontId="24" fillId="10" borderId="31" xfId="2" applyNumberFormat="1" applyFont="1" applyFill="1" applyBorder="1" applyAlignment="1">
      <alignment horizontal="center" vertical="center"/>
    </xf>
    <xf numFmtId="178" fontId="23" fillId="0" borderId="32" xfId="0" applyNumberFormat="1" applyFont="1" applyFill="1" applyBorder="1" applyAlignment="1">
      <alignment horizontal="center" vertical="center"/>
    </xf>
    <xf numFmtId="0" fontId="23" fillId="10" borderId="33" xfId="2" applyFont="1" applyFill="1" applyBorder="1" applyAlignment="1">
      <alignment horizontal="center" vertical="center"/>
    </xf>
    <xf numFmtId="180" fontId="24" fillId="10" borderId="34" xfId="2" applyNumberFormat="1" applyFont="1" applyFill="1" applyBorder="1" applyAlignment="1">
      <alignment horizontal="center" vertical="center"/>
    </xf>
    <xf numFmtId="178" fontId="23" fillId="0" borderId="35" xfId="0" applyNumberFormat="1" applyFont="1" applyFill="1" applyBorder="1" applyAlignment="1">
      <alignment horizontal="center" vertical="center"/>
    </xf>
    <xf numFmtId="181" fontId="21" fillId="3" borderId="47" xfId="2" applyNumberFormat="1" applyFont="1" applyFill="1" applyBorder="1" applyAlignment="1">
      <alignment horizontal="center" vertical="center"/>
    </xf>
    <xf numFmtId="181" fontId="21" fillId="3" borderId="31" xfId="2" applyNumberFormat="1" applyFont="1" applyFill="1" applyBorder="1" applyAlignment="1">
      <alignment horizontal="center" vertical="center"/>
    </xf>
    <xf numFmtId="181" fontId="24" fillId="10" borderId="37" xfId="2" applyNumberFormat="1" applyFont="1" applyFill="1" applyBorder="1" applyAlignment="1">
      <alignment horizontal="center" vertical="center"/>
    </xf>
    <xf numFmtId="176" fontId="25" fillId="0" borderId="33" xfId="0" applyNumberFormat="1" applyFont="1" applyBorder="1" applyAlignment="1">
      <alignment horizontal="left" vertical="center"/>
    </xf>
    <xf numFmtId="176" fontId="25" fillId="0" borderId="34" xfId="0" applyNumberFormat="1" applyFont="1" applyBorder="1" applyAlignment="1">
      <alignment horizontal="left" vertical="center"/>
    </xf>
    <xf numFmtId="0" fontId="25" fillId="0" borderId="34" xfId="0" applyFont="1" applyBorder="1">
      <alignment vertical="center"/>
    </xf>
    <xf numFmtId="10" fontId="25" fillId="0" borderId="34" xfId="0" applyNumberFormat="1" applyFont="1" applyBorder="1" applyAlignment="1">
      <alignment vertical="center" wrapText="1"/>
    </xf>
    <xf numFmtId="177" fontId="25" fillId="0" borderId="35" xfId="0" applyNumberFormat="1" applyFont="1" applyBorder="1" applyAlignment="1">
      <alignment vertical="center" wrapText="1"/>
    </xf>
    <xf numFmtId="177" fontId="25" fillId="0" borderId="34" xfId="0" applyNumberFormat="1" applyFont="1" applyBorder="1" applyAlignment="1">
      <alignment vertical="center" wrapText="1"/>
    </xf>
    <xf numFmtId="0" fontId="25" fillId="0" borderId="34" xfId="0" applyFont="1" applyBorder="1" applyAlignment="1">
      <alignment horizontal="left" vertical="center"/>
    </xf>
    <xf numFmtId="179" fontId="25" fillId="0" borderId="34" xfId="1" applyNumberFormat="1" applyFont="1" applyBorder="1">
      <alignment vertical="center"/>
    </xf>
    <xf numFmtId="176" fontId="25" fillId="0" borderId="46" xfId="0" applyNumberFormat="1" applyFont="1" applyBorder="1" applyAlignment="1">
      <alignment horizontal="left" vertical="center"/>
    </xf>
    <xf numFmtId="176" fontId="25" fillId="0" borderId="47" xfId="0" applyNumberFormat="1" applyFont="1" applyBorder="1" applyAlignment="1">
      <alignment horizontal="left" vertical="center"/>
    </xf>
    <xf numFmtId="0" fontId="25" fillId="0" borderId="47" xfId="0" applyFont="1" applyBorder="1" applyAlignment="1">
      <alignment horizontal="left" vertical="center"/>
    </xf>
    <xf numFmtId="179" fontId="25" fillId="0" borderId="47" xfId="1" applyNumberFormat="1" applyFont="1" applyBorder="1">
      <alignment vertical="center"/>
    </xf>
    <xf numFmtId="177" fontId="25" fillId="0" borderId="47" xfId="0" applyNumberFormat="1" applyFont="1" applyBorder="1" applyAlignment="1">
      <alignment vertical="center" wrapText="1"/>
    </xf>
    <xf numFmtId="0" fontId="25" fillId="0" borderId="47" xfId="0" applyFont="1" applyBorder="1">
      <alignment vertical="center"/>
    </xf>
    <xf numFmtId="179" fontId="25" fillId="0" borderId="47" xfId="1" applyNumberFormat="1" applyFont="1" applyBorder="1" applyAlignment="1">
      <alignment horizontal="left" vertical="center"/>
    </xf>
    <xf numFmtId="177" fontId="25" fillId="0" borderId="48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25" fillId="4" borderId="22" xfId="2" applyFont="1" applyFill="1" applyBorder="1" applyAlignment="1">
      <alignment horizontal="center" vertical="center"/>
    </xf>
    <xf numFmtId="180" fontId="25" fillId="4" borderId="22" xfId="2" applyNumberFormat="1" applyFont="1" applyFill="1" applyBorder="1" applyAlignment="1">
      <alignment horizontal="center" vertical="center"/>
    </xf>
    <xf numFmtId="0" fontId="25" fillId="10" borderId="36" xfId="2" applyFont="1" applyFill="1" applyBorder="1" applyAlignment="1">
      <alignment horizontal="center" vertical="center"/>
    </xf>
    <xf numFmtId="181" fontId="27" fillId="10" borderId="37" xfId="2" applyNumberFormat="1" applyFont="1" applyFill="1" applyBorder="1" applyAlignment="1">
      <alignment horizontal="center" vertical="center"/>
    </xf>
    <xf numFmtId="178" fontId="25" fillId="0" borderId="38" xfId="0" applyNumberFormat="1" applyFont="1" applyFill="1" applyBorder="1" applyAlignment="1">
      <alignment horizontal="center" vertical="center"/>
    </xf>
    <xf numFmtId="0" fontId="25" fillId="10" borderId="30" xfId="2" applyFont="1" applyFill="1" applyBorder="1" applyAlignment="1">
      <alignment horizontal="center" vertical="center"/>
    </xf>
    <xf numFmtId="178" fontId="25" fillId="0" borderId="32" xfId="0" applyNumberFormat="1" applyFont="1" applyFill="1" applyBorder="1" applyAlignment="1">
      <alignment horizontal="center" vertical="center"/>
    </xf>
    <xf numFmtId="180" fontId="27" fillId="10" borderId="31" xfId="2" applyNumberFormat="1" applyFont="1" applyFill="1" applyBorder="1" applyAlignment="1">
      <alignment horizontal="center" vertical="center"/>
    </xf>
    <xf numFmtId="0" fontId="25" fillId="10" borderId="33" xfId="2" applyFont="1" applyFill="1" applyBorder="1" applyAlignment="1">
      <alignment horizontal="center" vertical="center"/>
    </xf>
    <xf numFmtId="180" fontId="27" fillId="10" borderId="34" xfId="2" applyNumberFormat="1" applyFont="1" applyFill="1" applyBorder="1" applyAlignment="1">
      <alignment horizontal="center" vertical="center"/>
    </xf>
    <xf numFmtId="178" fontId="25" fillId="0" borderId="3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4" borderId="31" xfId="0" applyFont="1" applyFill="1" applyBorder="1" applyAlignment="1">
      <alignment horizontal="left" vertical="center"/>
    </xf>
    <xf numFmtId="0" fontId="0" fillId="0" borderId="31" xfId="0" applyBorder="1">
      <alignment vertical="center"/>
    </xf>
    <xf numFmtId="0" fontId="1" fillId="4" borderId="38" xfId="0" applyFont="1" applyFill="1" applyBorder="1" applyAlignment="1">
      <alignment horizontal="left" vertical="center"/>
    </xf>
    <xf numFmtId="0" fontId="0" fillId="0" borderId="32" xfId="0" applyBorder="1">
      <alignment vertical="center"/>
    </xf>
    <xf numFmtId="179" fontId="1" fillId="0" borderId="32" xfId="1" applyNumberFormat="1" applyFont="1" applyBorder="1">
      <alignment vertical="center"/>
    </xf>
    <xf numFmtId="179" fontId="1" fillId="0" borderId="34" xfId="1" applyNumberFormat="1" applyFont="1" applyBorder="1">
      <alignment vertical="center"/>
    </xf>
    <xf numFmtId="179" fontId="1" fillId="0" borderId="35" xfId="1" applyNumberFormat="1" applyFont="1" applyBorder="1">
      <alignment vertical="center"/>
    </xf>
    <xf numFmtId="43" fontId="1" fillId="0" borderId="32" xfId="1" applyNumberFormat="1" applyFont="1" applyBorder="1" applyAlignment="1">
      <alignment horizontal="left" vertical="center"/>
    </xf>
    <xf numFmtId="0" fontId="0" fillId="0" borderId="34" xfId="0" applyBorder="1">
      <alignment vertical="center"/>
    </xf>
    <xf numFmtId="0" fontId="1" fillId="4" borderId="38" xfId="0" applyFont="1" applyFill="1" applyBorder="1" applyAlignment="1">
      <alignment horizontal="left" vertical="center" wrapText="1"/>
    </xf>
    <xf numFmtId="0" fontId="1" fillId="4" borderId="42" xfId="0" applyFont="1" applyFill="1" applyBorder="1" applyAlignment="1">
      <alignment vertical="top" wrapText="1"/>
    </xf>
    <xf numFmtId="0" fontId="1" fillId="4" borderId="43" xfId="0" applyFont="1" applyFill="1" applyBorder="1" applyAlignment="1">
      <alignment vertical="top" wrapText="1"/>
    </xf>
    <xf numFmtId="179" fontId="1" fillId="0" borderId="0" xfId="1" applyNumberFormat="1" applyFont="1" applyBorder="1" applyAlignment="1">
      <alignment vertical="center"/>
    </xf>
    <xf numFmtId="179" fontId="1" fillId="0" borderId="11" xfId="1" applyNumberFormat="1" applyFont="1" applyBorder="1" applyAlignment="1">
      <alignment vertical="center"/>
    </xf>
    <xf numFmtId="0" fontId="1" fillId="0" borderId="0" xfId="0" applyFont="1" applyBorder="1" applyAlignment="1">
      <alignment vertical="top" wrapText="1"/>
    </xf>
    <xf numFmtId="179" fontId="25" fillId="0" borderId="6" xfId="1" applyNumberFormat="1" applyFont="1" applyBorder="1" applyAlignment="1">
      <alignment vertical="center"/>
    </xf>
    <xf numFmtId="179" fontId="23" fillId="0" borderId="0" xfId="1" applyNumberFormat="1" applyFont="1" applyBorder="1" applyAlignment="1">
      <alignment vertical="center"/>
    </xf>
    <xf numFmtId="182" fontId="21" fillId="3" borderId="31" xfId="2" applyNumberFormat="1" applyFont="1" applyFill="1" applyBorder="1" applyAlignment="1">
      <alignment horizontal="center" vertical="center"/>
    </xf>
    <xf numFmtId="180" fontId="19" fillId="3" borderId="31" xfId="2" applyNumberFormat="1" applyFont="1" applyFill="1" applyBorder="1" applyAlignment="1">
      <alignment horizontal="center" vertical="center"/>
    </xf>
    <xf numFmtId="180" fontId="13" fillId="4" borderId="31" xfId="2" applyNumberFormat="1" applyFont="1" applyFill="1" applyBorder="1" applyAlignment="1">
      <alignment horizontal="center" vertical="center"/>
    </xf>
    <xf numFmtId="182" fontId="24" fillId="10" borderId="31" xfId="2" applyNumberFormat="1" applyFont="1" applyFill="1" applyBorder="1" applyAlignment="1">
      <alignment horizontal="center" vertical="center"/>
    </xf>
    <xf numFmtId="181" fontId="24" fillId="10" borderId="31" xfId="2" applyNumberFormat="1" applyFont="1" applyFill="1" applyBorder="1" applyAlignment="1">
      <alignment horizontal="center" vertical="center"/>
    </xf>
    <xf numFmtId="0" fontId="13" fillId="3" borderId="30" xfId="2" applyFont="1" applyFill="1" applyBorder="1" applyAlignment="1">
      <alignment horizontal="center" vertical="center"/>
    </xf>
    <xf numFmtId="0" fontId="1" fillId="0" borderId="32" xfId="0" applyFont="1" applyBorder="1">
      <alignment vertical="center"/>
    </xf>
    <xf numFmtId="0" fontId="1" fillId="0" borderId="32" xfId="0" applyFont="1" applyFill="1" applyBorder="1">
      <alignment vertical="center"/>
    </xf>
    <xf numFmtId="0" fontId="13" fillId="4" borderId="30" xfId="2" applyFont="1" applyFill="1" applyBorder="1" applyAlignment="1">
      <alignment horizontal="center" vertical="center"/>
    </xf>
    <xf numFmtId="0" fontId="13" fillId="4" borderId="32" xfId="2" applyFont="1" applyFill="1" applyBorder="1" applyAlignment="1">
      <alignment horizontal="center" vertical="center"/>
    </xf>
    <xf numFmtId="181" fontId="24" fillId="10" borderId="34" xfId="2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top" wrapText="1"/>
    </xf>
    <xf numFmtId="0" fontId="1" fillId="4" borderId="15" xfId="0" applyFont="1" applyFill="1" applyBorder="1" applyAlignment="1">
      <alignment vertical="top" wrapText="1"/>
    </xf>
    <xf numFmtId="0" fontId="25" fillId="0" borderId="2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0" fontId="0" fillId="0" borderId="31" xfId="0" applyNumberFormat="1" applyBorder="1">
      <alignment vertical="center"/>
    </xf>
    <xf numFmtId="10" fontId="25" fillId="0" borderId="6" xfId="1" applyNumberFormat="1" applyFont="1" applyBorder="1" applyAlignment="1">
      <alignment vertical="center"/>
    </xf>
    <xf numFmtId="10" fontId="23" fillId="0" borderId="0" xfId="1" applyNumberFormat="1" applyFont="1" applyBorder="1" applyAlignment="1">
      <alignment vertical="center"/>
    </xf>
    <xf numFmtId="10" fontId="1" fillId="0" borderId="0" xfId="1" applyNumberFormat="1" applyFont="1" applyBorder="1" applyAlignment="1">
      <alignment vertical="center"/>
    </xf>
    <xf numFmtId="10" fontId="1" fillId="0" borderId="1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>
      <alignment vertical="center"/>
    </xf>
    <xf numFmtId="0" fontId="29" fillId="0" borderId="24" xfId="0" applyFont="1" applyBorder="1" applyAlignment="1">
      <alignment horizontal="center" vertical="center" wrapText="1"/>
    </xf>
    <xf numFmtId="179" fontId="29" fillId="0" borderId="0" xfId="1" applyNumberFormat="1" applyFont="1" applyBorder="1" applyAlignment="1">
      <alignment vertical="center"/>
    </xf>
    <xf numFmtId="10" fontId="29" fillId="0" borderId="0" xfId="1" applyNumberFormat="1" applyFont="1" applyBorder="1" applyAlignment="1">
      <alignment vertical="center"/>
    </xf>
    <xf numFmtId="179" fontId="1" fillId="0" borderId="0" xfId="1" applyNumberFormat="1" applyFont="1">
      <alignment vertical="center"/>
    </xf>
    <xf numFmtId="179" fontId="1" fillId="0" borderId="0" xfId="1" applyNumberFormat="1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176" fontId="1" fillId="0" borderId="50" xfId="0" applyNumberFormat="1" applyFont="1" applyBorder="1" applyAlignment="1">
      <alignment horizontal="left" vertical="center"/>
    </xf>
    <xf numFmtId="176" fontId="1" fillId="0" borderId="51" xfId="0" applyNumberFormat="1" applyFont="1" applyBorder="1" applyAlignment="1">
      <alignment horizontal="left" vertical="center"/>
    </xf>
    <xf numFmtId="0" fontId="1" fillId="4" borderId="45" xfId="0" applyFont="1" applyFill="1" applyBorder="1" applyAlignment="1">
      <alignment vertical="center" wrapText="1"/>
    </xf>
    <xf numFmtId="183" fontId="1" fillId="0" borderId="6" xfId="0" applyNumberFormat="1" applyFont="1" applyBorder="1">
      <alignment vertical="center"/>
    </xf>
    <xf numFmtId="0" fontId="22" fillId="0" borderId="6" xfId="0" applyFont="1" applyBorder="1" applyAlignment="1">
      <alignment horizontal="right" vertical="center"/>
    </xf>
    <xf numFmtId="179" fontId="1" fillId="0" borderId="6" xfId="1" applyNumberFormat="1" applyFont="1" applyBorder="1">
      <alignment vertical="center"/>
    </xf>
    <xf numFmtId="0" fontId="1" fillId="0" borderId="7" xfId="0" applyFont="1" applyBorder="1">
      <alignment vertical="center"/>
    </xf>
    <xf numFmtId="14" fontId="1" fillId="0" borderId="0" xfId="0" applyNumberFormat="1" applyFont="1" applyBorder="1">
      <alignment vertical="center"/>
    </xf>
    <xf numFmtId="0" fontId="1" fillId="0" borderId="0" xfId="0" applyFont="1" applyBorder="1" applyAlignment="1">
      <alignment horizontal="right" vertical="center"/>
    </xf>
    <xf numFmtId="179" fontId="1" fillId="0" borderId="0" xfId="1" applyNumberFormat="1" applyFont="1" applyBorder="1">
      <alignment vertical="center"/>
    </xf>
    <xf numFmtId="14" fontId="1" fillId="0" borderId="11" xfId="0" applyNumberFormat="1" applyFont="1" applyBorder="1">
      <alignment vertical="center"/>
    </xf>
    <xf numFmtId="0" fontId="22" fillId="0" borderId="11" xfId="0" applyFont="1" applyBorder="1" applyAlignment="1">
      <alignment horizontal="right" vertical="center"/>
    </xf>
    <xf numFmtId="179" fontId="1" fillId="0" borderId="11" xfId="1" applyNumberFormat="1" applyFont="1" applyBorder="1">
      <alignment vertical="center"/>
    </xf>
    <xf numFmtId="179" fontId="1" fillId="0" borderId="11" xfId="1" applyNumberFormat="1" applyFont="1" applyBorder="1" applyAlignment="1">
      <alignment horizontal="right" vertical="center"/>
    </xf>
    <xf numFmtId="10" fontId="1" fillId="0" borderId="11" xfId="0" applyNumberFormat="1" applyFont="1" applyBorder="1" applyAlignment="1">
      <alignment horizontal="center" vertical="center"/>
    </xf>
    <xf numFmtId="10" fontId="1" fillId="0" borderId="1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3" xfId="0" applyFont="1" applyBorder="1" applyAlignment="1">
      <alignment vertical="center" wrapText="1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 wrapText="1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26" fillId="4" borderId="10" xfId="2" applyFont="1" applyFill="1" applyBorder="1" applyAlignment="1">
      <alignment horizontal="center" vertical="center"/>
    </xf>
    <xf numFmtId="0" fontId="26" fillId="4" borderId="11" xfId="2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17" fillId="4" borderId="5" xfId="2" applyFont="1" applyFill="1" applyBorder="1" applyAlignment="1">
      <alignment horizontal="center" vertical="center"/>
    </xf>
    <xf numFmtId="0" fontId="17" fillId="4" borderId="6" xfId="2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7" fillId="4" borderId="10" xfId="2" applyFont="1" applyFill="1" applyBorder="1" applyAlignment="1">
      <alignment horizontal="center" vertical="center"/>
    </xf>
    <xf numFmtId="0" fontId="17" fillId="4" borderId="11" xfId="2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1" fillId="0" borderId="32" xfId="0" applyFont="1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0" fillId="0" borderId="35" xfId="0" applyBorder="1" applyAlignment="1">
      <alignment vertical="top" wrapText="1"/>
    </xf>
    <xf numFmtId="0" fontId="1" fillId="0" borderId="3" xfId="0" applyFont="1" applyBorder="1" applyAlignment="1">
      <alignment horizontal="left" vertical="center" wrapText="1"/>
    </xf>
    <xf numFmtId="0" fontId="1" fillId="0" borderId="49" xfId="0" applyFont="1" applyBorder="1" applyAlignment="1">
      <alignment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43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36" xfId="0" applyFont="1" applyBorder="1" applyAlignment="1">
      <alignment horizontal="left" vertical="center" wrapText="1"/>
    </xf>
    <xf numFmtId="0" fontId="0" fillId="0" borderId="37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1" fillId="0" borderId="30" xfId="0" applyFont="1" applyBorder="1" applyAlignment="1">
      <alignment horizontal="left" vertical="center" wrapText="1"/>
    </xf>
    <xf numFmtId="0" fontId="0" fillId="0" borderId="31" xfId="0" applyBorder="1" applyAlignment="1">
      <alignment vertical="center" wrapText="1"/>
    </xf>
    <xf numFmtId="0" fontId="17" fillId="4" borderId="36" xfId="2" applyFont="1" applyFill="1" applyBorder="1" applyAlignment="1">
      <alignment horizontal="center" vertical="center"/>
    </xf>
    <xf numFmtId="0" fontId="17" fillId="4" borderId="37" xfId="2" applyFont="1" applyFill="1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17" fillId="4" borderId="30" xfId="2" applyFont="1" applyFill="1" applyBorder="1" applyAlignment="1">
      <alignment horizontal="center" vertical="center"/>
    </xf>
    <xf numFmtId="0" fontId="17" fillId="4" borderId="31" xfId="2" applyFont="1" applyFill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22" fillId="11" borderId="5" xfId="0" applyFont="1" applyFill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43" fontId="1" fillId="0" borderId="6" xfId="1" applyFont="1" applyBorder="1">
      <alignment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周一</c:v>
          </c:tx>
          <c:marker>
            <c:symbol val="none"/>
          </c:marker>
          <c:val>
            <c:numRef>
              <c:f>'4、最佳化'!$E$32:$E$57</c:f>
              <c:numCache>
                <c:formatCode>General</c:formatCode>
                <c:ptCount val="26"/>
                <c:pt idx="0">
                  <c:v>30000</c:v>
                </c:pt>
                <c:pt idx="1">
                  <c:v>30610</c:v>
                </c:pt>
                <c:pt idx="2">
                  <c:v>30610</c:v>
                </c:pt>
                <c:pt idx="3">
                  <c:v>31210</c:v>
                </c:pt>
                <c:pt idx="4">
                  <c:v>31210</c:v>
                </c:pt>
                <c:pt idx="5">
                  <c:v>31880</c:v>
                </c:pt>
                <c:pt idx="6">
                  <c:v>31880</c:v>
                </c:pt>
                <c:pt idx="7">
                  <c:v>33050</c:v>
                </c:pt>
                <c:pt idx="8">
                  <c:v>33050</c:v>
                </c:pt>
                <c:pt idx="9">
                  <c:v>34510</c:v>
                </c:pt>
                <c:pt idx="10">
                  <c:v>34510</c:v>
                </c:pt>
                <c:pt idx="11">
                  <c:v>33430</c:v>
                </c:pt>
                <c:pt idx="12">
                  <c:v>33430</c:v>
                </c:pt>
                <c:pt idx="13">
                  <c:v>34000</c:v>
                </c:pt>
                <c:pt idx="14">
                  <c:v>34000</c:v>
                </c:pt>
                <c:pt idx="15">
                  <c:v>34560</c:v>
                </c:pt>
                <c:pt idx="16">
                  <c:v>34560</c:v>
                </c:pt>
                <c:pt idx="17">
                  <c:v>35350</c:v>
                </c:pt>
                <c:pt idx="18">
                  <c:v>35350</c:v>
                </c:pt>
                <c:pt idx="19">
                  <c:v>37000</c:v>
                </c:pt>
                <c:pt idx="20">
                  <c:v>37000</c:v>
                </c:pt>
                <c:pt idx="21">
                  <c:v>35820</c:v>
                </c:pt>
                <c:pt idx="22">
                  <c:v>35820</c:v>
                </c:pt>
                <c:pt idx="23">
                  <c:v>36460</c:v>
                </c:pt>
                <c:pt idx="24">
                  <c:v>36460</c:v>
                </c:pt>
                <c:pt idx="25">
                  <c:v>37180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9-41B2-A236-CDE5FD1263B8}"/>
            </c:ext>
          </c:extLst>
        </c:ser>
        <c:ser>
          <c:idx val="1"/>
          <c:order val="1"/>
          <c:tx>
            <c:v>周二</c:v>
          </c:tx>
          <c:marker>
            <c:symbol val="none"/>
          </c:marker>
          <c:val>
            <c:numRef>
              <c:f>'4、最佳化'!$E$60:$E$103</c:f>
              <c:numCache>
                <c:formatCode>General</c:formatCode>
                <c:ptCount val="44"/>
                <c:pt idx="0">
                  <c:v>30000</c:v>
                </c:pt>
                <c:pt idx="1">
                  <c:v>29610</c:v>
                </c:pt>
                <c:pt idx="2">
                  <c:v>29610</c:v>
                </c:pt>
                <c:pt idx="3">
                  <c:v>30250</c:v>
                </c:pt>
                <c:pt idx="4">
                  <c:v>30250</c:v>
                </c:pt>
                <c:pt idx="5">
                  <c:v>30820</c:v>
                </c:pt>
                <c:pt idx="6">
                  <c:v>30820</c:v>
                </c:pt>
                <c:pt idx="7">
                  <c:v>31450</c:v>
                </c:pt>
                <c:pt idx="8">
                  <c:v>31450</c:v>
                </c:pt>
                <c:pt idx="9">
                  <c:v>33500</c:v>
                </c:pt>
                <c:pt idx="10">
                  <c:v>33500</c:v>
                </c:pt>
                <c:pt idx="11">
                  <c:v>34230</c:v>
                </c:pt>
                <c:pt idx="12">
                  <c:v>34230</c:v>
                </c:pt>
                <c:pt idx="13">
                  <c:v>34990</c:v>
                </c:pt>
                <c:pt idx="14">
                  <c:v>34990</c:v>
                </c:pt>
                <c:pt idx="15">
                  <c:v>35590</c:v>
                </c:pt>
                <c:pt idx="16">
                  <c:v>35590</c:v>
                </c:pt>
                <c:pt idx="17">
                  <c:v>36190</c:v>
                </c:pt>
                <c:pt idx="18">
                  <c:v>36190</c:v>
                </c:pt>
                <c:pt idx="19">
                  <c:v>37330</c:v>
                </c:pt>
                <c:pt idx="20">
                  <c:v>37330</c:v>
                </c:pt>
                <c:pt idx="21">
                  <c:v>37930</c:v>
                </c:pt>
                <c:pt idx="22">
                  <c:v>37930</c:v>
                </c:pt>
                <c:pt idx="23">
                  <c:v>37340</c:v>
                </c:pt>
                <c:pt idx="24">
                  <c:v>37340</c:v>
                </c:pt>
                <c:pt idx="25">
                  <c:v>38740</c:v>
                </c:pt>
                <c:pt idx="26">
                  <c:v>38740</c:v>
                </c:pt>
                <c:pt idx="27">
                  <c:v>39300</c:v>
                </c:pt>
                <c:pt idx="28">
                  <c:v>39300</c:v>
                </c:pt>
                <c:pt idx="29">
                  <c:v>40000</c:v>
                </c:pt>
                <c:pt idx="30">
                  <c:v>40000</c:v>
                </c:pt>
                <c:pt idx="31">
                  <c:v>40950</c:v>
                </c:pt>
                <c:pt idx="32">
                  <c:v>40950</c:v>
                </c:pt>
                <c:pt idx="33">
                  <c:v>39710</c:v>
                </c:pt>
                <c:pt idx="34">
                  <c:v>39710</c:v>
                </c:pt>
                <c:pt idx="35">
                  <c:v>40370</c:v>
                </c:pt>
                <c:pt idx="36">
                  <c:v>40370</c:v>
                </c:pt>
                <c:pt idx="37">
                  <c:v>41070</c:v>
                </c:pt>
                <c:pt idx="38">
                  <c:v>41070</c:v>
                </c:pt>
                <c:pt idx="39">
                  <c:v>41760</c:v>
                </c:pt>
                <c:pt idx="40">
                  <c:v>41760</c:v>
                </c:pt>
                <c:pt idx="41">
                  <c:v>41310</c:v>
                </c:pt>
                <c:pt idx="42">
                  <c:v>41310</c:v>
                </c:pt>
                <c:pt idx="43">
                  <c:v>40580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9-41B2-A236-CDE5FD1263B8}"/>
            </c:ext>
          </c:extLst>
        </c:ser>
        <c:ser>
          <c:idx val="2"/>
          <c:order val="2"/>
          <c:tx>
            <c:v>周三</c:v>
          </c:tx>
          <c:marker>
            <c:symbol val="none"/>
          </c:marker>
          <c:val>
            <c:numRef>
              <c:f>'4、最佳化'!$E$106:$E$151</c:f>
              <c:numCache>
                <c:formatCode>General</c:formatCode>
                <c:ptCount val="46"/>
                <c:pt idx="0">
                  <c:v>30000</c:v>
                </c:pt>
                <c:pt idx="1">
                  <c:v>30620</c:v>
                </c:pt>
                <c:pt idx="2">
                  <c:v>30620</c:v>
                </c:pt>
                <c:pt idx="3">
                  <c:v>31880</c:v>
                </c:pt>
                <c:pt idx="4">
                  <c:v>31880</c:v>
                </c:pt>
                <c:pt idx="5">
                  <c:v>33040</c:v>
                </c:pt>
                <c:pt idx="6">
                  <c:v>33040</c:v>
                </c:pt>
                <c:pt idx="7">
                  <c:v>32430</c:v>
                </c:pt>
                <c:pt idx="8">
                  <c:v>32430</c:v>
                </c:pt>
                <c:pt idx="9">
                  <c:v>31460</c:v>
                </c:pt>
                <c:pt idx="10">
                  <c:v>31460</c:v>
                </c:pt>
                <c:pt idx="11">
                  <c:v>30000</c:v>
                </c:pt>
                <c:pt idx="12">
                  <c:v>30000</c:v>
                </c:pt>
                <c:pt idx="13">
                  <c:v>30730</c:v>
                </c:pt>
                <c:pt idx="14">
                  <c:v>30730</c:v>
                </c:pt>
                <c:pt idx="15">
                  <c:v>32140</c:v>
                </c:pt>
                <c:pt idx="16">
                  <c:v>32140</c:v>
                </c:pt>
                <c:pt idx="17">
                  <c:v>32720</c:v>
                </c:pt>
                <c:pt idx="18">
                  <c:v>32720</c:v>
                </c:pt>
                <c:pt idx="19">
                  <c:v>33380</c:v>
                </c:pt>
                <c:pt idx="20">
                  <c:v>33380</c:v>
                </c:pt>
                <c:pt idx="21">
                  <c:v>34230</c:v>
                </c:pt>
                <c:pt idx="22">
                  <c:v>34230</c:v>
                </c:pt>
                <c:pt idx="23">
                  <c:v>34740</c:v>
                </c:pt>
                <c:pt idx="24">
                  <c:v>34740</c:v>
                </c:pt>
                <c:pt idx="25">
                  <c:v>35600</c:v>
                </c:pt>
                <c:pt idx="26">
                  <c:v>35600</c:v>
                </c:pt>
                <c:pt idx="27">
                  <c:v>35030</c:v>
                </c:pt>
                <c:pt idx="28">
                  <c:v>35030</c:v>
                </c:pt>
                <c:pt idx="29">
                  <c:v>35740</c:v>
                </c:pt>
                <c:pt idx="30">
                  <c:v>35740</c:v>
                </c:pt>
                <c:pt idx="31">
                  <c:v>36480</c:v>
                </c:pt>
                <c:pt idx="32">
                  <c:v>36480</c:v>
                </c:pt>
                <c:pt idx="33">
                  <c:v>37480</c:v>
                </c:pt>
                <c:pt idx="34">
                  <c:v>37480</c:v>
                </c:pt>
                <c:pt idx="35">
                  <c:v>38610</c:v>
                </c:pt>
                <c:pt idx="36">
                  <c:v>38610</c:v>
                </c:pt>
                <c:pt idx="37">
                  <c:v>37240</c:v>
                </c:pt>
                <c:pt idx="38">
                  <c:v>37240</c:v>
                </c:pt>
                <c:pt idx="39">
                  <c:v>37820</c:v>
                </c:pt>
                <c:pt idx="40">
                  <c:v>37820</c:v>
                </c:pt>
                <c:pt idx="41">
                  <c:v>38480</c:v>
                </c:pt>
                <c:pt idx="42">
                  <c:v>38480</c:v>
                </c:pt>
                <c:pt idx="43">
                  <c:v>39470</c:v>
                </c:pt>
                <c:pt idx="44">
                  <c:v>39470</c:v>
                </c:pt>
                <c:pt idx="4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9-41B2-A236-CDE5FD1263B8}"/>
            </c:ext>
          </c:extLst>
        </c:ser>
        <c:ser>
          <c:idx val="3"/>
          <c:order val="3"/>
          <c:tx>
            <c:v>周四</c:v>
          </c:tx>
          <c:marker>
            <c:symbol val="none"/>
          </c:marker>
          <c:val>
            <c:numRef>
              <c:f>'4、最佳化'!$E$154:$E$199</c:f>
              <c:numCache>
                <c:formatCode>General</c:formatCode>
                <c:ptCount val="46"/>
                <c:pt idx="0">
                  <c:v>30000</c:v>
                </c:pt>
                <c:pt idx="1">
                  <c:v>30590</c:v>
                </c:pt>
                <c:pt idx="2">
                  <c:v>30590</c:v>
                </c:pt>
                <c:pt idx="3">
                  <c:v>32580</c:v>
                </c:pt>
                <c:pt idx="4">
                  <c:v>32580</c:v>
                </c:pt>
                <c:pt idx="5">
                  <c:v>33420</c:v>
                </c:pt>
                <c:pt idx="6">
                  <c:v>33420</c:v>
                </c:pt>
                <c:pt idx="7">
                  <c:v>32330</c:v>
                </c:pt>
                <c:pt idx="8">
                  <c:v>32330</c:v>
                </c:pt>
                <c:pt idx="9">
                  <c:v>33110</c:v>
                </c:pt>
                <c:pt idx="10">
                  <c:v>33110</c:v>
                </c:pt>
                <c:pt idx="11">
                  <c:v>33810</c:v>
                </c:pt>
                <c:pt idx="12">
                  <c:v>33810</c:v>
                </c:pt>
                <c:pt idx="13">
                  <c:v>35250</c:v>
                </c:pt>
                <c:pt idx="14">
                  <c:v>35250</c:v>
                </c:pt>
                <c:pt idx="15">
                  <c:v>35760</c:v>
                </c:pt>
                <c:pt idx="16">
                  <c:v>35760</c:v>
                </c:pt>
                <c:pt idx="17">
                  <c:v>36500</c:v>
                </c:pt>
                <c:pt idx="18">
                  <c:v>36500</c:v>
                </c:pt>
                <c:pt idx="19">
                  <c:v>37500</c:v>
                </c:pt>
                <c:pt idx="20">
                  <c:v>37500</c:v>
                </c:pt>
                <c:pt idx="21">
                  <c:v>36780</c:v>
                </c:pt>
                <c:pt idx="22">
                  <c:v>36780</c:v>
                </c:pt>
                <c:pt idx="23">
                  <c:v>34500</c:v>
                </c:pt>
                <c:pt idx="24">
                  <c:v>34500</c:v>
                </c:pt>
                <c:pt idx="25">
                  <c:v>35080</c:v>
                </c:pt>
                <c:pt idx="26">
                  <c:v>35080</c:v>
                </c:pt>
                <c:pt idx="27">
                  <c:v>35640</c:v>
                </c:pt>
                <c:pt idx="28">
                  <c:v>35640</c:v>
                </c:pt>
                <c:pt idx="29">
                  <c:v>36430</c:v>
                </c:pt>
                <c:pt idx="30">
                  <c:v>36430</c:v>
                </c:pt>
                <c:pt idx="31">
                  <c:v>36940</c:v>
                </c:pt>
                <c:pt idx="32">
                  <c:v>36940</c:v>
                </c:pt>
                <c:pt idx="33">
                  <c:v>35630</c:v>
                </c:pt>
                <c:pt idx="34">
                  <c:v>35630</c:v>
                </c:pt>
                <c:pt idx="35">
                  <c:v>35140</c:v>
                </c:pt>
                <c:pt idx="36">
                  <c:v>35140</c:v>
                </c:pt>
                <c:pt idx="37">
                  <c:v>35690</c:v>
                </c:pt>
                <c:pt idx="38">
                  <c:v>35690</c:v>
                </c:pt>
                <c:pt idx="39">
                  <c:v>36920</c:v>
                </c:pt>
                <c:pt idx="40">
                  <c:v>36920</c:v>
                </c:pt>
                <c:pt idx="41">
                  <c:v>37880</c:v>
                </c:pt>
                <c:pt idx="42">
                  <c:v>37880</c:v>
                </c:pt>
                <c:pt idx="43">
                  <c:v>38510</c:v>
                </c:pt>
                <c:pt idx="44">
                  <c:v>38510</c:v>
                </c:pt>
                <c:pt idx="45">
                  <c:v>39110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9-41B2-A236-CDE5FD1263B8}"/>
            </c:ext>
          </c:extLst>
        </c:ser>
        <c:ser>
          <c:idx val="4"/>
          <c:order val="4"/>
          <c:tx>
            <c:v>周五</c:v>
          </c:tx>
          <c:spPr>
            <a:ln w="28575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'4、最佳化'!$E$202:$E$233</c:f>
              <c:numCache>
                <c:formatCode>General</c:formatCode>
                <c:ptCount val="32"/>
                <c:pt idx="0">
                  <c:v>30000</c:v>
                </c:pt>
                <c:pt idx="1">
                  <c:v>30950</c:v>
                </c:pt>
                <c:pt idx="2">
                  <c:v>30950</c:v>
                </c:pt>
                <c:pt idx="3">
                  <c:v>32620</c:v>
                </c:pt>
                <c:pt idx="4">
                  <c:v>32620</c:v>
                </c:pt>
                <c:pt idx="5">
                  <c:v>33400</c:v>
                </c:pt>
                <c:pt idx="6">
                  <c:v>33400</c:v>
                </c:pt>
                <c:pt idx="7">
                  <c:v>34470</c:v>
                </c:pt>
                <c:pt idx="8">
                  <c:v>34470</c:v>
                </c:pt>
                <c:pt idx="9">
                  <c:v>36350</c:v>
                </c:pt>
                <c:pt idx="10">
                  <c:v>36350</c:v>
                </c:pt>
                <c:pt idx="11">
                  <c:v>37340</c:v>
                </c:pt>
                <c:pt idx="12">
                  <c:v>37340</c:v>
                </c:pt>
                <c:pt idx="13">
                  <c:v>38500</c:v>
                </c:pt>
                <c:pt idx="14">
                  <c:v>38500</c:v>
                </c:pt>
                <c:pt idx="15">
                  <c:v>40190</c:v>
                </c:pt>
                <c:pt idx="16">
                  <c:v>40190</c:v>
                </c:pt>
                <c:pt idx="17">
                  <c:v>39190</c:v>
                </c:pt>
                <c:pt idx="18">
                  <c:v>39190</c:v>
                </c:pt>
                <c:pt idx="19">
                  <c:v>38170</c:v>
                </c:pt>
                <c:pt idx="20">
                  <c:v>38170</c:v>
                </c:pt>
                <c:pt idx="21">
                  <c:v>37130</c:v>
                </c:pt>
                <c:pt idx="22">
                  <c:v>37130</c:v>
                </c:pt>
                <c:pt idx="23">
                  <c:v>38030</c:v>
                </c:pt>
                <c:pt idx="24">
                  <c:v>38030</c:v>
                </c:pt>
                <c:pt idx="25">
                  <c:v>38780</c:v>
                </c:pt>
                <c:pt idx="26">
                  <c:v>38780</c:v>
                </c:pt>
                <c:pt idx="27">
                  <c:v>38170</c:v>
                </c:pt>
                <c:pt idx="28">
                  <c:v>38170</c:v>
                </c:pt>
                <c:pt idx="29">
                  <c:v>37270</c:v>
                </c:pt>
                <c:pt idx="30">
                  <c:v>37270</c:v>
                </c:pt>
                <c:pt idx="31">
                  <c:v>36360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9-41B2-A236-CDE5FD1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7216"/>
        <c:axId val="183098752"/>
      </c:lineChart>
      <c:catAx>
        <c:axId val="183097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183098752"/>
        <c:crosses val="autoZero"/>
        <c:auto val="1"/>
        <c:lblAlgn val="ctr"/>
        <c:lblOffset val="100"/>
        <c:noMultiLvlLbl val="0"/>
      </c:catAx>
      <c:valAx>
        <c:axId val="183098752"/>
        <c:scaling>
          <c:orientation val="minMax"/>
          <c:min val="29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97216"/>
        <c:crosses val="autoZero"/>
        <c:crossBetween val="between"/>
      </c:valAx>
    </c:plotArea>
    <c:legend>
      <c:legendPos val="b"/>
      <c:overlay val="1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周一</c:v>
          </c:tx>
          <c:marker>
            <c:symbol val="none"/>
          </c:marker>
          <c:val>
            <c:numRef>
              <c:f>'4、最佳化'!$E$237:$E$252</c:f>
              <c:numCache>
                <c:formatCode>General</c:formatCode>
                <c:ptCount val="16"/>
                <c:pt idx="0">
                  <c:v>30000</c:v>
                </c:pt>
                <c:pt idx="1">
                  <c:v>31940</c:v>
                </c:pt>
                <c:pt idx="2">
                  <c:v>31940</c:v>
                </c:pt>
                <c:pt idx="3">
                  <c:v>34190</c:v>
                </c:pt>
                <c:pt idx="4">
                  <c:v>34190</c:v>
                </c:pt>
                <c:pt idx="5">
                  <c:v>33550</c:v>
                </c:pt>
                <c:pt idx="6">
                  <c:v>33550</c:v>
                </c:pt>
                <c:pt idx="7">
                  <c:v>33040</c:v>
                </c:pt>
                <c:pt idx="8">
                  <c:v>33040</c:v>
                </c:pt>
                <c:pt idx="9">
                  <c:v>32110</c:v>
                </c:pt>
                <c:pt idx="10">
                  <c:v>32110</c:v>
                </c:pt>
                <c:pt idx="11">
                  <c:v>33490</c:v>
                </c:pt>
                <c:pt idx="12">
                  <c:v>33490</c:v>
                </c:pt>
                <c:pt idx="13">
                  <c:v>32300</c:v>
                </c:pt>
                <c:pt idx="14">
                  <c:v>32300</c:v>
                </c:pt>
                <c:pt idx="15">
                  <c:v>31670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5-409D-8A75-22F97A3A0409}"/>
            </c:ext>
          </c:extLst>
        </c:ser>
        <c:ser>
          <c:idx val="1"/>
          <c:order val="1"/>
          <c:tx>
            <c:v>周二</c:v>
          </c:tx>
          <c:marker>
            <c:symbol val="none"/>
          </c:marker>
          <c:val>
            <c:numRef>
              <c:f>'4、最佳化'!$E$256:$E$275</c:f>
              <c:numCache>
                <c:formatCode>General</c:formatCode>
                <c:ptCount val="20"/>
                <c:pt idx="0">
                  <c:v>30000</c:v>
                </c:pt>
                <c:pt idx="1">
                  <c:v>29700</c:v>
                </c:pt>
                <c:pt idx="2">
                  <c:v>29700</c:v>
                </c:pt>
                <c:pt idx="3">
                  <c:v>29480</c:v>
                </c:pt>
                <c:pt idx="4">
                  <c:v>29480</c:v>
                </c:pt>
                <c:pt idx="5">
                  <c:v>31410</c:v>
                </c:pt>
                <c:pt idx="6">
                  <c:v>31410</c:v>
                </c:pt>
                <c:pt idx="7">
                  <c:v>31020</c:v>
                </c:pt>
                <c:pt idx="8">
                  <c:v>31020</c:v>
                </c:pt>
                <c:pt idx="9">
                  <c:v>30720</c:v>
                </c:pt>
                <c:pt idx="10">
                  <c:v>30720</c:v>
                </c:pt>
                <c:pt idx="11">
                  <c:v>30440</c:v>
                </c:pt>
                <c:pt idx="12">
                  <c:v>30440</c:v>
                </c:pt>
                <c:pt idx="13">
                  <c:v>32910</c:v>
                </c:pt>
                <c:pt idx="14">
                  <c:v>32910</c:v>
                </c:pt>
                <c:pt idx="15">
                  <c:v>32670</c:v>
                </c:pt>
                <c:pt idx="16">
                  <c:v>32670</c:v>
                </c:pt>
                <c:pt idx="17">
                  <c:v>35170</c:v>
                </c:pt>
                <c:pt idx="18">
                  <c:v>35170</c:v>
                </c:pt>
                <c:pt idx="19">
                  <c:v>37240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5-409D-8A75-22F97A3A0409}"/>
            </c:ext>
          </c:extLst>
        </c:ser>
        <c:ser>
          <c:idx val="2"/>
          <c:order val="2"/>
          <c:tx>
            <c:v>周三</c:v>
          </c:tx>
          <c:marker>
            <c:symbol val="none"/>
          </c:marker>
          <c:val>
            <c:numRef>
              <c:f>'4、最佳化'!$E$278:$E$299</c:f>
              <c:numCache>
                <c:formatCode>General</c:formatCode>
                <c:ptCount val="22"/>
                <c:pt idx="0">
                  <c:v>30000</c:v>
                </c:pt>
                <c:pt idx="1">
                  <c:v>32180</c:v>
                </c:pt>
                <c:pt idx="2">
                  <c:v>32180</c:v>
                </c:pt>
                <c:pt idx="3">
                  <c:v>31600</c:v>
                </c:pt>
                <c:pt idx="4">
                  <c:v>31600</c:v>
                </c:pt>
                <c:pt idx="5">
                  <c:v>33680</c:v>
                </c:pt>
                <c:pt idx="6">
                  <c:v>33680</c:v>
                </c:pt>
                <c:pt idx="7">
                  <c:v>35690</c:v>
                </c:pt>
                <c:pt idx="8">
                  <c:v>35690</c:v>
                </c:pt>
                <c:pt idx="9">
                  <c:v>35370</c:v>
                </c:pt>
                <c:pt idx="10">
                  <c:v>35370</c:v>
                </c:pt>
                <c:pt idx="11">
                  <c:v>35020</c:v>
                </c:pt>
                <c:pt idx="12">
                  <c:v>35020</c:v>
                </c:pt>
                <c:pt idx="13">
                  <c:v>34700</c:v>
                </c:pt>
                <c:pt idx="14">
                  <c:v>34700</c:v>
                </c:pt>
                <c:pt idx="15">
                  <c:v>34150</c:v>
                </c:pt>
                <c:pt idx="16">
                  <c:v>34150</c:v>
                </c:pt>
                <c:pt idx="17">
                  <c:v>35280</c:v>
                </c:pt>
                <c:pt idx="18">
                  <c:v>35280</c:v>
                </c:pt>
                <c:pt idx="19">
                  <c:v>34890</c:v>
                </c:pt>
                <c:pt idx="20">
                  <c:v>34890</c:v>
                </c:pt>
                <c:pt idx="21">
                  <c:v>35990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5-409D-8A75-22F97A3A0409}"/>
            </c:ext>
          </c:extLst>
        </c:ser>
        <c:ser>
          <c:idx val="3"/>
          <c:order val="3"/>
          <c:tx>
            <c:v>周四</c:v>
          </c:tx>
          <c:marker>
            <c:symbol val="none"/>
          </c:marker>
          <c:val>
            <c:numRef>
              <c:f>'4、最佳化'!$E$302:$E$333</c:f>
              <c:numCache>
                <c:formatCode>General</c:formatCode>
                <c:ptCount val="32"/>
                <c:pt idx="0">
                  <c:v>30000</c:v>
                </c:pt>
                <c:pt idx="1">
                  <c:v>32090</c:v>
                </c:pt>
                <c:pt idx="2">
                  <c:v>32090</c:v>
                </c:pt>
                <c:pt idx="3">
                  <c:v>30740</c:v>
                </c:pt>
                <c:pt idx="4">
                  <c:v>30740</c:v>
                </c:pt>
                <c:pt idx="5">
                  <c:v>30120</c:v>
                </c:pt>
                <c:pt idx="6">
                  <c:v>30120</c:v>
                </c:pt>
                <c:pt idx="7">
                  <c:v>32510</c:v>
                </c:pt>
                <c:pt idx="8">
                  <c:v>32510</c:v>
                </c:pt>
                <c:pt idx="9">
                  <c:v>34750</c:v>
                </c:pt>
                <c:pt idx="10">
                  <c:v>34750</c:v>
                </c:pt>
                <c:pt idx="11">
                  <c:v>34220</c:v>
                </c:pt>
                <c:pt idx="12">
                  <c:v>34220</c:v>
                </c:pt>
                <c:pt idx="13">
                  <c:v>33870</c:v>
                </c:pt>
                <c:pt idx="14">
                  <c:v>33870</c:v>
                </c:pt>
                <c:pt idx="15">
                  <c:v>36040</c:v>
                </c:pt>
                <c:pt idx="16">
                  <c:v>36040</c:v>
                </c:pt>
                <c:pt idx="17">
                  <c:v>35560</c:v>
                </c:pt>
                <c:pt idx="18">
                  <c:v>35560</c:v>
                </c:pt>
                <c:pt idx="19">
                  <c:v>34860</c:v>
                </c:pt>
                <c:pt idx="20">
                  <c:v>34860</c:v>
                </c:pt>
                <c:pt idx="21">
                  <c:v>36760</c:v>
                </c:pt>
                <c:pt idx="22">
                  <c:v>36760</c:v>
                </c:pt>
                <c:pt idx="23">
                  <c:v>37790</c:v>
                </c:pt>
                <c:pt idx="24">
                  <c:v>37790</c:v>
                </c:pt>
                <c:pt idx="25">
                  <c:v>37270</c:v>
                </c:pt>
                <c:pt idx="26">
                  <c:v>37270</c:v>
                </c:pt>
                <c:pt idx="27">
                  <c:v>36610</c:v>
                </c:pt>
                <c:pt idx="28">
                  <c:v>36610</c:v>
                </c:pt>
                <c:pt idx="29">
                  <c:v>35990</c:v>
                </c:pt>
                <c:pt idx="30">
                  <c:v>35990</c:v>
                </c:pt>
                <c:pt idx="31">
                  <c:v>38120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5-409D-8A75-22F97A3A0409}"/>
            </c:ext>
          </c:extLst>
        </c:ser>
        <c:ser>
          <c:idx val="4"/>
          <c:order val="4"/>
          <c:tx>
            <c:v>周五</c:v>
          </c:tx>
          <c:spPr>
            <a:ln w="28575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'4、最佳化'!$E$336:$E$387</c:f>
              <c:numCache>
                <c:formatCode>General</c:formatCode>
                <c:ptCount val="52"/>
                <c:pt idx="0">
                  <c:v>30000</c:v>
                </c:pt>
                <c:pt idx="1">
                  <c:v>29560</c:v>
                </c:pt>
                <c:pt idx="2">
                  <c:v>29560</c:v>
                </c:pt>
                <c:pt idx="3">
                  <c:v>28920</c:v>
                </c:pt>
                <c:pt idx="4">
                  <c:v>28920</c:v>
                </c:pt>
                <c:pt idx="5">
                  <c:v>30870</c:v>
                </c:pt>
                <c:pt idx="6">
                  <c:v>30870</c:v>
                </c:pt>
                <c:pt idx="7">
                  <c:v>29690</c:v>
                </c:pt>
                <c:pt idx="8">
                  <c:v>29690</c:v>
                </c:pt>
                <c:pt idx="9">
                  <c:v>28890</c:v>
                </c:pt>
                <c:pt idx="10">
                  <c:v>28890</c:v>
                </c:pt>
                <c:pt idx="11">
                  <c:v>28370</c:v>
                </c:pt>
                <c:pt idx="12">
                  <c:v>28370</c:v>
                </c:pt>
                <c:pt idx="13">
                  <c:v>30550</c:v>
                </c:pt>
                <c:pt idx="14">
                  <c:v>30550</c:v>
                </c:pt>
                <c:pt idx="15">
                  <c:v>32510</c:v>
                </c:pt>
                <c:pt idx="16">
                  <c:v>32510</c:v>
                </c:pt>
                <c:pt idx="17">
                  <c:v>34680</c:v>
                </c:pt>
                <c:pt idx="18">
                  <c:v>34680</c:v>
                </c:pt>
                <c:pt idx="19">
                  <c:v>36640</c:v>
                </c:pt>
                <c:pt idx="20">
                  <c:v>36640</c:v>
                </c:pt>
                <c:pt idx="21">
                  <c:v>36110</c:v>
                </c:pt>
                <c:pt idx="22">
                  <c:v>36110</c:v>
                </c:pt>
                <c:pt idx="23">
                  <c:v>35750</c:v>
                </c:pt>
                <c:pt idx="24">
                  <c:v>35750</c:v>
                </c:pt>
                <c:pt idx="25">
                  <c:v>38080</c:v>
                </c:pt>
                <c:pt idx="26">
                  <c:v>38080</c:v>
                </c:pt>
                <c:pt idx="27">
                  <c:v>39090</c:v>
                </c:pt>
                <c:pt idx="28">
                  <c:v>39090</c:v>
                </c:pt>
                <c:pt idx="29">
                  <c:v>41120</c:v>
                </c:pt>
                <c:pt idx="30">
                  <c:v>41120</c:v>
                </c:pt>
                <c:pt idx="31">
                  <c:v>40460</c:v>
                </c:pt>
                <c:pt idx="32">
                  <c:v>40460</c:v>
                </c:pt>
                <c:pt idx="33">
                  <c:v>42590</c:v>
                </c:pt>
                <c:pt idx="34">
                  <c:v>42590</c:v>
                </c:pt>
                <c:pt idx="35">
                  <c:v>42170</c:v>
                </c:pt>
                <c:pt idx="36">
                  <c:v>42170</c:v>
                </c:pt>
                <c:pt idx="37">
                  <c:v>41960</c:v>
                </c:pt>
                <c:pt idx="38">
                  <c:v>41960</c:v>
                </c:pt>
                <c:pt idx="39">
                  <c:v>41600</c:v>
                </c:pt>
                <c:pt idx="40">
                  <c:v>41600</c:v>
                </c:pt>
                <c:pt idx="41">
                  <c:v>41170</c:v>
                </c:pt>
                <c:pt idx="42">
                  <c:v>41170</c:v>
                </c:pt>
                <c:pt idx="43">
                  <c:v>40380</c:v>
                </c:pt>
                <c:pt idx="44">
                  <c:v>40380</c:v>
                </c:pt>
                <c:pt idx="45">
                  <c:v>42950</c:v>
                </c:pt>
                <c:pt idx="46">
                  <c:v>42950</c:v>
                </c:pt>
                <c:pt idx="47">
                  <c:v>42300</c:v>
                </c:pt>
                <c:pt idx="48">
                  <c:v>42300</c:v>
                </c:pt>
                <c:pt idx="49">
                  <c:v>44300</c:v>
                </c:pt>
                <c:pt idx="50">
                  <c:v>44300</c:v>
                </c:pt>
                <c:pt idx="51">
                  <c:v>43550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5-409D-8A75-22F97A3A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28384"/>
        <c:axId val="183734272"/>
      </c:lineChart>
      <c:catAx>
        <c:axId val="183728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34272"/>
        <c:crosses val="autoZero"/>
        <c:auto val="1"/>
        <c:lblAlgn val="ctr"/>
        <c:lblOffset val="100"/>
        <c:noMultiLvlLbl val="0"/>
      </c:catAx>
      <c:valAx>
        <c:axId val="183734272"/>
        <c:scaling>
          <c:orientation val="minMax"/>
          <c:min val="2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2838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'6、绩效评估'!$C$234</c:f>
              <c:strCache>
                <c:ptCount val="1"/>
                <c:pt idx="0">
                  <c:v>权益最
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'6、绩效评估'!$C$235:$C$248</c:f>
              <c:numCache>
                <c:formatCode>General</c:formatCode>
                <c:ptCount val="14"/>
                <c:pt idx="0">
                  <c:v>8030</c:v>
                </c:pt>
                <c:pt idx="1">
                  <c:v>8030</c:v>
                </c:pt>
                <c:pt idx="2">
                  <c:v>3410</c:v>
                </c:pt>
                <c:pt idx="3">
                  <c:v>3860</c:v>
                </c:pt>
                <c:pt idx="4">
                  <c:v>2200</c:v>
                </c:pt>
                <c:pt idx="5">
                  <c:v>1970</c:v>
                </c:pt>
                <c:pt idx="6">
                  <c:v>2270</c:v>
                </c:pt>
                <c:pt idx="7">
                  <c:v>3560</c:v>
                </c:pt>
                <c:pt idx="8">
                  <c:v>4320</c:v>
                </c:pt>
                <c:pt idx="9">
                  <c:v>4320</c:v>
                </c:pt>
                <c:pt idx="10">
                  <c:v>4320</c:v>
                </c:pt>
                <c:pt idx="11">
                  <c:v>3520</c:v>
                </c:pt>
                <c:pt idx="12">
                  <c:v>3520</c:v>
                </c:pt>
                <c:pt idx="13">
                  <c:v>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D-49C7-8F74-2C611829C763}"/>
            </c:ext>
          </c:extLst>
        </c:ser>
        <c:ser>
          <c:idx val="1"/>
          <c:order val="1"/>
          <c:tx>
            <c:strRef>
              <c:f>'6、绩效评估'!$D$234</c:f>
              <c:strCache>
                <c:ptCount val="1"/>
                <c:pt idx="0">
                  <c:v>净损益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'6、绩效评估'!$D$235:$D$248</c:f>
              <c:numCache>
                <c:formatCode>_ * #,##0_ ;_ * \-#,##0_ ;_ * "-"??_ ;_ @_ </c:formatCode>
                <c:ptCount val="14"/>
                <c:pt idx="0">
                  <c:v>4230</c:v>
                </c:pt>
                <c:pt idx="1">
                  <c:v>9060</c:v>
                </c:pt>
                <c:pt idx="2">
                  <c:v>15420</c:v>
                </c:pt>
                <c:pt idx="3">
                  <c:v>15910</c:v>
                </c:pt>
                <c:pt idx="4">
                  <c:v>15720</c:v>
                </c:pt>
                <c:pt idx="5">
                  <c:v>14190</c:v>
                </c:pt>
                <c:pt idx="6">
                  <c:v>17050</c:v>
                </c:pt>
                <c:pt idx="7">
                  <c:v>13520</c:v>
                </c:pt>
                <c:pt idx="8">
                  <c:v>16570</c:v>
                </c:pt>
                <c:pt idx="9">
                  <c:v>27140</c:v>
                </c:pt>
                <c:pt idx="10">
                  <c:v>31330</c:v>
                </c:pt>
                <c:pt idx="11">
                  <c:v>33450</c:v>
                </c:pt>
                <c:pt idx="12">
                  <c:v>29290</c:v>
                </c:pt>
                <c:pt idx="13">
                  <c:v>23200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D-49C7-8F74-2C611829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018512"/>
        <c:axId val="1400020176"/>
      </c:lineChart>
      <c:catAx>
        <c:axId val="140001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020176"/>
        <c:crosses val="autoZero"/>
        <c:auto val="1"/>
        <c:lblAlgn val="ctr"/>
        <c:lblOffset val="100"/>
        <c:noMultiLvlLbl val="0"/>
      </c:catAx>
      <c:valAx>
        <c:axId val="14000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'6、绩效评估'!$C$253</c:f>
              <c:strCache>
                <c:ptCount val="1"/>
                <c:pt idx="0">
                  <c:v>权益最
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'6、绩效评估'!$C$254:$C$266</c:f>
              <c:numCache>
                <c:formatCode>General</c:formatCode>
                <c:ptCount val="13"/>
                <c:pt idx="0">
                  <c:v>2050</c:v>
                </c:pt>
                <c:pt idx="1">
                  <c:v>1340</c:v>
                </c:pt>
                <c:pt idx="2">
                  <c:v>2270</c:v>
                </c:pt>
                <c:pt idx="3">
                  <c:v>1510</c:v>
                </c:pt>
                <c:pt idx="4">
                  <c:v>1740</c:v>
                </c:pt>
                <c:pt idx="5">
                  <c:v>1300</c:v>
                </c:pt>
                <c:pt idx="6">
                  <c:v>3120</c:v>
                </c:pt>
                <c:pt idx="7">
                  <c:v>2540</c:v>
                </c:pt>
                <c:pt idx="8">
                  <c:v>3520</c:v>
                </c:pt>
                <c:pt idx="9">
                  <c:v>1960</c:v>
                </c:pt>
                <c:pt idx="10">
                  <c:v>3140</c:v>
                </c:pt>
                <c:pt idx="11">
                  <c:v>2360</c:v>
                </c:pt>
                <c:pt idx="12">
                  <c:v>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4-4C95-92B0-63FB124D4C1D}"/>
            </c:ext>
          </c:extLst>
        </c:ser>
        <c:ser>
          <c:idx val="1"/>
          <c:order val="1"/>
          <c:tx>
            <c:strRef>
              <c:f>'6、绩效评估'!$D$253</c:f>
              <c:strCache>
                <c:ptCount val="1"/>
                <c:pt idx="0">
                  <c:v>净损益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'6、绩效评估'!$D$254:$D$266</c:f>
              <c:numCache>
                <c:formatCode>_ * #,##0_ ;_ * \-#,##0_ ;_ * "-"??_ ;_ @_ </c:formatCode>
                <c:ptCount val="13"/>
                <c:pt idx="0">
                  <c:v>5420</c:v>
                </c:pt>
                <c:pt idx="1">
                  <c:v>940</c:v>
                </c:pt>
                <c:pt idx="2">
                  <c:v>4740</c:v>
                </c:pt>
                <c:pt idx="3">
                  <c:v>3750</c:v>
                </c:pt>
                <c:pt idx="4">
                  <c:v>2360</c:v>
                </c:pt>
                <c:pt idx="5">
                  <c:v>4920</c:v>
                </c:pt>
                <c:pt idx="6">
                  <c:v>1250</c:v>
                </c:pt>
                <c:pt idx="7">
                  <c:v>8080</c:v>
                </c:pt>
                <c:pt idx="8">
                  <c:v>12930</c:v>
                </c:pt>
                <c:pt idx="9">
                  <c:v>9070</c:v>
                </c:pt>
                <c:pt idx="10">
                  <c:v>2730</c:v>
                </c:pt>
                <c:pt idx="11">
                  <c:v>3930</c:v>
                </c:pt>
                <c:pt idx="12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4-4C95-92B0-63FB124D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34368"/>
        <c:axId val="486334784"/>
      </c:lineChart>
      <c:catAx>
        <c:axId val="48633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334784"/>
        <c:crosses val="autoZero"/>
        <c:auto val="1"/>
        <c:lblAlgn val="ctr"/>
        <c:lblOffset val="100"/>
        <c:noMultiLvlLbl val="0"/>
      </c:catAx>
      <c:valAx>
        <c:axId val="4863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3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'7、交易策略'!$H$18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'7、交易策略'!$C$19:$C$40</c:f>
              <c:numCache>
                <c:formatCode>m/d/yyyy</c:formatCode>
                <c:ptCount val="22"/>
                <c:pt idx="0" formatCode="yyyy/m/d;@">
                  <c:v>43650</c:v>
                </c:pt>
                <c:pt idx="1">
                  <c:v>43651</c:v>
                </c:pt>
                <c:pt idx="2">
                  <c:v>43654</c:v>
                </c:pt>
                <c:pt idx="3">
                  <c:v>43655</c:v>
                </c:pt>
                <c:pt idx="4">
                  <c:v>43656</c:v>
                </c:pt>
                <c:pt idx="5">
                  <c:v>43657</c:v>
                </c:pt>
                <c:pt idx="6">
                  <c:v>43658</c:v>
                </c:pt>
                <c:pt idx="7">
                  <c:v>43661</c:v>
                </c:pt>
                <c:pt idx="8">
                  <c:v>43662</c:v>
                </c:pt>
                <c:pt idx="9">
                  <c:v>43663</c:v>
                </c:pt>
                <c:pt idx="10">
                  <c:v>43664</c:v>
                </c:pt>
                <c:pt idx="11">
                  <c:v>43665</c:v>
                </c:pt>
                <c:pt idx="12">
                  <c:v>43668</c:v>
                </c:pt>
                <c:pt idx="13">
                  <c:v>43669</c:v>
                </c:pt>
                <c:pt idx="14">
                  <c:v>43670</c:v>
                </c:pt>
                <c:pt idx="15">
                  <c:v>43671</c:v>
                </c:pt>
                <c:pt idx="16">
                  <c:v>43672</c:v>
                </c:pt>
                <c:pt idx="17">
                  <c:v>43675</c:v>
                </c:pt>
                <c:pt idx="18">
                  <c:v>43676</c:v>
                </c:pt>
                <c:pt idx="19">
                  <c:v>43677</c:v>
                </c:pt>
                <c:pt idx="20">
                  <c:v>43678</c:v>
                </c:pt>
                <c:pt idx="21">
                  <c:v>43679</c:v>
                </c:pt>
              </c:numCache>
            </c:numRef>
          </c:cat>
          <c:val>
            <c:numRef>
              <c:f>'7、交易策略'!$H$19:$H$40</c:f>
              <c:numCache>
                <c:formatCode>_ * #,##0_ ;_ * \-#,##0_ ;_ * "-"??_ ;_ @_ </c:formatCode>
                <c:ptCount val="22"/>
                <c:pt idx="0" formatCode="General">
                  <c:v>0</c:v>
                </c:pt>
                <c:pt idx="1">
                  <c:v>340</c:v>
                </c:pt>
                <c:pt idx="2">
                  <c:v>340</c:v>
                </c:pt>
                <c:pt idx="3">
                  <c:v>-120</c:v>
                </c:pt>
                <c:pt idx="4">
                  <c:v>60</c:v>
                </c:pt>
                <c:pt idx="5">
                  <c:v>90</c:v>
                </c:pt>
                <c:pt idx="6">
                  <c:v>540</c:v>
                </c:pt>
                <c:pt idx="7">
                  <c:v>-50</c:v>
                </c:pt>
                <c:pt idx="8">
                  <c:v>-120</c:v>
                </c:pt>
                <c:pt idx="9">
                  <c:v>-270</c:v>
                </c:pt>
                <c:pt idx="10">
                  <c:v>540</c:v>
                </c:pt>
                <c:pt idx="11">
                  <c:v>220</c:v>
                </c:pt>
                <c:pt idx="12">
                  <c:v>710</c:v>
                </c:pt>
                <c:pt idx="13">
                  <c:v>780</c:v>
                </c:pt>
                <c:pt idx="14">
                  <c:v>1200</c:v>
                </c:pt>
                <c:pt idx="15">
                  <c:v>830</c:v>
                </c:pt>
                <c:pt idx="16">
                  <c:v>1020</c:v>
                </c:pt>
                <c:pt idx="17">
                  <c:v>1520</c:v>
                </c:pt>
                <c:pt idx="18">
                  <c:v>1470</c:v>
                </c:pt>
                <c:pt idx="19">
                  <c:v>1430</c:v>
                </c:pt>
                <c:pt idx="20">
                  <c:v>1770</c:v>
                </c:pt>
                <c:pt idx="21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8-484E-9DA3-E1A86B10888E}"/>
            </c:ext>
          </c:extLst>
        </c:ser>
        <c:ser>
          <c:idx val="1"/>
          <c:order val="1"/>
          <c:tx>
            <c:strRef>
              <c:f>'7、交易策略'!$J$18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'7、交易策略'!$J$19:$J$40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460</c:v>
                </c:pt>
                <c:pt idx="4">
                  <c:v>460</c:v>
                </c:pt>
                <c:pt idx="5">
                  <c:v>460</c:v>
                </c:pt>
                <c:pt idx="6">
                  <c:v>460</c:v>
                </c:pt>
                <c:pt idx="7">
                  <c:v>590</c:v>
                </c:pt>
                <c:pt idx="8">
                  <c:v>660</c:v>
                </c:pt>
                <c:pt idx="9">
                  <c:v>810</c:v>
                </c:pt>
                <c:pt idx="10">
                  <c:v>810</c:v>
                </c:pt>
                <c:pt idx="11">
                  <c:v>810</c:v>
                </c:pt>
                <c:pt idx="12">
                  <c:v>810</c:v>
                </c:pt>
                <c:pt idx="13">
                  <c:v>810</c:v>
                </c:pt>
                <c:pt idx="14">
                  <c:v>810</c:v>
                </c:pt>
                <c:pt idx="15">
                  <c:v>810</c:v>
                </c:pt>
                <c:pt idx="16">
                  <c:v>810</c:v>
                </c:pt>
                <c:pt idx="17">
                  <c:v>810</c:v>
                </c:pt>
                <c:pt idx="18">
                  <c:v>810</c:v>
                </c:pt>
                <c:pt idx="19">
                  <c:v>810</c:v>
                </c:pt>
                <c:pt idx="20">
                  <c:v>810</c:v>
                </c:pt>
                <c:pt idx="21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8-484E-9DA3-E1A86B10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620560"/>
        <c:axId val="805356224"/>
      </c:lineChart>
      <c:dateAx>
        <c:axId val="809620560"/>
        <c:scaling>
          <c:orientation val="minMax"/>
        </c:scaling>
        <c:delete val="0"/>
        <c:axPos val="b"/>
        <c:numFmt formatCode="yyyy/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356224"/>
        <c:crosses val="autoZero"/>
        <c:auto val="1"/>
        <c:lblOffset val="100"/>
        <c:baseTimeUnit val="days"/>
      </c:dateAx>
      <c:valAx>
        <c:axId val="8053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62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'7、交易策略'!$H$18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'7、交易策略'!$H$42:$H$48</c:f>
              <c:numCache>
                <c:formatCode>_ * #,##0_ ;_ * \-#,##0_ ;_ * "-"??_ ;_ @_ </c:formatCode>
                <c:ptCount val="7"/>
                <c:pt idx="0" formatCode="General">
                  <c:v>0</c:v>
                </c:pt>
                <c:pt idx="1">
                  <c:v>390</c:v>
                </c:pt>
                <c:pt idx="2">
                  <c:v>1170</c:v>
                </c:pt>
                <c:pt idx="3">
                  <c:v>680</c:v>
                </c:pt>
                <c:pt idx="4">
                  <c:v>680</c:v>
                </c:pt>
                <c:pt idx="5">
                  <c:v>680</c:v>
                </c:pt>
                <c:pt idx="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2B8-BBA2-1462029751F1}"/>
            </c:ext>
          </c:extLst>
        </c:ser>
        <c:ser>
          <c:idx val="1"/>
          <c:order val="1"/>
          <c:tx>
            <c:strRef>
              <c:f>'7、交易策略'!$J$18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'7、交易策略'!$J$42:$J$48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490</c:v>
                </c:pt>
                <c:pt idx="4">
                  <c:v>490</c:v>
                </c:pt>
                <c:pt idx="5">
                  <c:v>490</c:v>
                </c:pt>
                <c:pt idx="6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2-42B8-BBA2-14620297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203</xdr:row>
      <xdr:rowOff>133351</xdr:rowOff>
    </xdr:from>
    <xdr:to>
      <xdr:col>16</xdr:col>
      <xdr:colOff>200025</xdr:colOff>
      <xdr:row>232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770163</xdr:colOff>
      <xdr:row>300</xdr:row>
      <xdr:rowOff>115660</xdr:rowOff>
    </xdr:from>
    <xdr:to>
      <xdr:col>17</xdr:col>
      <xdr:colOff>149678</xdr:colOff>
      <xdr:row>328</xdr:row>
      <xdr:rowOff>81643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235</xdr:row>
      <xdr:rowOff>190500</xdr:rowOff>
    </xdr:from>
    <xdr:to>
      <xdr:col>8</xdr:col>
      <xdr:colOff>457200</xdr:colOff>
      <xdr:row>249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255</xdr:row>
      <xdr:rowOff>0</xdr:rowOff>
    </xdr:from>
    <xdr:to>
      <xdr:col>9</xdr:col>
      <xdr:colOff>85725</xdr:colOff>
      <xdr:row>268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62901</xdr:colOff>
      <xdr:row>20</xdr:row>
      <xdr:rowOff>198230</xdr:rowOff>
    </xdr:from>
    <xdr:to>
      <xdr:col>13</xdr:col>
      <xdr:colOff>1452564</xdr:colOff>
      <xdr:row>34</xdr:row>
      <xdr:rowOff>161745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68293</xdr:colOff>
      <xdr:row>41</xdr:row>
      <xdr:rowOff>57149</xdr:rowOff>
    </xdr:from>
    <xdr:to>
      <xdr:col>13</xdr:col>
      <xdr:colOff>1446722</xdr:colOff>
      <xdr:row>54</xdr:row>
      <xdr:rowOff>99382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0"/>
  <sheetViews>
    <sheetView topLeftCell="A2510" workbookViewId="0">
      <selection activeCell="C2526" sqref="C2526"/>
    </sheetView>
  </sheetViews>
  <sheetFormatPr defaultRowHeight="13.5"/>
  <cols>
    <col min="1" max="1" width="17.875" customWidth="1"/>
    <col min="2" max="2" width="8.375" customWidth="1"/>
    <col min="3" max="3" width="13" bestFit="1" customWidth="1"/>
  </cols>
  <sheetData>
    <row r="1" spans="1:3">
      <c r="A1" t="s">
        <v>287</v>
      </c>
      <c r="B1" t="s">
        <v>288</v>
      </c>
      <c r="C1" s="166" t="s">
        <v>289</v>
      </c>
    </row>
    <row r="2" spans="1:3">
      <c r="A2" s="165">
        <v>39899</v>
      </c>
      <c r="B2">
        <v>3562</v>
      </c>
      <c r="C2">
        <v>0</v>
      </c>
    </row>
    <row r="3" spans="1:3">
      <c r="A3" s="165">
        <v>39902</v>
      </c>
      <c r="B3">
        <v>3545</v>
      </c>
      <c r="C3">
        <f>ABS(B3-B2)</f>
        <v>17</v>
      </c>
    </row>
    <row r="4" spans="1:3">
      <c r="A4" s="165">
        <v>39903</v>
      </c>
      <c r="B4">
        <v>3550</v>
      </c>
      <c r="C4">
        <f t="shared" ref="C4:C67" si="0">ABS(B4-B3)</f>
        <v>5</v>
      </c>
    </row>
    <row r="5" spans="1:3">
      <c r="A5" s="165">
        <v>39904</v>
      </c>
      <c r="B5">
        <v>3548</v>
      </c>
      <c r="C5">
        <f t="shared" si="0"/>
        <v>2</v>
      </c>
    </row>
    <row r="6" spans="1:3">
      <c r="A6" s="165">
        <v>39905</v>
      </c>
      <c r="B6">
        <v>3475</v>
      </c>
      <c r="C6">
        <f t="shared" si="0"/>
        <v>73</v>
      </c>
    </row>
    <row r="7" spans="1:3">
      <c r="A7" s="165">
        <v>39906</v>
      </c>
      <c r="B7">
        <v>3450</v>
      </c>
      <c r="C7">
        <f t="shared" si="0"/>
        <v>25</v>
      </c>
    </row>
    <row r="8" spans="1:3">
      <c r="A8" s="165">
        <v>39910</v>
      </c>
      <c r="B8">
        <v>3492</v>
      </c>
      <c r="C8">
        <f t="shared" si="0"/>
        <v>42</v>
      </c>
    </row>
    <row r="9" spans="1:3">
      <c r="A9" s="165">
        <v>39911</v>
      </c>
      <c r="B9">
        <v>3465</v>
      </c>
      <c r="C9">
        <f t="shared" si="0"/>
        <v>27</v>
      </c>
    </row>
    <row r="10" spans="1:3">
      <c r="A10" s="165">
        <v>39912</v>
      </c>
      <c r="B10">
        <v>3469</v>
      </c>
      <c r="C10">
        <f t="shared" si="0"/>
        <v>4</v>
      </c>
    </row>
    <row r="11" spans="1:3">
      <c r="A11" s="165">
        <v>39913</v>
      </c>
      <c r="B11">
        <v>3486</v>
      </c>
      <c r="C11">
        <f t="shared" si="0"/>
        <v>17</v>
      </c>
    </row>
    <row r="12" spans="1:3">
      <c r="A12" s="165">
        <v>39916</v>
      </c>
      <c r="B12">
        <v>3471</v>
      </c>
      <c r="C12">
        <f t="shared" si="0"/>
        <v>15</v>
      </c>
    </row>
    <row r="13" spans="1:3">
      <c r="A13" s="165">
        <v>39917</v>
      </c>
      <c r="B13">
        <v>3561</v>
      </c>
      <c r="C13">
        <f t="shared" si="0"/>
        <v>90</v>
      </c>
    </row>
    <row r="14" spans="1:3">
      <c r="A14" s="165">
        <v>39918</v>
      </c>
      <c r="B14">
        <v>3564</v>
      </c>
      <c r="C14">
        <f t="shared" si="0"/>
        <v>3</v>
      </c>
    </row>
    <row r="15" spans="1:3">
      <c r="A15" s="165">
        <v>39919</v>
      </c>
      <c r="B15">
        <v>3598</v>
      </c>
      <c r="C15">
        <f t="shared" si="0"/>
        <v>34</v>
      </c>
    </row>
    <row r="16" spans="1:3">
      <c r="A16" s="165">
        <v>39920</v>
      </c>
      <c r="B16">
        <v>3622</v>
      </c>
      <c r="C16">
        <f t="shared" si="0"/>
        <v>24</v>
      </c>
    </row>
    <row r="17" spans="1:3">
      <c r="A17" s="165">
        <v>39923</v>
      </c>
      <c r="B17">
        <v>3625</v>
      </c>
      <c r="C17">
        <f t="shared" si="0"/>
        <v>3</v>
      </c>
    </row>
    <row r="18" spans="1:3">
      <c r="A18" s="165">
        <v>39924</v>
      </c>
      <c r="B18">
        <v>3526</v>
      </c>
      <c r="C18">
        <f t="shared" si="0"/>
        <v>99</v>
      </c>
    </row>
    <row r="19" spans="1:3">
      <c r="A19" s="165">
        <v>39925</v>
      </c>
      <c r="B19">
        <v>3528</v>
      </c>
      <c r="C19">
        <f t="shared" si="0"/>
        <v>2</v>
      </c>
    </row>
    <row r="20" spans="1:3">
      <c r="A20" s="165">
        <v>39926</v>
      </c>
      <c r="B20">
        <v>3515</v>
      </c>
      <c r="C20">
        <f t="shared" si="0"/>
        <v>13</v>
      </c>
    </row>
    <row r="21" spans="1:3">
      <c r="A21" s="165">
        <v>39927</v>
      </c>
      <c r="B21">
        <v>3503</v>
      </c>
      <c r="C21">
        <f t="shared" si="0"/>
        <v>12</v>
      </c>
    </row>
    <row r="22" spans="1:3">
      <c r="A22" s="165">
        <v>39930</v>
      </c>
      <c r="B22">
        <v>3501</v>
      </c>
      <c r="C22">
        <f t="shared" si="0"/>
        <v>2</v>
      </c>
    </row>
    <row r="23" spans="1:3">
      <c r="A23" s="165">
        <v>39931</v>
      </c>
      <c r="B23">
        <v>3509</v>
      </c>
      <c r="C23">
        <f t="shared" si="0"/>
        <v>8</v>
      </c>
    </row>
    <row r="24" spans="1:3">
      <c r="A24" s="165">
        <v>39932</v>
      </c>
      <c r="B24">
        <v>3521</v>
      </c>
      <c r="C24">
        <f t="shared" si="0"/>
        <v>12</v>
      </c>
    </row>
    <row r="25" spans="1:3">
      <c r="A25" s="165">
        <v>39933</v>
      </c>
      <c r="B25">
        <v>3554</v>
      </c>
      <c r="C25">
        <f>ABS(B25-B24)</f>
        <v>33</v>
      </c>
    </row>
    <row r="26" spans="1:3">
      <c r="A26" s="165">
        <v>39937</v>
      </c>
      <c r="B26">
        <v>3637</v>
      </c>
      <c r="C26">
        <f t="shared" si="0"/>
        <v>83</v>
      </c>
    </row>
    <row r="27" spans="1:3">
      <c r="A27" s="165">
        <v>39938</v>
      </c>
      <c r="B27">
        <v>3578</v>
      </c>
      <c r="C27">
        <f t="shared" si="0"/>
        <v>59</v>
      </c>
    </row>
    <row r="28" spans="1:3">
      <c r="A28" s="165">
        <v>39939</v>
      </c>
      <c r="B28">
        <v>3595</v>
      </c>
      <c r="C28">
        <f t="shared" si="0"/>
        <v>17</v>
      </c>
    </row>
    <row r="29" spans="1:3">
      <c r="A29" s="165">
        <v>39940</v>
      </c>
      <c r="B29">
        <v>3594</v>
      </c>
      <c r="C29">
        <f t="shared" si="0"/>
        <v>1</v>
      </c>
    </row>
    <row r="30" spans="1:3">
      <c r="A30" s="165">
        <v>39941</v>
      </c>
      <c r="B30">
        <v>3615</v>
      </c>
      <c r="C30">
        <f t="shared" si="0"/>
        <v>21</v>
      </c>
    </row>
    <row r="31" spans="1:3">
      <c r="A31" s="165">
        <v>39944</v>
      </c>
      <c r="B31">
        <v>3640</v>
      </c>
      <c r="C31">
        <f t="shared" si="0"/>
        <v>25</v>
      </c>
    </row>
    <row r="32" spans="1:3">
      <c r="A32" s="165">
        <v>39945</v>
      </c>
      <c r="B32">
        <v>3646</v>
      </c>
      <c r="C32">
        <f t="shared" si="0"/>
        <v>6</v>
      </c>
    </row>
    <row r="33" spans="1:3">
      <c r="A33" s="165">
        <v>39946</v>
      </c>
      <c r="B33">
        <v>3640</v>
      </c>
      <c r="C33">
        <f t="shared" si="0"/>
        <v>6</v>
      </c>
    </row>
    <row r="34" spans="1:3">
      <c r="A34" s="165">
        <v>39947</v>
      </c>
      <c r="B34">
        <v>3595</v>
      </c>
      <c r="C34">
        <f t="shared" si="0"/>
        <v>45</v>
      </c>
    </row>
    <row r="35" spans="1:3">
      <c r="A35" s="165">
        <v>39948</v>
      </c>
      <c r="B35">
        <v>3605</v>
      </c>
      <c r="C35">
        <f t="shared" si="0"/>
        <v>10</v>
      </c>
    </row>
    <row r="36" spans="1:3">
      <c r="A36" s="165">
        <v>39951</v>
      </c>
      <c r="B36">
        <v>3609</v>
      </c>
      <c r="C36">
        <f t="shared" si="0"/>
        <v>4</v>
      </c>
    </row>
    <row r="37" spans="1:3">
      <c r="A37" s="165">
        <v>39952</v>
      </c>
      <c r="B37">
        <v>3619</v>
      </c>
      <c r="C37">
        <f t="shared" si="0"/>
        <v>10</v>
      </c>
    </row>
    <row r="38" spans="1:3">
      <c r="A38" s="165">
        <v>39953</v>
      </c>
      <c r="B38">
        <v>3619</v>
      </c>
      <c r="C38">
        <f t="shared" si="0"/>
        <v>0</v>
      </c>
    </row>
    <row r="39" spans="1:3">
      <c r="A39" s="165">
        <v>39954</v>
      </c>
      <c r="B39">
        <v>3625</v>
      </c>
      <c r="C39">
        <f t="shared" si="0"/>
        <v>6</v>
      </c>
    </row>
    <row r="40" spans="1:3">
      <c r="A40" s="165">
        <v>39955</v>
      </c>
      <c r="B40">
        <v>3619</v>
      </c>
      <c r="C40">
        <f t="shared" si="0"/>
        <v>6</v>
      </c>
    </row>
    <row r="41" spans="1:3">
      <c r="A41" s="165">
        <v>39958</v>
      </c>
      <c r="B41">
        <v>3610</v>
      </c>
      <c r="C41">
        <f t="shared" si="0"/>
        <v>9</v>
      </c>
    </row>
    <row r="42" spans="1:3">
      <c r="A42" s="165">
        <v>39959</v>
      </c>
      <c r="B42">
        <v>3602</v>
      </c>
      <c r="C42">
        <f t="shared" si="0"/>
        <v>8</v>
      </c>
    </row>
    <row r="43" spans="1:3">
      <c r="A43" s="165">
        <v>39960</v>
      </c>
      <c r="B43">
        <v>3611</v>
      </c>
      <c r="C43">
        <f t="shared" si="0"/>
        <v>9</v>
      </c>
    </row>
    <row r="44" spans="1:3">
      <c r="A44" s="165">
        <v>39965</v>
      </c>
      <c r="B44">
        <v>3648</v>
      </c>
      <c r="C44">
        <f>ABS(B44-B43)</f>
        <v>37</v>
      </c>
    </row>
    <row r="45" spans="1:3">
      <c r="A45" s="165">
        <v>39966</v>
      </c>
      <c r="B45">
        <v>3656</v>
      </c>
      <c r="C45">
        <f t="shared" si="0"/>
        <v>8</v>
      </c>
    </row>
    <row r="46" spans="1:3">
      <c r="A46" s="165">
        <v>39967</v>
      </c>
      <c r="B46">
        <v>3671</v>
      </c>
      <c r="C46">
        <f t="shared" si="0"/>
        <v>15</v>
      </c>
    </row>
    <row r="47" spans="1:3">
      <c r="A47" s="165">
        <v>39968</v>
      </c>
      <c r="B47">
        <v>3701</v>
      </c>
      <c r="C47">
        <f t="shared" si="0"/>
        <v>30</v>
      </c>
    </row>
    <row r="48" spans="1:3">
      <c r="A48" s="165">
        <v>39969</v>
      </c>
      <c r="B48">
        <v>3757</v>
      </c>
      <c r="C48">
        <f t="shared" si="0"/>
        <v>56</v>
      </c>
    </row>
    <row r="49" spans="1:3">
      <c r="A49" s="165">
        <v>39972</v>
      </c>
      <c r="B49">
        <v>3789</v>
      </c>
      <c r="C49">
        <f t="shared" si="0"/>
        <v>32</v>
      </c>
    </row>
    <row r="50" spans="1:3">
      <c r="A50" s="165">
        <v>39973</v>
      </c>
      <c r="B50">
        <v>3780</v>
      </c>
      <c r="C50">
        <f t="shared" si="0"/>
        <v>9</v>
      </c>
    </row>
    <row r="51" spans="1:3">
      <c r="A51" s="165">
        <v>39974</v>
      </c>
      <c r="B51">
        <v>3810</v>
      </c>
      <c r="C51">
        <f t="shared" si="0"/>
        <v>30</v>
      </c>
    </row>
    <row r="52" spans="1:3">
      <c r="A52" s="165">
        <v>39975</v>
      </c>
      <c r="B52">
        <v>3880</v>
      </c>
      <c r="C52">
        <f t="shared" si="0"/>
        <v>70</v>
      </c>
    </row>
    <row r="53" spans="1:3">
      <c r="A53" s="165">
        <v>39976</v>
      </c>
      <c r="B53">
        <v>3866</v>
      </c>
      <c r="C53">
        <f t="shared" si="0"/>
        <v>14</v>
      </c>
    </row>
    <row r="54" spans="1:3">
      <c r="A54" s="165">
        <v>39979</v>
      </c>
      <c r="B54">
        <v>3851</v>
      </c>
      <c r="C54">
        <f t="shared" si="0"/>
        <v>15</v>
      </c>
    </row>
    <row r="55" spans="1:3">
      <c r="A55" s="165">
        <v>39980</v>
      </c>
      <c r="B55">
        <v>3867</v>
      </c>
      <c r="C55">
        <f t="shared" si="0"/>
        <v>16</v>
      </c>
    </row>
    <row r="56" spans="1:3">
      <c r="A56" s="165">
        <v>39981</v>
      </c>
      <c r="B56">
        <v>3854</v>
      </c>
      <c r="C56">
        <f t="shared" si="0"/>
        <v>13</v>
      </c>
    </row>
    <row r="57" spans="1:3">
      <c r="A57" s="165">
        <v>39982</v>
      </c>
      <c r="B57">
        <v>3844</v>
      </c>
      <c r="C57">
        <f t="shared" si="0"/>
        <v>10</v>
      </c>
    </row>
    <row r="58" spans="1:3">
      <c r="A58" s="165">
        <v>39983</v>
      </c>
      <c r="B58">
        <v>3909</v>
      </c>
      <c r="C58">
        <f t="shared" si="0"/>
        <v>65</v>
      </c>
    </row>
    <row r="59" spans="1:3">
      <c r="A59" s="165">
        <v>39986</v>
      </c>
      <c r="B59">
        <v>3921</v>
      </c>
      <c r="C59">
        <f t="shared" si="0"/>
        <v>12</v>
      </c>
    </row>
    <row r="60" spans="1:3">
      <c r="A60" s="165">
        <v>39987</v>
      </c>
      <c r="B60">
        <v>3884</v>
      </c>
      <c r="C60">
        <f t="shared" si="0"/>
        <v>37</v>
      </c>
    </row>
    <row r="61" spans="1:3">
      <c r="A61" s="165">
        <v>39988</v>
      </c>
      <c r="B61">
        <v>3872</v>
      </c>
      <c r="C61">
        <f t="shared" si="0"/>
        <v>12</v>
      </c>
    </row>
    <row r="62" spans="1:3">
      <c r="A62" s="165">
        <v>39989</v>
      </c>
      <c r="B62">
        <v>3869</v>
      </c>
      <c r="C62">
        <f t="shared" si="0"/>
        <v>3</v>
      </c>
    </row>
    <row r="63" spans="1:3">
      <c r="A63" s="165">
        <v>39990</v>
      </c>
      <c r="B63">
        <v>3857</v>
      </c>
      <c r="C63">
        <f t="shared" si="0"/>
        <v>12</v>
      </c>
    </row>
    <row r="64" spans="1:3">
      <c r="A64" s="165">
        <v>39993</v>
      </c>
      <c r="B64">
        <v>3832</v>
      </c>
      <c r="C64">
        <f t="shared" si="0"/>
        <v>25</v>
      </c>
    </row>
    <row r="65" spans="1:3">
      <c r="A65" s="165">
        <v>39994</v>
      </c>
      <c r="B65">
        <v>3827</v>
      </c>
      <c r="C65">
        <f t="shared" si="0"/>
        <v>5</v>
      </c>
    </row>
    <row r="66" spans="1:3">
      <c r="A66" s="165">
        <v>39995</v>
      </c>
      <c r="B66">
        <v>3841</v>
      </c>
      <c r="C66">
        <f>ABS(B66-B65)</f>
        <v>14</v>
      </c>
    </row>
    <row r="67" spans="1:3">
      <c r="A67" s="165">
        <v>39996</v>
      </c>
      <c r="B67">
        <v>3868</v>
      </c>
      <c r="C67">
        <f t="shared" si="0"/>
        <v>27</v>
      </c>
    </row>
    <row r="68" spans="1:3">
      <c r="A68" s="165">
        <v>39997</v>
      </c>
      <c r="B68">
        <v>3860</v>
      </c>
      <c r="C68">
        <f t="shared" ref="C68:C131" si="1">ABS(B68-B67)</f>
        <v>8</v>
      </c>
    </row>
    <row r="69" spans="1:3">
      <c r="A69" s="165">
        <v>40000</v>
      </c>
      <c r="B69">
        <v>3866</v>
      </c>
      <c r="C69">
        <f t="shared" si="1"/>
        <v>6</v>
      </c>
    </row>
    <row r="70" spans="1:3">
      <c r="A70" s="165">
        <v>40001</v>
      </c>
      <c r="B70">
        <v>3871</v>
      </c>
      <c r="C70">
        <f t="shared" si="1"/>
        <v>5</v>
      </c>
    </row>
    <row r="71" spans="1:3">
      <c r="A71" s="165">
        <v>40002</v>
      </c>
      <c r="B71">
        <v>3851</v>
      </c>
      <c r="C71">
        <f t="shared" si="1"/>
        <v>20</v>
      </c>
    </row>
    <row r="72" spans="1:3">
      <c r="A72" s="165">
        <v>40003</v>
      </c>
      <c r="B72">
        <v>3866</v>
      </c>
      <c r="C72">
        <f t="shared" si="1"/>
        <v>15</v>
      </c>
    </row>
    <row r="73" spans="1:3">
      <c r="A73" s="165">
        <v>40004</v>
      </c>
      <c r="B73">
        <v>3892</v>
      </c>
      <c r="C73">
        <f t="shared" si="1"/>
        <v>26</v>
      </c>
    </row>
    <row r="74" spans="1:3">
      <c r="A74" s="165">
        <v>40007</v>
      </c>
      <c r="B74">
        <v>3905</v>
      </c>
      <c r="C74">
        <f t="shared" si="1"/>
        <v>13</v>
      </c>
    </row>
    <row r="75" spans="1:3">
      <c r="A75" s="165">
        <v>40008</v>
      </c>
      <c r="B75">
        <v>3919</v>
      </c>
      <c r="C75">
        <f t="shared" si="1"/>
        <v>14</v>
      </c>
    </row>
    <row r="76" spans="1:3">
      <c r="A76" s="165">
        <v>40009</v>
      </c>
      <c r="B76">
        <v>3995</v>
      </c>
      <c r="C76">
        <f t="shared" si="1"/>
        <v>76</v>
      </c>
    </row>
    <row r="77" spans="1:3">
      <c r="A77" s="165">
        <v>40010</v>
      </c>
      <c r="B77">
        <v>4026</v>
      </c>
      <c r="C77">
        <f t="shared" si="1"/>
        <v>31</v>
      </c>
    </row>
    <row r="78" spans="1:3">
      <c r="A78" s="165">
        <v>40011</v>
      </c>
      <c r="B78">
        <v>4002</v>
      </c>
      <c r="C78">
        <f t="shared" si="1"/>
        <v>24</v>
      </c>
    </row>
    <row r="79" spans="1:3">
      <c r="A79" s="165">
        <v>40014</v>
      </c>
      <c r="B79">
        <v>4025</v>
      </c>
      <c r="C79">
        <f t="shared" si="1"/>
        <v>23</v>
      </c>
    </row>
    <row r="80" spans="1:3">
      <c r="A80" s="165">
        <v>40015</v>
      </c>
      <c r="B80">
        <v>4032</v>
      </c>
      <c r="C80">
        <f t="shared" si="1"/>
        <v>7</v>
      </c>
    </row>
    <row r="81" spans="1:3">
      <c r="A81" s="165">
        <v>40016</v>
      </c>
      <c r="B81">
        <v>4069</v>
      </c>
      <c r="C81">
        <f t="shared" si="1"/>
        <v>37</v>
      </c>
    </row>
    <row r="82" spans="1:3">
      <c r="A82" s="165">
        <v>40017</v>
      </c>
      <c r="B82">
        <v>4120</v>
      </c>
      <c r="C82">
        <f t="shared" si="1"/>
        <v>51</v>
      </c>
    </row>
    <row r="83" spans="1:3">
      <c r="A83" s="165">
        <v>40018</v>
      </c>
      <c r="B83">
        <v>4184</v>
      </c>
      <c r="C83">
        <f t="shared" si="1"/>
        <v>64</v>
      </c>
    </row>
    <row r="84" spans="1:3">
      <c r="A84" s="165">
        <v>40021</v>
      </c>
      <c r="B84">
        <v>4239</v>
      </c>
      <c r="C84">
        <f t="shared" si="1"/>
        <v>55</v>
      </c>
    </row>
    <row r="85" spans="1:3">
      <c r="A85" s="165">
        <v>40022</v>
      </c>
      <c r="B85">
        <v>4329</v>
      </c>
      <c r="C85">
        <f t="shared" si="1"/>
        <v>90</v>
      </c>
    </row>
    <row r="86" spans="1:3">
      <c r="A86" s="165">
        <v>40023</v>
      </c>
      <c r="B86">
        <v>4386</v>
      </c>
      <c r="C86">
        <f t="shared" si="1"/>
        <v>57</v>
      </c>
    </row>
    <row r="87" spans="1:3">
      <c r="A87" s="165">
        <v>40024</v>
      </c>
      <c r="B87">
        <v>4440</v>
      </c>
      <c r="C87">
        <f t="shared" si="1"/>
        <v>54</v>
      </c>
    </row>
    <row r="88" spans="1:3">
      <c r="A88" s="165">
        <v>40025</v>
      </c>
      <c r="B88">
        <v>4622</v>
      </c>
      <c r="C88">
        <f t="shared" si="1"/>
        <v>182</v>
      </c>
    </row>
    <row r="89" spans="1:3">
      <c r="A89" s="165">
        <v>40028</v>
      </c>
      <c r="B89">
        <v>4860</v>
      </c>
      <c r="C89">
        <f t="shared" si="1"/>
        <v>238</v>
      </c>
    </row>
    <row r="90" spans="1:3">
      <c r="A90" s="165">
        <v>40029</v>
      </c>
      <c r="B90">
        <v>4842</v>
      </c>
      <c r="C90">
        <f t="shared" si="1"/>
        <v>18</v>
      </c>
    </row>
    <row r="91" spans="1:3">
      <c r="A91" s="165">
        <v>40030</v>
      </c>
      <c r="B91">
        <v>4875</v>
      </c>
      <c r="C91">
        <f t="shared" si="1"/>
        <v>33</v>
      </c>
    </row>
    <row r="92" spans="1:3">
      <c r="A92" s="165">
        <v>40031</v>
      </c>
      <c r="B92">
        <v>4866</v>
      </c>
      <c r="C92">
        <f t="shared" si="1"/>
        <v>9</v>
      </c>
    </row>
    <row r="93" spans="1:3">
      <c r="A93" s="165">
        <v>40032</v>
      </c>
      <c r="B93">
        <v>4679</v>
      </c>
      <c r="C93">
        <f t="shared" si="1"/>
        <v>187</v>
      </c>
    </row>
    <row r="94" spans="1:3">
      <c r="A94" s="165">
        <v>40035</v>
      </c>
      <c r="B94">
        <v>4656</v>
      </c>
      <c r="C94">
        <f t="shared" si="1"/>
        <v>23</v>
      </c>
    </row>
    <row r="95" spans="1:3">
      <c r="A95" s="165">
        <v>40036</v>
      </c>
      <c r="B95">
        <v>4675</v>
      </c>
      <c r="C95">
        <f t="shared" si="1"/>
        <v>19</v>
      </c>
    </row>
    <row r="96" spans="1:3">
      <c r="A96" s="165">
        <v>40037</v>
      </c>
      <c r="B96">
        <v>4611</v>
      </c>
      <c r="C96">
        <f t="shared" si="1"/>
        <v>64</v>
      </c>
    </row>
    <row r="97" spans="1:3">
      <c r="A97" s="165">
        <v>40038</v>
      </c>
      <c r="B97">
        <v>4632</v>
      </c>
      <c r="C97">
        <f t="shared" si="1"/>
        <v>21</v>
      </c>
    </row>
    <row r="98" spans="1:3">
      <c r="A98" s="165">
        <v>40039</v>
      </c>
      <c r="B98">
        <v>4526</v>
      </c>
      <c r="C98">
        <f t="shared" si="1"/>
        <v>106</v>
      </c>
    </row>
    <row r="99" spans="1:3">
      <c r="A99" s="165">
        <v>40042</v>
      </c>
      <c r="B99">
        <v>4449</v>
      </c>
      <c r="C99">
        <f t="shared" si="1"/>
        <v>77</v>
      </c>
    </row>
    <row r="100" spans="1:3">
      <c r="A100" s="165">
        <v>40043</v>
      </c>
      <c r="B100">
        <v>4427</v>
      </c>
      <c r="C100">
        <f t="shared" si="1"/>
        <v>22</v>
      </c>
    </row>
    <row r="101" spans="1:3">
      <c r="A101" s="165">
        <v>40044</v>
      </c>
      <c r="B101">
        <v>4227</v>
      </c>
      <c r="C101">
        <f t="shared" si="1"/>
        <v>200</v>
      </c>
    </row>
    <row r="102" spans="1:3">
      <c r="A102" s="165">
        <v>40045</v>
      </c>
      <c r="B102">
        <v>4288</v>
      </c>
      <c r="C102">
        <f t="shared" si="1"/>
        <v>61</v>
      </c>
    </row>
    <row r="103" spans="1:3">
      <c r="A103" s="165">
        <v>40046</v>
      </c>
      <c r="B103">
        <v>4338</v>
      </c>
      <c r="C103">
        <f t="shared" si="1"/>
        <v>50</v>
      </c>
    </row>
    <row r="104" spans="1:3">
      <c r="A104" s="165">
        <v>40049</v>
      </c>
      <c r="B104">
        <v>4329</v>
      </c>
      <c r="C104">
        <f t="shared" si="1"/>
        <v>9</v>
      </c>
    </row>
    <row r="105" spans="1:3">
      <c r="A105" s="165">
        <v>40050</v>
      </c>
      <c r="B105">
        <v>4245</v>
      </c>
      <c r="C105">
        <f t="shared" si="1"/>
        <v>84</v>
      </c>
    </row>
    <row r="106" spans="1:3">
      <c r="A106" s="165">
        <v>40051</v>
      </c>
      <c r="B106">
        <v>4273</v>
      </c>
      <c r="C106">
        <f t="shared" si="1"/>
        <v>28</v>
      </c>
    </row>
    <row r="107" spans="1:3">
      <c r="A107" s="165">
        <v>40052</v>
      </c>
      <c r="B107">
        <v>4275</v>
      </c>
      <c r="C107">
        <f t="shared" si="1"/>
        <v>2</v>
      </c>
    </row>
    <row r="108" spans="1:3">
      <c r="A108" s="165">
        <v>40053</v>
      </c>
      <c r="B108">
        <v>4274</v>
      </c>
      <c r="C108">
        <f t="shared" si="1"/>
        <v>1</v>
      </c>
    </row>
    <row r="109" spans="1:3">
      <c r="A109" s="165">
        <v>40056</v>
      </c>
      <c r="B109">
        <v>4127</v>
      </c>
      <c r="C109">
        <f t="shared" si="1"/>
        <v>147</v>
      </c>
    </row>
    <row r="110" spans="1:3">
      <c r="A110" s="165">
        <v>40057</v>
      </c>
      <c r="B110">
        <v>4078</v>
      </c>
      <c r="C110">
        <f t="shared" si="1"/>
        <v>49</v>
      </c>
    </row>
    <row r="111" spans="1:3">
      <c r="A111" s="165">
        <v>40058</v>
      </c>
      <c r="B111">
        <v>4035</v>
      </c>
      <c r="C111">
        <f t="shared" si="1"/>
        <v>43</v>
      </c>
    </row>
    <row r="112" spans="1:3">
      <c r="A112" s="165">
        <v>40059</v>
      </c>
      <c r="B112">
        <v>4046</v>
      </c>
      <c r="C112">
        <f t="shared" si="1"/>
        <v>11</v>
      </c>
    </row>
    <row r="113" spans="1:3">
      <c r="A113" s="165">
        <v>40060</v>
      </c>
      <c r="B113">
        <v>4029</v>
      </c>
      <c r="C113">
        <f t="shared" si="1"/>
        <v>17</v>
      </c>
    </row>
    <row r="114" spans="1:3">
      <c r="A114" s="165">
        <v>40063</v>
      </c>
      <c r="B114">
        <v>3916</v>
      </c>
      <c r="C114">
        <f t="shared" si="1"/>
        <v>113</v>
      </c>
    </row>
    <row r="115" spans="1:3">
      <c r="A115" s="165">
        <v>40064</v>
      </c>
      <c r="B115">
        <v>3936</v>
      </c>
      <c r="C115">
        <f t="shared" si="1"/>
        <v>20</v>
      </c>
    </row>
    <row r="116" spans="1:3">
      <c r="A116" s="165">
        <v>40065</v>
      </c>
      <c r="B116">
        <v>4026</v>
      </c>
      <c r="C116">
        <f t="shared" si="1"/>
        <v>90</v>
      </c>
    </row>
    <row r="117" spans="1:3">
      <c r="A117" s="165">
        <v>40066</v>
      </c>
      <c r="B117">
        <v>3996</v>
      </c>
      <c r="C117">
        <f t="shared" si="1"/>
        <v>30</v>
      </c>
    </row>
    <row r="118" spans="1:3">
      <c r="A118" s="165">
        <v>40067</v>
      </c>
      <c r="B118">
        <v>3965</v>
      </c>
      <c r="C118">
        <f t="shared" si="1"/>
        <v>31</v>
      </c>
    </row>
    <row r="119" spans="1:3">
      <c r="A119" s="165">
        <v>40070</v>
      </c>
      <c r="B119">
        <v>3962</v>
      </c>
      <c r="C119">
        <f t="shared" si="1"/>
        <v>3</v>
      </c>
    </row>
    <row r="120" spans="1:3">
      <c r="A120" s="165">
        <v>40071</v>
      </c>
      <c r="B120">
        <v>3959</v>
      </c>
      <c r="C120">
        <f t="shared" si="1"/>
        <v>3</v>
      </c>
    </row>
    <row r="121" spans="1:3">
      <c r="A121" s="165">
        <v>40072</v>
      </c>
      <c r="B121">
        <v>4027</v>
      </c>
      <c r="C121">
        <f t="shared" si="1"/>
        <v>68</v>
      </c>
    </row>
    <row r="122" spans="1:3">
      <c r="A122" s="165">
        <v>40073</v>
      </c>
      <c r="B122">
        <v>3980</v>
      </c>
      <c r="C122">
        <f t="shared" si="1"/>
        <v>47</v>
      </c>
    </row>
    <row r="123" spans="1:3">
      <c r="A123" s="165">
        <v>40074</v>
      </c>
      <c r="B123">
        <v>3963</v>
      </c>
      <c r="C123">
        <f t="shared" si="1"/>
        <v>17</v>
      </c>
    </row>
    <row r="124" spans="1:3">
      <c r="A124" s="165">
        <v>40077</v>
      </c>
      <c r="B124">
        <v>3987</v>
      </c>
      <c r="C124">
        <f t="shared" si="1"/>
        <v>24</v>
      </c>
    </row>
    <row r="125" spans="1:3">
      <c r="A125" s="165">
        <v>40078</v>
      </c>
      <c r="B125">
        <v>3951</v>
      </c>
      <c r="C125">
        <f t="shared" si="1"/>
        <v>36</v>
      </c>
    </row>
    <row r="126" spans="1:3">
      <c r="A126" s="165">
        <v>40079</v>
      </c>
      <c r="B126">
        <v>3891</v>
      </c>
      <c r="C126">
        <f t="shared" si="1"/>
        <v>60</v>
      </c>
    </row>
    <row r="127" spans="1:3">
      <c r="A127" s="165">
        <v>40080</v>
      </c>
      <c r="B127">
        <v>3858</v>
      </c>
      <c r="C127">
        <f t="shared" si="1"/>
        <v>33</v>
      </c>
    </row>
    <row r="128" spans="1:3">
      <c r="A128" s="165">
        <v>40081</v>
      </c>
      <c r="B128">
        <v>3823</v>
      </c>
      <c r="C128">
        <f t="shared" si="1"/>
        <v>35</v>
      </c>
    </row>
    <row r="129" spans="1:3">
      <c r="A129" s="165">
        <v>40084</v>
      </c>
      <c r="B129">
        <v>3663</v>
      </c>
      <c r="C129">
        <f t="shared" si="1"/>
        <v>160</v>
      </c>
    </row>
    <row r="130" spans="1:3">
      <c r="A130" s="165">
        <v>40085</v>
      </c>
      <c r="B130">
        <v>3714</v>
      </c>
      <c r="C130">
        <f t="shared" si="1"/>
        <v>51</v>
      </c>
    </row>
    <row r="131" spans="1:3">
      <c r="A131" s="165">
        <v>40086</v>
      </c>
      <c r="B131">
        <v>3704</v>
      </c>
      <c r="C131">
        <f t="shared" si="1"/>
        <v>10</v>
      </c>
    </row>
    <row r="132" spans="1:3">
      <c r="A132" s="165">
        <v>40095</v>
      </c>
      <c r="B132">
        <v>3658</v>
      </c>
      <c r="C132">
        <f t="shared" ref="C132:C195" si="2">ABS(B132-B131)</f>
        <v>46</v>
      </c>
    </row>
    <row r="133" spans="1:3">
      <c r="A133" s="165">
        <v>40098</v>
      </c>
      <c r="B133">
        <v>3676</v>
      </c>
      <c r="C133">
        <f t="shared" si="2"/>
        <v>18</v>
      </c>
    </row>
    <row r="134" spans="1:3">
      <c r="A134" s="165">
        <v>40099</v>
      </c>
      <c r="B134">
        <v>3650</v>
      </c>
      <c r="C134">
        <f t="shared" si="2"/>
        <v>26</v>
      </c>
    </row>
    <row r="135" spans="1:3">
      <c r="A135" s="165">
        <v>40100</v>
      </c>
      <c r="B135">
        <v>3665</v>
      </c>
      <c r="C135">
        <f t="shared" si="2"/>
        <v>15</v>
      </c>
    </row>
    <row r="136" spans="1:3">
      <c r="A136" s="165">
        <v>40101</v>
      </c>
      <c r="B136">
        <v>3738</v>
      </c>
      <c r="C136">
        <f t="shared" si="2"/>
        <v>73</v>
      </c>
    </row>
    <row r="137" spans="1:3">
      <c r="A137" s="165">
        <v>40102</v>
      </c>
      <c r="B137">
        <v>3813</v>
      </c>
      <c r="C137">
        <f t="shared" si="2"/>
        <v>75</v>
      </c>
    </row>
    <row r="138" spans="1:3">
      <c r="A138" s="165">
        <v>40105</v>
      </c>
      <c r="B138">
        <v>3852</v>
      </c>
      <c r="C138">
        <f t="shared" si="2"/>
        <v>39</v>
      </c>
    </row>
    <row r="139" spans="1:3">
      <c r="A139" s="165">
        <v>40106</v>
      </c>
      <c r="B139">
        <v>3833</v>
      </c>
      <c r="C139">
        <f t="shared" si="2"/>
        <v>19</v>
      </c>
    </row>
    <row r="140" spans="1:3">
      <c r="A140" s="165">
        <v>40107</v>
      </c>
      <c r="B140">
        <v>3878</v>
      </c>
      <c r="C140">
        <f t="shared" si="2"/>
        <v>45</v>
      </c>
    </row>
    <row r="141" spans="1:3">
      <c r="A141" s="165">
        <v>40108</v>
      </c>
      <c r="B141">
        <v>3850</v>
      </c>
      <c r="C141">
        <f t="shared" si="2"/>
        <v>28</v>
      </c>
    </row>
    <row r="142" spans="1:3">
      <c r="A142" s="165">
        <v>40109</v>
      </c>
      <c r="B142">
        <v>3884</v>
      </c>
      <c r="C142">
        <f t="shared" si="2"/>
        <v>34</v>
      </c>
    </row>
    <row r="143" spans="1:3">
      <c r="A143" s="165">
        <v>40112</v>
      </c>
      <c r="B143">
        <v>3994</v>
      </c>
      <c r="C143">
        <f t="shared" si="2"/>
        <v>110</v>
      </c>
    </row>
    <row r="144" spans="1:3">
      <c r="A144" s="165">
        <v>40113</v>
      </c>
      <c r="B144">
        <v>3970</v>
      </c>
      <c r="C144">
        <f t="shared" si="2"/>
        <v>24</v>
      </c>
    </row>
    <row r="145" spans="1:3">
      <c r="A145" s="165">
        <v>40114</v>
      </c>
      <c r="B145">
        <v>3870</v>
      </c>
      <c r="C145">
        <f t="shared" si="2"/>
        <v>100</v>
      </c>
    </row>
    <row r="146" spans="1:3">
      <c r="A146" s="165">
        <v>40115</v>
      </c>
      <c r="B146">
        <v>3840</v>
      </c>
      <c r="C146">
        <f t="shared" si="2"/>
        <v>30</v>
      </c>
    </row>
    <row r="147" spans="1:3">
      <c r="A147" s="165">
        <v>40116</v>
      </c>
      <c r="B147">
        <v>3880</v>
      </c>
      <c r="C147">
        <f t="shared" si="2"/>
        <v>40</v>
      </c>
    </row>
    <row r="148" spans="1:3">
      <c r="A148" s="165">
        <v>40119</v>
      </c>
      <c r="B148">
        <v>3925</v>
      </c>
      <c r="C148">
        <f t="shared" si="2"/>
        <v>45</v>
      </c>
    </row>
    <row r="149" spans="1:3">
      <c r="A149" s="165">
        <v>40120</v>
      </c>
      <c r="B149">
        <v>3903</v>
      </c>
      <c r="C149">
        <f t="shared" si="2"/>
        <v>22</v>
      </c>
    </row>
    <row r="150" spans="1:3">
      <c r="A150" s="165">
        <v>40121</v>
      </c>
      <c r="B150">
        <v>3919</v>
      </c>
      <c r="C150">
        <f t="shared" si="2"/>
        <v>16</v>
      </c>
    </row>
    <row r="151" spans="1:3">
      <c r="A151" s="165">
        <v>40122</v>
      </c>
      <c r="B151">
        <v>3945</v>
      </c>
      <c r="C151">
        <f t="shared" si="2"/>
        <v>26</v>
      </c>
    </row>
    <row r="152" spans="1:3">
      <c r="A152" s="165">
        <v>40123</v>
      </c>
      <c r="B152">
        <v>4008</v>
      </c>
      <c r="C152">
        <f t="shared" si="2"/>
        <v>63</v>
      </c>
    </row>
    <row r="153" spans="1:3">
      <c r="A153" s="165">
        <v>40126</v>
      </c>
      <c r="B153">
        <v>4083</v>
      </c>
      <c r="C153">
        <f t="shared" si="2"/>
        <v>75</v>
      </c>
    </row>
    <row r="154" spans="1:3">
      <c r="A154" s="165">
        <v>40127</v>
      </c>
      <c r="B154">
        <v>4074</v>
      </c>
      <c r="C154">
        <f t="shared" si="2"/>
        <v>9</v>
      </c>
    </row>
    <row r="155" spans="1:3">
      <c r="A155" s="165">
        <v>40128</v>
      </c>
      <c r="B155">
        <v>4075</v>
      </c>
      <c r="C155">
        <f t="shared" si="2"/>
        <v>1</v>
      </c>
    </row>
    <row r="156" spans="1:3">
      <c r="A156" s="165">
        <v>40129</v>
      </c>
      <c r="B156">
        <v>4058</v>
      </c>
      <c r="C156">
        <f t="shared" si="2"/>
        <v>17</v>
      </c>
    </row>
    <row r="157" spans="1:3">
      <c r="A157" s="165">
        <v>40130</v>
      </c>
      <c r="B157">
        <v>4100</v>
      </c>
      <c r="C157">
        <f t="shared" si="2"/>
        <v>42</v>
      </c>
    </row>
    <row r="158" spans="1:3">
      <c r="A158" s="165">
        <v>40133</v>
      </c>
      <c r="B158">
        <v>4103</v>
      </c>
      <c r="C158">
        <f t="shared" si="2"/>
        <v>3</v>
      </c>
    </row>
    <row r="159" spans="1:3">
      <c r="A159" s="165">
        <v>40134</v>
      </c>
      <c r="B159">
        <v>4110</v>
      </c>
      <c r="C159">
        <f t="shared" si="2"/>
        <v>7</v>
      </c>
    </row>
    <row r="160" spans="1:3">
      <c r="A160" s="165">
        <v>40135</v>
      </c>
      <c r="B160">
        <v>4132</v>
      </c>
      <c r="C160">
        <f t="shared" si="2"/>
        <v>22</v>
      </c>
    </row>
    <row r="161" spans="1:3">
      <c r="A161" s="165">
        <v>40136</v>
      </c>
      <c r="B161">
        <v>4199</v>
      </c>
      <c r="C161">
        <f t="shared" si="2"/>
        <v>67</v>
      </c>
    </row>
    <row r="162" spans="1:3">
      <c r="A162" s="165">
        <v>40137</v>
      </c>
      <c r="B162">
        <v>4189</v>
      </c>
      <c r="C162">
        <f t="shared" si="2"/>
        <v>10</v>
      </c>
    </row>
    <row r="163" spans="1:3">
      <c r="A163" s="165">
        <v>40140</v>
      </c>
      <c r="B163">
        <v>4253</v>
      </c>
      <c r="C163">
        <f t="shared" si="2"/>
        <v>64</v>
      </c>
    </row>
    <row r="164" spans="1:3">
      <c r="A164" s="165">
        <v>40141</v>
      </c>
      <c r="B164">
        <v>4205</v>
      </c>
      <c r="C164">
        <f t="shared" si="2"/>
        <v>48</v>
      </c>
    </row>
    <row r="165" spans="1:3">
      <c r="A165" s="165">
        <v>40142</v>
      </c>
      <c r="B165">
        <v>4245</v>
      </c>
      <c r="C165">
        <f t="shared" si="2"/>
        <v>40</v>
      </c>
    </row>
    <row r="166" spans="1:3">
      <c r="A166" s="165">
        <v>40143</v>
      </c>
      <c r="B166">
        <v>4230</v>
      </c>
      <c r="C166">
        <f t="shared" si="2"/>
        <v>15</v>
      </c>
    </row>
    <row r="167" spans="1:3">
      <c r="A167" s="165">
        <v>40144</v>
      </c>
      <c r="B167">
        <v>4103</v>
      </c>
      <c r="C167">
        <f t="shared" si="2"/>
        <v>127</v>
      </c>
    </row>
    <row r="168" spans="1:3">
      <c r="A168" s="165">
        <v>40147</v>
      </c>
      <c r="B168">
        <v>4176</v>
      </c>
      <c r="C168">
        <f t="shared" si="2"/>
        <v>73</v>
      </c>
    </row>
    <row r="169" spans="1:3">
      <c r="A169" s="165">
        <v>40148</v>
      </c>
      <c r="B169">
        <v>4177</v>
      </c>
      <c r="C169">
        <f t="shared" si="2"/>
        <v>1</v>
      </c>
    </row>
    <row r="170" spans="1:3">
      <c r="A170" s="165">
        <v>40149</v>
      </c>
      <c r="B170">
        <v>4204</v>
      </c>
      <c r="C170">
        <f t="shared" si="2"/>
        <v>27</v>
      </c>
    </row>
    <row r="171" spans="1:3">
      <c r="A171" s="165">
        <v>40150</v>
      </c>
      <c r="B171">
        <v>4213</v>
      </c>
      <c r="C171">
        <f t="shared" si="2"/>
        <v>9</v>
      </c>
    </row>
    <row r="172" spans="1:3">
      <c r="A172" s="165">
        <v>40151</v>
      </c>
      <c r="B172">
        <v>4218</v>
      </c>
      <c r="C172">
        <f t="shared" si="2"/>
        <v>5</v>
      </c>
    </row>
    <row r="173" spans="1:3">
      <c r="A173" s="165">
        <v>40154</v>
      </c>
      <c r="B173">
        <v>4221</v>
      </c>
      <c r="C173">
        <f t="shared" si="2"/>
        <v>3</v>
      </c>
    </row>
    <row r="174" spans="1:3">
      <c r="A174" s="165">
        <v>40155</v>
      </c>
      <c r="B174">
        <v>4186</v>
      </c>
      <c r="C174">
        <f t="shared" si="2"/>
        <v>35</v>
      </c>
    </row>
    <row r="175" spans="1:3">
      <c r="A175" s="165">
        <v>40156</v>
      </c>
      <c r="B175">
        <v>4147</v>
      </c>
      <c r="C175">
        <f t="shared" si="2"/>
        <v>39</v>
      </c>
    </row>
    <row r="176" spans="1:3">
      <c r="A176" s="165">
        <v>40157</v>
      </c>
      <c r="B176">
        <v>4215</v>
      </c>
      <c r="C176">
        <f t="shared" si="2"/>
        <v>68</v>
      </c>
    </row>
    <row r="177" spans="1:3">
      <c r="A177" s="165">
        <v>40158</v>
      </c>
      <c r="B177">
        <v>4276</v>
      </c>
      <c r="C177">
        <f t="shared" si="2"/>
        <v>61</v>
      </c>
    </row>
    <row r="178" spans="1:3">
      <c r="A178" s="165">
        <v>40161</v>
      </c>
      <c r="B178">
        <v>4314</v>
      </c>
      <c r="C178">
        <f t="shared" si="2"/>
        <v>38</v>
      </c>
    </row>
    <row r="179" spans="1:3">
      <c r="A179" s="165">
        <v>40162</v>
      </c>
      <c r="B179">
        <v>4289</v>
      </c>
      <c r="C179">
        <f t="shared" si="2"/>
        <v>25</v>
      </c>
    </row>
    <row r="180" spans="1:3">
      <c r="A180" s="165">
        <v>40163</v>
      </c>
      <c r="B180">
        <v>4296</v>
      </c>
      <c r="C180">
        <f t="shared" si="2"/>
        <v>7</v>
      </c>
    </row>
    <row r="181" spans="1:3">
      <c r="A181" s="165">
        <v>40164</v>
      </c>
      <c r="B181">
        <v>4294</v>
      </c>
      <c r="C181">
        <f t="shared" si="2"/>
        <v>2</v>
      </c>
    </row>
    <row r="182" spans="1:3">
      <c r="A182" s="165">
        <v>40165</v>
      </c>
      <c r="B182">
        <v>4287</v>
      </c>
      <c r="C182">
        <f t="shared" si="2"/>
        <v>7</v>
      </c>
    </row>
    <row r="183" spans="1:3">
      <c r="A183" s="165">
        <v>40168</v>
      </c>
      <c r="B183">
        <v>4325</v>
      </c>
      <c r="C183">
        <f t="shared" si="2"/>
        <v>38</v>
      </c>
    </row>
    <row r="184" spans="1:3">
      <c r="A184" s="165">
        <v>40169</v>
      </c>
      <c r="B184">
        <v>4324</v>
      </c>
      <c r="C184">
        <f t="shared" si="2"/>
        <v>1</v>
      </c>
    </row>
    <row r="185" spans="1:3">
      <c r="A185" s="165">
        <v>40170</v>
      </c>
      <c r="B185">
        <v>4328</v>
      </c>
      <c r="C185">
        <f t="shared" si="2"/>
        <v>4</v>
      </c>
    </row>
    <row r="186" spans="1:3">
      <c r="A186" s="165">
        <v>40171</v>
      </c>
      <c r="B186">
        <v>4386</v>
      </c>
      <c r="C186">
        <f t="shared" si="2"/>
        <v>58</v>
      </c>
    </row>
    <row r="187" spans="1:3">
      <c r="A187" s="165">
        <v>40172</v>
      </c>
      <c r="B187">
        <v>4386</v>
      </c>
      <c r="C187">
        <f t="shared" si="2"/>
        <v>0</v>
      </c>
    </row>
    <row r="188" spans="1:3">
      <c r="A188" s="165">
        <v>40175</v>
      </c>
      <c r="B188">
        <v>4456</v>
      </c>
      <c r="C188">
        <f t="shared" si="2"/>
        <v>70</v>
      </c>
    </row>
    <row r="189" spans="1:3">
      <c r="A189" s="165">
        <v>40176</v>
      </c>
      <c r="B189">
        <v>4431</v>
      </c>
      <c r="C189">
        <f t="shared" si="2"/>
        <v>25</v>
      </c>
    </row>
    <row r="190" spans="1:3">
      <c r="A190" s="165">
        <v>40177</v>
      </c>
      <c r="B190">
        <v>4418</v>
      </c>
      <c r="C190">
        <f t="shared" si="2"/>
        <v>13</v>
      </c>
    </row>
    <row r="191" spans="1:3">
      <c r="A191" s="165">
        <v>40178</v>
      </c>
      <c r="B191">
        <v>4442</v>
      </c>
      <c r="C191">
        <f t="shared" si="2"/>
        <v>24</v>
      </c>
    </row>
    <row r="192" spans="1:3">
      <c r="A192" s="165">
        <v>40182</v>
      </c>
      <c r="B192">
        <v>4510</v>
      </c>
      <c r="C192">
        <f t="shared" si="2"/>
        <v>68</v>
      </c>
    </row>
    <row r="193" spans="1:3">
      <c r="A193" s="165">
        <v>40183</v>
      </c>
      <c r="B193">
        <v>4526</v>
      </c>
      <c r="C193">
        <f t="shared" si="2"/>
        <v>16</v>
      </c>
    </row>
    <row r="194" spans="1:3">
      <c r="A194" s="165">
        <v>40184</v>
      </c>
      <c r="B194">
        <v>4565</v>
      </c>
      <c r="C194">
        <f t="shared" si="2"/>
        <v>39</v>
      </c>
    </row>
    <row r="195" spans="1:3">
      <c r="A195" s="165">
        <v>40185</v>
      </c>
      <c r="B195">
        <v>4457</v>
      </c>
      <c r="C195">
        <f t="shared" si="2"/>
        <v>108</v>
      </c>
    </row>
    <row r="196" spans="1:3">
      <c r="A196" s="165">
        <v>40186</v>
      </c>
      <c r="B196">
        <v>4448</v>
      </c>
      <c r="C196">
        <f t="shared" ref="C196:C259" si="3">ABS(B196-B195)</f>
        <v>9</v>
      </c>
    </row>
    <row r="197" spans="1:3">
      <c r="A197" s="165">
        <v>40189</v>
      </c>
      <c r="B197">
        <v>4511</v>
      </c>
      <c r="C197">
        <f t="shared" si="3"/>
        <v>63</v>
      </c>
    </row>
    <row r="198" spans="1:3">
      <c r="A198" s="165">
        <v>40190</v>
      </c>
      <c r="B198">
        <v>4506</v>
      </c>
      <c r="C198">
        <f t="shared" si="3"/>
        <v>5</v>
      </c>
    </row>
    <row r="199" spans="1:3">
      <c r="A199" s="165">
        <v>40191</v>
      </c>
      <c r="B199">
        <v>4421</v>
      </c>
      <c r="C199">
        <f t="shared" si="3"/>
        <v>85</v>
      </c>
    </row>
    <row r="200" spans="1:3">
      <c r="A200" s="165">
        <v>40192</v>
      </c>
      <c r="B200">
        <v>4438</v>
      </c>
      <c r="C200">
        <f t="shared" si="3"/>
        <v>17</v>
      </c>
    </row>
    <row r="201" spans="1:3">
      <c r="A201" s="165">
        <v>40193</v>
      </c>
      <c r="B201">
        <v>4380</v>
      </c>
      <c r="C201">
        <f t="shared" si="3"/>
        <v>58</v>
      </c>
    </row>
    <row r="202" spans="1:3">
      <c r="A202" s="165">
        <v>40196</v>
      </c>
      <c r="B202">
        <v>4408</v>
      </c>
      <c r="C202">
        <f t="shared" si="3"/>
        <v>28</v>
      </c>
    </row>
    <row r="203" spans="1:3">
      <c r="A203" s="165">
        <v>40197</v>
      </c>
      <c r="B203">
        <v>4401</v>
      </c>
      <c r="C203">
        <f t="shared" si="3"/>
        <v>7</v>
      </c>
    </row>
    <row r="204" spans="1:3">
      <c r="A204" s="165">
        <v>40198</v>
      </c>
      <c r="B204">
        <v>4383</v>
      </c>
      <c r="C204">
        <f t="shared" si="3"/>
        <v>18</v>
      </c>
    </row>
    <row r="205" spans="1:3">
      <c r="A205" s="165">
        <v>40199</v>
      </c>
      <c r="B205">
        <v>4374</v>
      </c>
      <c r="C205">
        <f t="shared" si="3"/>
        <v>9</v>
      </c>
    </row>
    <row r="206" spans="1:3">
      <c r="A206" s="165">
        <v>40200</v>
      </c>
      <c r="B206">
        <v>4305</v>
      </c>
      <c r="C206">
        <f t="shared" si="3"/>
        <v>69</v>
      </c>
    </row>
    <row r="207" spans="1:3">
      <c r="A207" s="165">
        <v>40203</v>
      </c>
      <c r="B207">
        <v>4296</v>
      </c>
      <c r="C207">
        <f t="shared" si="3"/>
        <v>9</v>
      </c>
    </row>
    <row r="208" spans="1:3">
      <c r="A208" s="165">
        <v>40204</v>
      </c>
      <c r="B208">
        <v>4288</v>
      </c>
      <c r="C208">
        <f t="shared" si="3"/>
        <v>8</v>
      </c>
    </row>
    <row r="209" spans="1:3">
      <c r="A209" s="165">
        <v>40205</v>
      </c>
      <c r="B209">
        <v>4335</v>
      </c>
      <c r="C209">
        <f t="shared" si="3"/>
        <v>47</v>
      </c>
    </row>
    <row r="210" spans="1:3">
      <c r="A210" s="165">
        <v>40206</v>
      </c>
      <c r="B210">
        <v>4314</v>
      </c>
      <c r="C210">
        <f t="shared" si="3"/>
        <v>21</v>
      </c>
    </row>
    <row r="211" spans="1:3">
      <c r="A211" s="165">
        <v>40207</v>
      </c>
      <c r="B211">
        <v>4323</v>
      </c>
      <c r="C211">
        <f t="shared" si="3"/>
        <v>9</v>
      </c>
    </row>
    <row r="212" spans="1:3">
      <c r="A212" s="165">
        <v>40210</v>
      </c>
      <c r="B212">
        <v>4319</v>
      </c>
      <c r="C212">
        <f t="shared" si="3"/>
        <v>4</v>
      </c>
    </row>
    <row r="213" spans="1:3">
      <c r="A213" s="165">
        <v>40211</v>
      </c>
      <c r="B213">
        <v>4196</v>
      </c>
      <c r="C213">
        <f t="shared" si="3"/>
        <v>123</v>
      </c>
    </row>
    <row r="214" spans="1:3">
      <c r="A214" s="165">
        <v>40212</v>
      </c>
      <c r="B214">
        <v>4222</v>
      </c>
      <c r="C214">
        <f t="shared" si="3"/>
        <v>26</v>
      </c>
    </row>
    <row r="215" spans="1:3">
      <c r="A215" s="165">
        <v>40213</v>
      </c>
      <c r="B215">
        <v>4163</v>
      </c>
      <c r="C215">
        <f t="shared" si="3"/>
        <v>59</v>
      </c>
    </row>
    <row r="216" spans="1:3">
      <c r="A216" s="165">
        <v>40214</v>
      </c>
      <c r="B216">
        <v>4156</v>
      </c>
      <c r="C216">
        <f t="shared" si="3"/>
        <v>7</v>
      </c>
    </row>
    <row r="217" spans="1:3">
      <c r="A217" s="165">
        <v>40217</v>
      </c>
      <c r="B217">
        <v>4178</v>
      </c>
      <c r="C217">
        <f t="shared" si="3"/>
        <v>22</v>
      </c>
    </row>
    <row r="218" spans="1:3">
      <c r="A218" s="165">
        <v>40218</v>
      </c>
      <c r="B218">
        <v>4203</v>
      </c>
      <c r="C218">
        <f t="shared" si="3"/>
        <v>25</v>
      </c>
    </row>
    <row r="219" spans="1:3">
      <c r="A219" s="165">
        <v>40219</v>
      </c>
      <c r="B219">
        <v>4258</v>
      </c>
      <c r="C219">
        <f t="shared" si="3"/>
        <v>55</v>
      </c>
    </row>
    <row r="220" spans="1:3">
      <c r="A220" s="165">
        <v>40220</v>
      </c>
      <c r="B220">
        <v>4282</v>
      </c>
      <c r="C220">
        <f t="shared" si="3"/>
        <v>24</v>
      </c>
    </row>
    <row r="221" spans="1:3">
      <c r="A221" s="165">
        <v>40221</v>
      </c>
      <c r="B221">
        <v>4352</v>
      </c>
      <c r="C221">
        <f t="shared" si="3"/>
        <v>70</v>
      </c>
    </row>
    <row r="222" spans="1:3">
      <c r="A222" s="165">
        <v>40231</v>
      </c>
      <c r="B222">
        <v>4308</v>
      </c>
      <c r="C222">
        <f t="shared" si="3"/>
        <v>44</v>
      </c>
    </row>
    <row r="223" spans="1:3">
      <c r="A223" s="165">
        <v>40232</v>
      </c>
      <c r="B223">
        <v>4358</v>
      </c>
      <c r="C223">
        <f t="shared" si="3"/>
        <v>50</v>
      </c>
    </row>
    <row r="224" spans="1:3">
      <c r="A224" s="165">
        <v>40233</v>
      </c>
      <c r="B224">
        <v>4339</v>
      </c>
      <c r="C224">
        <f t="shared" si="3"/>
        <v>19</v>
      </c>
    </row>
    <row r="225" spans="1:3">
      <c r="A225" s="165">
        <v>40234</v>
      </c>
      <c r="B225">
        <v>4319</v>
      </c>
      <c r="C225">
        <f t="shared" si="3"/>
        <v>20</v>
      </c>
    </row>
    <row r="226" spans="1:3">
      <c r="A226" s="165">
        <v>40235</v>
      </c>
      <c r="B226">
        <v>4344</v>
      </c>
      <c r="C226">
        <f t="shared" si="3"/>
        <v>25</v>
      </c>
    </row>
    <row r="227" spans="1:3">
      <c r="A227" s="165">
        <v>40238</v>
      </c>
      <c r="B227">
        <v>4382</v>
      </c>
      <c r="C227">
        <f t="shared" si="3"/>
        <v>38</v>
      </c>
    </row>
    <row r="228" spans="1:3">
      <c r="A228" s="165">
        <v>40239</v>
      </c>
      <c r="B228">
        <v>4338</v>
      </c>
      <c r="C228">
        <f t="shared" si="3"/>
        <v>44</v>
      </c>
    </row>
    <row r="229" spans="1:3">
      <c r="A229" s="165">
        <v>40240</v>
      </c>
      <c r="B229">
        <v>4332</v>
      </c>
      <c r="C229">
        <f t="shared" si="3"/>
        <v>6</v>
      </c>
    </row>
    <row r="230" spans="1:3">
      <c r="A230" s="165">
        <v>40241</v>
      </c>
      <c r="B230">
        <v>4316</v>
      </c>
      <c r="C230">
        <f t="shared" si="3"/>
        <v>16</v>
      </c>
    </row>
    <row r="231" spans="1:3">
      <c r="A231" s="165">
        <v>40242</v>
      </c>
      <c r="B231">
        <v>4349</v>
      </c>
      <c r="C231">
        <f t="shared" si="3"/>
        <v>33</v>
      </c>
    </row>
    <row r="232" spans="1:3">
      <c r="A232" s="165">
        <v>40245</v>
      </c>
      <c r="B232">
        <v>4414</v>
      </c>
      <c r="C232">
        <f t="shared" si="3"/>
        <v>65</v>
      </c>
    </row>
    <row r="233" spans="1:3">
      <c r="A233" s="165">
        <v>40246</v>
      </c>
      <c r="B233">
        <v>4442</v>
      </c>
      <c r="C233">
        <f t="shared" si="3"/>
        <v>28</v>
      </c>
    </row>
    <row r="234" spans="1:3">
      <c r="A234" s="165">
        <v>40247</v>
      </c>
      <c r="B234">
        <v>4471</v>
      </c>
      <c r="C234">
        <f t="shared" si="3"/>
        <v>29</v>
      </c>
    </row>
    <row r="235" spans="1:3">
      <c r="A235" s="165">
        <v>40248</v>
      </c>
      <c r="B235">
        <v>4494</v>
      </c>
      <c r="C235">
        <f t="shared" si="3"/>
        <v>23</v>
      </c>
    </row>
    <row r="236" spans="1:3">
      <c r="A236" s="165">
        <v>40249</v>
      </c>
      <c r="B236">
        <v>4508</v>
      </c>
      <c r="C236">
        <f t="shared" si="3"/>
        <v>14</v>
      </c>
    </row>
    <row r="237" spans="1:3">
      <c r="A237" s="165">
        <v>40252</v>
      </c>
      <c r="B237">
        <v>4521</v>
      </c>
      <c r="C237">
        <f t="shared" si="3"/>
        <v>13</v>
      </c>
    </row>
    <row r="238" spans="1:3">
      <c r="A238" s="165">
        <v>40253</v>
      </c>
      <c r="B238">
        <v>4672</v>
      </c>
      <c r="C238">
        <f t="shared" si="3"/>
        <v>151</v>
      </c>
    </row>
    <row r="239" spans="1:3">
      <c r="A239" s="165">
        <v>40254</v>
      </c>
      <c r="B239">
        <v>4670</v>
      </c>
      <c r="C239">
        <f t="shared" si="3"/>
        <v>2</v>
      </c>
    </row>
    <row r="240" spans="1:3">
      <c r="A240" s="165">
        <v>40255</v>
      </c>
      <c r="B240">
        <v>4641</v>
      </c>
      <c r="C240">
        <f t="shared" si="3"/>
        <v>29</v>
      </c>
    </row>
    <row r="241" spans="1:3">
      <c r="A241" s="165">
        <v>40256</v>
      </c>
      <c r="B241">
        <v>4672</v>
      </c>
      <c r="C241">
        <f t="shared" si="3"/>
        <v>31</v>
      </c>
    </row>
    <row r="242" spans="1:3">
      <c r="A242" s="165">
        <v>40259</v>
      </c>
      <c r="B242">
        <v>4690</v>
      </c>
      <c r="C242">
        <f t="shared" si="3"/>
        <v>18</v>
      </c>
    </row>
    <row r="243" spans="1:3">
      <c r="A243" s="165">
        <v>40260</v>
      </c>
      <c r="B243">
        <v>4673</v>
      </c>
      <c r="C243">
        <f t="shared" si="3"/>
        <v>17</v>
      </c>
    </row>
    <row r="244" spans="1:3">
      <c r="A244" s="165">
        <v>40261</v>
      </c>
      <c r="B244">
        <v>4709</v>
      </c>
      <c r="C244">
        <f t="shared" si="3"/>
        <v>36</v>
      </c>
    </row>
    <row r="245" spans="1:3">
      <c r="A245" s="165">
        <v>40262</v>
      </c>
      <c r="B245">
        <v>4730</v>
      </c>
      <c r="C245">
        <f t="shared" si="3"/>
        <v>21</v>
      </c>
    </row>
    <row r="246" spans="1:3">
      <c r="A246" s="165">
        <v>40263</v>
      </c>
      <c r="B246">
        <v>4738</v>
      </c>
      <c r="C246">
        <f t="shared" si="3"/>
        <v>8</v>
      </c>
    </row>
    <row r="247" spans="1:3">
      <c r="A247" s="165">
        <v>40266</v>
      </c>
      <c r="B247">
        <v>4757</v>
      </c>
      <c r="C247">
        <f t="shared" si="3"/>
        <v>19</v>
      </c>
    </row>
    <row r="248" spans="1:3">
      <c r="A248" s="165">
        <v>40267</v>
      </c>
      <c r="B248">
        <v>4715</v>
      </c>
      <c r="C248">
        <f t="shared" si="3"/>
        <v>42</v>
      </c>
    </row>
    <row r="249" spans="1:3">
      <c r="A249" s="165">
        <v>40268</v>
      </c>
      <c r="B249">
        <v>4708</v>
      </c>
      <c r="C249">
        <f t="shared" si="3"/>
        <v>7</v>
      </c>
    </row>
    <row r="250" spans="1:3">
      <c r="A250" s="165">
        <v>40269</v>
      </c>
      <c r="B250">
        <v>4708</v>
      </c>
      <c r="C250">
        <f t="shared" si="3"/>
        <v>0</v>
      </c>
    </row>
    <row r="251" spans="1:3">
      <c r="A251" s="165">
        <v>40270</v>
      </c>
      <c r="B251">
        <v>4739</v>
      </c>
      <c r="C251">
        <f t="shared" si="3"/>
        <v>31</v>
      </c>
    </row>
    <row r="252" spans="1:3">
      <c r="A252" s="165">
        <v>40274</v>
      </c>
      <c r="B252">
        <v>4779</v>
      </c>
      <c r="C252">
        <f t="shared" si="3"/>
        <v>40</v>
      </c>
    </row>
    <row r="253" spans="1:3">
      <c r="A253" s="165">
        <v>40275</v>
      </c>
      <c r="B253">
        <v>4806</v>
      </c>
      <c r="C253">
        <f t="shared" si="3"/>
        <v>27</v>
      </c>
    </row>
    <row r="254" spans="1:3">
      <c r="A254" s="165">
        <v>40276</v>
      </c>
      <c r="B254">
        <v>4774</v>
      </c>
      <c r="C254">
        <f t="shared" si="3"/>
        <v>32</v>
      </c>
    </row>
    <row r="255" spans="1:3">
      <c r="A255" s="165">
        <v>40277</v>
      </c>
      <c r="B255">
        <v>4814</v>
      </c>
      <c r="C255">
        <f t="shared" si="3"/>
        <v>40</v>
      </c>
    </row>
    <row r="256" spans="1:3">
      <c r="A256" s="165">
        <v>40280</v>
      </c>
      <c r="B256">
        <v>4841</v>
      </c>
      <c r="C256">
        <f t="shared" si="3"/>
        <v>27</v>
      </c>
    </row>
    <row r="257" spans="1:3">
      <c r="A257" s="165">
        <v>40281</v>
      </c>
      <c r="B257">
        <v>4854</v>
      </c>
      <c r="C257">
        <f t="shared" si="3"/>
        <v>13</v>
      </c>
    </row>
    <row r="258" spans="1:3">
      <c r="A258" s="165">
        <v>40282</v>
      </c>
      <c r="B258">
        <v>4834</v>
      </c>
      <c r="C258">
        <f t="shared" si="3"/>
        <v>20</v>
      </c>
    </row>
    <row r="259" spans="1:3">
      <c r="A259" s="165">
        <v>40283</v>
      </c>
      <c r="B259">
        <v>4800</v>
      </c>
      <c r="C259">
        <f t="shared" si="3"/>
        <v>34</v>
      </c>
    </row>
    <row r="260" spans="1:3">
      <c r="A260" s="165">
        <v>40284</v>
      </c>
      <c r="B260">
        <v>4819</v>
      </c>
      <c r="C260">
        <f t="shared" ref="C260:C323" si="4">ABS(B260-B259)</f>
        <v>19</v>
      </c>
    </row>
    <row r="261" spans="1:3">
      <c r="A261" s="165">
        <v>40287</v>
      </c>
      <c r="B261">
        <v>4737</v>
      </c>
      <c r="C261">
        <f t="shared" si="4"/>
        <v>82</v>
      </c>
    </row>
    <row r="262" spans="1:3">
      <c r="A262" s="165">
        <v>40288</v>
      </c>
      <c r="B262">
        <v>4757</v>
      </c>
      <c r="C262">
        <f t="shared" si="4"/>
        <v>20</v>
      </c>
    </row>
    <row r="263" spans="1:3">
      <c r="A263" s="165">
        <v>40289</v>
      </c>
      <c r="B263">
        <v>4745</v>
      </c>
      <c r="C263">
        <f t="shared" si="4"/>
        <v>12</v>
      </c>
    </row>
    <row r="264" spans="1:3">
      <c r="A264" s="165">
        <v>40290</v>
      </c>
      <c r="B264">
        <v>4723</v>
      </c>
      <c r="C264">
        <f t="shared" si="4"/>
        <v>22</v>
      </c>
    </row>
    <row r="265" spans="1:3">
      <c r="A265" s="165">
        <v>40291</v>
      </c>
      <c r="B265">
        <v>4728</v>
      </c>
      <c r="C265">
        <f t="shared" si="4"/>
        <v>5</v>
      </c>
    </row>
    <row r="266" spans="1:3">
      <c r="A266" s="165">
        <v>40294</v>
      </c>
      <c r="B266">
        <v>4722</v>
      </c>
      <c r="C266">
        <f t="shared" si="4"/>
        <v>6</v>
      </c>
    </row>
    <row r="267" spans="1:3">
      <c r="A267" s="165">
        <v>40295</v>
      </c>
      <c r="B267">
        <v>4667</v>
      </c>
      <c r="C267">
        <f t="shared" si="4"/>
        <v>55</v>
      </c>
    </row>
    <row r="268" spans="1:3">
      <c r="A268" s="165">
        <v>40296</v>
      </c>
      <c r="B268">
        <v>4580</v>
      </c>
      <c r="C268">
        <f t="shared" si="4"/>
        <v>87</v>
      </c>
    </row>
    <row r="269" spans="1:3">
      <c r="A269" s="165">
        <v>40297</v>
      </c>
      <c r="B269">
        <v>4575</v>
      </c>
      <c r="C269">
        <f t="shared" si="4"/>
        <v>5</v>
      </c>
    </row>
    <row r="270" spans="1:3">
      <c r="A270" s="165">
        <v>40298</v>
      </c>
      <c r="B270">
        <v>4626</v>
      </c>
      <c r="C270">
        <f t="shared" si="4"/>
        <v>51</v>
      </c>
    </row>
    <row r="271" spans="1:3">
      <c r="A271" s="165">
        <v>40302</v>
      </c>
      <c r="B271">
        <v>4657</v>
      </c>
      <c r="C271">
        <f t="shared" si="4"/>
        <v>31</v>
      </c>
    </row>
    <row r="272" spans="1:3">
      <c r="A272" s="165">
        <v>40303</v>
      </c>
      <c r="B272">
        <v>4644</v>
      </c>
      <c r="C272">
        <f t="shared" si="4"/>
        <v>13</v>
      </c>
    </row>
    <row r="273" spans="1:3">
      <c r="A273" s="165">
        <v>40304</v>
      </c>
      <c r="B273">
        <v>4627</v>
      </c>
      <c r="C273">
        <f t="shared" si="4"/>
        <v>17</v>
      </c>
    </row>
    <row r="274" spans="1:3">
      <c r="A274" s="165">
        <v>40305</v>
      </c>
      <c r="B274">
        <v>4537</v>
      </c>
      <c r="C274">
        <f t="shared" si="4"/>
        <v>90</v>
      </c>
    </row>
    <row r="275" spans="1:3">
      <c r="A275" s="165">
        <v>40308</v>
      </c>
      <c r="B275">
        <v>4526</v>
      </c>
      <c r="C275">
        <f t="shared" si="4"/>
        <v>11</v>
      </c>
    </row>
    <row r="276" spans="1:3">
      <c r="A276" s="165">
        <v>40309</v>
      </c>
      <c r="B276">
        <v>4472</v>
      </c>
      <c r="C276">
        <f t="shared" si="4"/>
        <v>54</v>
      </c>
    </row>
    <row r="277" spans="1:3">
      <c r="A277" s="165">
        <v>40310</v>
      </c>
      <c r="B277">
        <v>4399</v>
      </c>
      <c r="C277">
        <f t="shared" si="4"/>
        <v>73</v>
      </c>
    </row>
    <row r="278" spans="1:3">
      <c r="A278" s="165">
        <v>40311</v>
      </c>
      <c r="B278">
        <v>4394</v>
      </c>
      <c r="C278">
        <f t="shared" si="4"/>
        <v>5</v>
      </c>
    </row>
    <row r="279" spans="1:3">
      <c r="A279" s="165">
        <v>40312</v>
      </c>
      <c r="B279">
        <v>4362</v>
      </c>
      <c r="C279">
        <f t="shared" si="4"/>
        <v>32</v>
      </c>
    </row>
    <row r="280" spans="1:3">
      <c r="A280" s="165">
        <v>40315</v>
      </c>
      <c r="B280">
        <v>4181</v>
      </c>
      <c r="C280">
        <f t="shared" si="4"/>
        <v>181</v>
      </c>
    </row>
    <row r="281" spans="1:3">
      <c r="A281" s="165">
        <v>40316</v>
      </c>
      <c r="B281">
        <v>4210</v>
      </c>
      <c r="C281">
        <f t="shared" si="4"/>
        <v>29</v>
      </c>
    </row>
    <row r="282" spans="1:3">
      <c r="A282" s="165">
        <v>40317</v>
      </c>
      <c r="B282">
        <v>4224</v>
      </c>
      <c r="C282">
        <f t="shared" si="4"/>
        <v>14</v>
      </c>
    </row>
    <row r="283" spans="1:3">
      <c r="A283" s="165">
        <v>40318</v>
      </c>
      <c r="B283">
        <v>4251</v>
      </c>
      <c r="C283">
        <f t="shared" si="4"/>
        <v>27</v>
      </c>
    </row>
    <row r="284" spans="1:3">
      <c r="A284" s="165">
        <v>40319</v>
      </c>
      <c r="B284">
        <v>4229</v>
      </c>
      <c r="C284">
        <f t="shared" si="4"/>
        <v>22</v>
      </c>
    </row>
    <row r="285" spans="1:3">
      <c r="A285" s="165">
        <v>40322</v>
      </c>
      <c r="B285">
        <v>4318</v>
      </c>
      <c r="C285">
        <f t="shared" si="4"/>
        <v>89</v>
      </c>
    </row>
    <row r="286" spans="1:3">
      <c r="A286" s="165">
        <v>40323</v>
      </c>
      <c r="B286">
        <v>4266</v>
      </c>
      <c r="C286">
        <f t="shared" si="4"/>
        <v>52</v>
      </c>
    </row>
    <row r="287" spans="1:3">
      <c r="A287" s="165">
        <v>40324</v>
      </c>
      <c r="B287">
        <v>4274</v>
      </c>
      <c r="C287">
        <f t="shared" si="4"/>
        <v>8</v>
      </c>
    </row>
    <row r="288" spans="1:3">
      <c r="A288" s="165">
        <v>40325</v>
      </c>
      <c r="B288">
        <v>4272</v>
      </c>
      <c r="C288">
        <f t="shared" si="4"/>
        <v>2</v>
      </c>
    </row>
    <row r="289" spans="1:3">
      <c r="A289" s="165">
        <v>40326</v>
      </c>
      <c r="B289">
        <v>4258</v>
      </c>
      <c r="C289">
        <f t="shared" si="4"/>
        <v>14</v>
      </c>
    </row>
    <row r="290" spans="1:3">
      <c r="A290" s="165">
        <v>40329</v>
      </c>
      <c r="B290">
        <v>4218</v>
      </c>
      <c r="C290">
        <f t="shared" si="4"/>
        <v>40</v>
      </c>
    </row>
    <row r="291" spans="1:3">
      <c r="A291" s="165">
        <v>40330</v>
      </c>
      <c r="B291">
        <v>4180</v>
      </c>
      <c r="C291">
        <f t="shared" si="4"/>
        <v>38</v>
      </c>
    </row>
    <row r="292" spans="1:3">
      <c r="A292" s="165">
        <v>40331</v>
      </c>
      <c r="B292">
        <v>4188</v>
      </c>
      <c r="C292">
        <f t="shared" si="4"/>
        <v>8</v>
      </c>
    </row>
    <row r="293" spans="1:3">
      <c r="A293" s="165">
        <v>40332</v>
      </c>
      <c r="B293">
        <v>4203</v>
      </c>
      <c r="C293">
        <f t="shared" si="4"/>
        <v>15</v>
      </c>
    </row>
    <row r="294" spans="1:3">
      <c r="A294" s="165">
        <v>40333</v>
      </c>
      <c r="B294">
        <v>4184</v>
      </c>
      <c r="C294">
        <f t="shared" si="4"/>
        <v>19</v>
      </c>
    </row>
    <row r="295" spans="1:3">
      <c r="A295" s="165">
        <v>40336</v>
      </c>
      <c r="B295">
        <v>4027</v>
      </c>
      <c r="C295">
        <f t="shared" si="4"/>
        <v>157</v>
      </c>
    </row>
    <row r="296" spans="1:3">
      <c r="A296" s="165">
        <v>40337</v>
      </c>
      <c r="B296">
        <v>4066</v>
      </c>
      <c r="C296">
        <f t="shared" si="4"/>
        <v>39</v>
      </c>
    </row>
    <row r="297" spans="1:3">
      <c r="A297" s="165">
        <v>40338</v>
      </c>
      <c r="B297">
        <v>4106</v>
      </c>
      <c r="C297">
        <f t="shared" si="4"/>
        <v>40</v>
      </c>
    </row>
    <row r="298" spans="1:3">
      <c r="A298" s="165">
        <v>40339</v>
      </c>
      <c r="B298">
        <v>4088</v>
      </c>
      <c r="C298">
        <f t="shared" si="4"/>
        <v>18</v>
      </c>
    </row>
    <row r="299" spans="1:3">
      <c r="A299" s="165">
        <v>40340</v>
      </c>
      <c r="B299">
        <v>4118</v>
      </c>
      <c r="C299">
        <f t="shared" si="4"/>
        <v>30</v>
      </c>
    </row>
    <row r="300" spans="1:3">
      <c r="A300" s="165">
        <v>40346</v>
      </c>
      <c r="B300">
        <v>4119</v>
      </c>
      <c r="C300">
        <f t="shared" si="4"/>
        <v>1</v>
      </c>
    </row>
    <row r="301" spans="1:3">
      <c r="A301" s="165">
        <v>40347</v>
      </c>
      <c r="B301">
        <v>4099</v>
      </c>
      <c r="C301">
        <f t="shared" si="4"/>
        <v>20</v>
      </c>
    </row>
    <row r="302" spans="1:3">
      <c r="A302" s="165">
        <v>40350</v>
      </c>
      <c r="B302">
        <v>4173</v>
      </c>
      <c r="C302">
        <f t="shared" si="4"/>
        <v>74</v>
      </c>
    </row>
    <row r="303" spans="1:3">
      <c r="A303" s="165">
        <v>40351</v>
      </c>
      <c r="B303">
        <v>4149</v>
      </c>
      <c r="C303">
        <f t="shared" si="4"/>
        <v>24</v>
      </c>
    </row>
    <row r="304" spans="1:3">
      <c r="A304" s="165">
        <v>40352</v>
      </c>
      <c r="B304">
        <v>4094</v>
      </c>
      <c r="C304">
        <f t="shared" si="4"/>
        <v>55</v>
      </c>
    </row>
    <row r="305" spans="1:3">
      <c r="A305" s="165">
        <v>40353</v>
      </c>
      <c r="B305">
        <v>4115</v>
      </c>
      <c r="C305">
        <f t="shared" si="4"/>
        <v>21</v>
      </c>
    </row>
    <row r="306" spans="1:3">
      <c r="A306" s="165">
        <v>40354</v>
      </c>
      <c r="B306">
        <v>4097</v>
      </c>
      <c r="C306">
        <f t="shared" si="4"/>
        <v>18</v>
      </c>
    </row>
    <row r="307" spans="1:3">
      <c r="A307" s="165">
        <v>40357</v>
      </c>
      <c r="B307">
        <v>4054</v>
      </c>
      <c r="C307">
        <f t="shared" si="4"/>
        <v>43</v>
      </c>
    </row>
    <row r="308" spans="1:3">
      <c r="A308" s="165">
        <v>40358</v>
      </c>
      <c r="B308">
        <v>4012</v>
      </c>
      <c r="C308">
        <f t="shared" si="4"/>
        <v>42</v>
      </c>
    </row>
    <row r="309" spans="1:3">
      <c r="A309" s="165">
        <v>40359</v>
      </c>
      <c r="B309">
        <v>4005</v>
      </c>
      <c r="C309">
        <f t="shared" si="4"/>
        <v>7</v>
      </c>
    </row>
    <row r="310" spans="1:3">
      <c r="A310" s="165">
        <v>40360</v>
      </c>
      <c r="B310">
        <v>3984</v>
      </c>
      <c r="C310">
        <f t="shared" si="4"/>
        <v>21</v>
      </c>
    </row>
    <row r="311" spans="1:3">
      <c r="A311" s="165">
        <v>40361</v>
      </c>
      <c r="B311">
        <v>4001</v>
      </c>
      <c r="C311">
        <f t="shared" si="4"/>
        <v>17</v>
      </c>
    </row>
    <row r="312" spans="1:3">
      <c r="A312" s="165">
        <v>40364</v>
      </c>
      <c r="B312">
        <v>4018</v>
      </c>
      <c r="C312">
        <f t="shared" si="4"/>
        <v>17</v>
      </c>
    </row>
    <row r="313" spans="1:3">
      <c r="A313" s="165">
        <v>40365</v>
      </c>
      <c r="B313">
        <v>3999</v>
      </c>
      <c r="C313">
        <f t="shared" si="4"/>
        <v>19</v>
      </c>
    </row>
    <row r="314" spans="1:3">
      <c r="A314" s="165">
        <v>40366</v>
      </c>
      <c r="B314">
        <v>3999</v>
      </c>
      <c r="C314">
        <f t="shared" si="4"/>
        <v>0</v>
      </c>
    </row>
    <row r="315" spans="1:3">
      <c r="A315" s="165">
        <v>40367</v>
      </c>
      <c r="B315">
        <v>3972</v>
      </c>
      <c r="C315">
        <f t="shared" si="4"/>
        <v>27</v>
      </c>
    </row>
    <row r="316" spans="1:3">
      <c r="A316" s="165">
        <v>40368</v>
      </c>
      <c r="B316">
        <v>3993</v>
      </c>
      <c r="C316">
        <f t="shared" si="4"/>
        <v>21</v>
      </c>
    </row>
    <row r="317" spans="1:3">
      <c r="A317" s="165">
        <v>40371</v>
      </c>
      <c r="B317">
        <v>4007</v>
      </c>
      <c r="C317">
        <f t="shared" si="4"/>
        <v>14</v>
      </c>
    </row>
    <row r="318" spans="1:3">
      <c r="A318" s="165">
        <v>40372</v>
      </c>
      <c r="B318">
        <v>3981</v>
      </c>
      <c r="C318">
        <f t="shared" si="4"/>
        <v>26</v>
      </c>
    </row>
    <row r="319" spans="1:3">
      <c r="A319" s="165">
        <v>40373</v>
      </c>
      <c r="B319">
        <v>3982</v>
      </c>
      <c r="C319">
        <f t="shared" si="4"/>
        <v>1</v>
      </c>
    </row>
    <row r="320" spans="1:3">
      <c r="A320" s="165">
        <v>40374</v>
      </c>
      <c r="B320">
        <v>3980</v>
      </c>
      <c r="C320">
        <f t="shared" si="4"/>
        <v>2</v>
      </c>
    </row>
    <row r="321" spans="1:3">
      <c r="A321" s="165">
        <v>40375</v>
      </c>
      <c r="B321">
        <v>3993</v>
      </c>
      <c r="C321">
        <f t="shared" si="4"/>
        <v>13</v>
      </c>
    </row>
    <row r="322" spans="1:3">
      <c r="A322" s="165">
        <v>40378</v>
      </c>
      <c r="B322">
        <v>4065</v>
      </c>
      <c r="C322">
        <f t="shared" si="4"/>
        <v>72</v>
      </c>
    </row>
    <row r="323" spans="1:3">
      <c r="A323" s="165">
        <v>40379</v>
      </c>
      <c r="B323">
        <v>4120</v>
      </c>
      <c r="C323">
        <f t="shared" si="4"/>
        <v>55</v>
      </c>
    </row>
    <row r="324" spans="1:3">
      <c r="A324" s="165">
        <v>40380</v>
      </c>
      <c r="B324">
        <v>4119</v>
      </c>
      <c r="C324">
        <f t="shared" ref="C324:C387" si="5">ABS(B324-B323)</f>
        <v>1</v>
      </c>
    </row>
    <row r="325" spans="1:3">
      <c r="A325" s="165">
        <v>40381</v>
      </c>
      <c r="B325">
        <v>4119</v>
      </c>
      <c r="C325">
        <f t="shared" si="5"/>
        <v>0</v>
      </c>
    </row>
    <row r="326" spans="1:3">
      <c r="A326" s="165">
        <v>40382</v>
      </c>
      <c r="B326">
        <v>4172</v>
      </c>
      <c r="C326">
        <f t="shared" si="5"/>
        <v>53</v>
      </c>
    </row>
    <row r="327" spans="1:3">
      <c r="A327" s="165">
        <v>40385</v>
      </c>
      <c r="B327">
        <v>4164</v>
      </c>
      <c r="C327">
        <f t="shared" si="5"/>
        <v>8</v>
      </c>
    </row>
    <row r="328" spans="1:3">
      <c r="A328" s="165">
        <v>40386</v>
      </c>
      <c r="B328">
        <v>4111</v>
      </c>
      <c r="C328">
        <f t="shared" si="5"/>
        <v>53</v>
      </c>
    </row>
    <row r="329" spans="1:3">
      <c r="A329" s="165">
        <v>40387</v>
      </c>
      <c r="B329">
        <v>4175</v>
      </c>
      <c r="C329">
        <f t="shared" si="5"/>
        <v>64</v>
      </c>
    </row>
    <row r="330" spans="1:3">
      <c r="A330" s="165">
        <v>40388</v>
      </c>
      <c r="B330">
        <v>4172</v>
      </c>
      <c r="C330">
        <f t="shared" si="5"/>
        <v>3</v>
      </c>
    </row>
    <row r="331" spans="1:3">
      <c r="A331" s="165">
        <v>40389</v>
      </c>
      <c r="B331">
        <v>4239</v>
      </c>
      <c r="C331">
        <f t="shared" si="5"/>
        <v>67</v>
      </c>
    </row>
    <row r="332" spans="1:3">
      <c r="A332" s="165">
        <v>40392</v>
      </c>
      <c r="B332">
        <v>4286</v>
      </c>
      <c r="C332">
        <f t="shared" si="5"/>
        <v>47</v>
      </c>
    </row>
    <row r="333" spans="1:3">
      <c r="A333" s="165">
        <v>40393</v>
      </c>
      <c r="B333">
        <v>4259</v>
      </c>
      <c r="C333">
        <f t="shared" si="5"/>
        <v>27</v>
      </c>
    </row>
    <row r="334" spans="1:3">
      <c r="A334" s="165">
        <v>40394</v>
      </c>
      <c r="B334">
        <v>4285</v>
      </c>
      <c r="C334">
        <f t="shared" si="5"/>
        <v>26</v>
      </c>
    </row>
    <row r="335" spans="1:3">
      <c r="A335" s="165">
        <v>40395</v>
      </c>
      <c r="B335">
        <v>4266</v>
      </c>
      <c r="C335">
        <f t="shared" si="5"/>
        <v>19</v>
      </c>
    </row>
    <row r="336" spans="1:3">
      <c r="A336" s="165">
        <v>40396</v>
      </c>
      <c r="B336">
        <v>4282</v>
      </c>
      <c r="C336">
        <f t="shared" si="5"/>
        <v>16</v>
      </c>
    </row>
    <row r="337" spans="1:3">
      <c r="A337" s="165">
        <v>40399</v>
      </c>
      <c r="B337">
        <v>4346</v>
      </c>
      <c r="C337">
        <f t="shared" si="5"/>
        <v>64</v>
      </c>
    </row>
    <row r="338" spans="1:3">
      <c r="A338" s="165">
        <v>40400</v>
      </c>
      <c r="B338">
        <v>4328</v>
      </c>
      <c r="C338">
        <f t="shared" si="5"/>
        <v>18</v>
      </c>
    </row>
    <row r="339" spans="1:3">
      <c r="A339" s="165">
        <v>40401</v>
      </c>
      <c r="B339">
        <v>4334</v>
      </c>
      <c r="C339">
        <f t="shared" si="5"/>
        <v>6</v>
      </c>
    </row>
    <row r="340" spans="1:3">
      <c r="A340" s="165">
        <v>40402</v>
      </c>
      <c r="B340">
        <v>4278</v>
      </c>
      <c r="C340">
        <f t="shared" si="5"/>
        <v>56</v>
      </c>
    </row>
    <row r="341" spans="1:3">
      <c r="A341" s="165">
        <v>40403</v>
      </c>
      <c r="B341">
        <v>4311</v>
      </c>
      <c r="C341">
        <f t="shared" si="5"/>
        <v>33</v>
      </c>
    </row>
    <row r="342" spans="1:3">
      <c r="A342" s="165">
        <v>40406</v>
      </c>
      <c r="B342">
        <v>4339</v>
      </c>
      <c r="C342">
        <f t="shared" si="5"/>
        <v>28</v>
      </c>
    </row>
    <row r="343" spans="1:3">
      <c r="A343" s="165">
        <v>40407</v>
      </c>
      <c r="B343">
        <v>4347</v>
      </c>
      <c r="C343">
        <f t="shared" si="5"/>
        <v>8</v>
      </c>
    </row>
    <row r="344" spans="1:3">
      <c r="A344" s="165">
        <v>40408</v>
      </c>
      <c r="B344">
        <v>4341</v>
      </c>
      <c r="C344">
        <f t="shared" si="5"/>
        <v>6</v>
      </c>
    </row>
    <row r="345" spans="1:3">
      <c r="A345" s="165">
        <v>40409</v>
      </c>
      <c r="B345">
        <v>4347</v>
      </c>
      <c r="C345">
        <f t="shared" si="5"/>
        <v>6</v>
      </c>
    </row>
    <row r="346" spans="1:3">
      <c r="A346" s="165">
        <v>40410</v>
      </c>
      <c r="B346">
        <v>4297</v>
      </c>
      <c r="C346">
        <f t="shared" si="5"/>
        <v>50</v>
      </c>
    </row>
    <row r="347" spans="1:3">
      <c r="A347" s="165">
        <v>40413</v>
      </c>
      <c r="B347">
        <v>4250</v>
      </c>
      <c r="C347">
        <f t="shared" si="5"/>
        <v>47</v>
      </c>
    </row>
    <row r="348" spans="1:3">
      <c r="A348" s="165">
        <v>40414</v>
      </c>
      <c r="B348">
        <v>4231</v>
      </c>
      <c r="C348">
        <f t="shared" si="5"/>
        <v>19</v>
      </c>
    </row>
    <row r="349" spans="1:3">
      <c r="A349" s="165">
        <v>40415</v>
      </c>
      <c r="B349">
        <v>4218</v>
      </c>
      <c r="C349">
        <f t="shared" si="5"/>
        <v>13</v>
      </c>
    </row>
    <row r="350" spans="1:3">
      <c r="A350" s="165">
        <v>40416</v>
      </c>
      <c r="B350">
        <v>4250</v>
      </c>
      <c r="C350">
        <f t="shared" si="5"/>
        <v>32</v>
      </c>
    </row>
    <row r="351" spans="1:3">
      <c r="A351" s="165">
        <v>40417</v>
      </c>
      <c r="B351">
        <v>4263</v>
      </c>
      <c r="C351">
        <f t="shared" si="5"/>
        <v>13</v>
      </c>
    </row>
    <row r="352" spans="1:3">
      <c r="A352" s="165">
        <v>40420</v>
      </c>
      <c r="B352">
        <v>4326</v>
      </c>
      <c r="C352">
        <f t="shared" si="5"/>
        <v>63</v>
      </c>
    </row>
    <row r="353" spans="1:3">
      <c r="A353" s="165">
        <v>40421</v>
      </c>
      <c r="B353">
        <v>4310</v>
      </c>
      <c r="C353">
        <f t="shared" si="5"/>
        <v>16</v>
      </c>
    </row>
    <row r="354" spans="1:3">
      <c r="A354" s="165">
        <v>40422</v>
      </c>
      <c r="B354">
        <v>4349</v>
      </c>
      <c r="C354">
        <f t="shared" si="5"/>
        <v>39</v>
      </c>
    </row>
    <row r="355" spans="1:3">
      <c r="A355" s="165">
        <v>40423</v>
      </c>
      <c r="B355">
        <v>4384</v>
      </c>
      <c r="C355">
        <f t="shared" si="5"/>
        <v>35</v>
      </c>
    </row>
    <row r="356" spans="1:3">
      <c r="A356" s="165">
        <v>40424</v>
      </c>
      <c r="B356">
        <v>4364</v>
      </c>
      <c r="C356">
        <f t="shared" si="5"/>
        <v>20</v>
      </c>
    </row>
    <row r="357" spans="1:3">
      <c r="A357" s="165">
        <v>40427</v>
      </c>
      <c r="B357">
        <v>4584</v>
      </c>
      <c r="C357">
        <f t="shared" si="5"/>
        <v>220</v>
      </c>
    </row>
    <row r="358" spans="1:3">
      <c r="A358" s="165">
        <v>40428</v>
      </c>
      <c r="B358">
        <v>4570</v>
      </c>
      <c r="C358">
        <f t="shared" si="5"/>
        <v>14</v>
      </c>
    </row>
    <row r="359" spans="1:3">
      <c r="A359" s="165">
        <v>40429</v>
      </c>
      <c r="B359">
        <v>4543</v>
      </c>
      <c r="C359">
        <f t="shared" si="5"/>
        <v>27</v>
      </c>
    </row>
    <row r="360" spans="1:3">
      <c r="A360" s="165">
        <v>40430</v>
      </c>
      <c r="B360">
        <v>4446</v>
      </c>
      <c r="C360">
        <f t="shared" si="5"/>
        <v>97</v>
      </c>
    </row>
    <row r="361" spans="1:3">
      <c r="A361" s="165">
        <v>40431</v>
      </c>
      <c r="B361">
        <v>4499</v>
      </c>
      <c r="C361">
        <f t="shared" si="5"/>
        <v>53</v>
      </c>
    </row>
    <row r="362" spans="1:3">
      <c r="A362" s="165">
        <v>40434</v>
      </c>
      <c r="B362">
        <v>4488</v>
      </c>
      <c r="C362">
        <f t="shared" si="5"/>
        <v>11</v>
      </c>
    </row>
    <row r="363" spans="1:3">
      <c r="A363" s="165">
        <v>40435</v>
      </c>
      <c r="B363">
        <v>4426</v>
      </c>
      <c r="C363">
        <f t="shared" si="5"/>
        <v>62</v>
      </c>
    </row>
    <row r="364" spans="1:3">
      <c r="A364" s="165">
        <v>40436</v>
      </c>
      <c r="B364">
        <v>4424</v>
      </c>
      <c r="C364">
        <f t="shared" si="5"/>
        <v>2</v>
      </c>
    </row>
    <row r="365" spans="1:3">
      <c r="A365" s="165">
        <v>40437</v>
      </c>
      <c r="B365">
        <v>4374</v>
      </c>
      <c r="C365">
        <f t="shared" si="5"/>
        <v>50</v>
      </c>
    </row>
    <row r="366" spans="1:3">
      <c r="A366" s="165">
        <v>40438</v>
      </c>
      <c r="B366">
        <v>4371</v>
      </c>
      <c r="C366">
        <f t="shared" si="5"/>
        <v>3</v>
      </c>
    </row>
    <row r="367" spans="1:3">
      <c r="A367" s="165">
        <v>40441</v>
      </c>
      <c r="B367">
        <v>4388</v>
      </c>
      <c r="C367">
        <f t="shared" si="5"/>
        <v>17</v>
      </c>
    </row>
    <row r="368" spans="1:3">
      <c r="A368" s="165">
        <v>40442</v>
      </c>
      <c r="B368">
        <v>4333</v>
      </c>
      <c r="C368">
        <f t="shared" si="5"/>
        <v>55</v>
      </c>
    </row>
    <row r="369" spans="1:3">
      <c r="A369" s="165">
        <v>40448</v>
      </c>
      <c r="B369">
        <v>4279</v>
      </c>
      <c r="C369">
        <f t="shared" si="5"/>
        <v>54</v>
      </c>
    </row>
    <row r="370" spans="1:3">
      <c r="A370" s="165">
        <v>40449</v>
      </c>
      <c r="B370">
        <v>4276</v>
      </c>
      <c r="C370">
        <f t="shared" si="5"/>
        <v>3</v>
      </c>
    </row>
    <row r="371" spans="1:3">
      <c r="A371" s="165">
        <v>40450</v>
      </c>
      <c r="B371">
        <v>4268</v>
      </c>
      <c r="C371">
        <f t="shared" si="5"/>
        <v>8</v>
      </c>
    </row>
    <row r="372" spans="1:3">
      <c r="A372" s="165">
        <v>40451</v>
      </c>
      <c r="B372">
        <v>4291</v>
      </c>
      <c r="C372">
        <f t="shared" si="5"/>
        <v>23</v>
      </c>
    </row>
    <row r="373" spans="1:3">
      <c r="A373" s="165">
        <v>40459</v>
      </c>
      <c r="B373">
        <v>4323</v>
      </c>
      <c r="C373">
        <f t="shared" si="5"/>
        <v>32</v>
      </c>
    </row>
    <row r="374" spans="1:3">
      <c r="A374" s="165">
        <v>40462</v>
      </c>
      <c r="B374">
        <v>4411</v>
      </c>
      <c r="C374">
        <f t="shared" si="5"/>
        <v>88</v>
      </c>
    </row>
    <row r="375" spans="1:3">
      <c r="A375" s="165">
        <v>40463</v>
      </c>
      <c r="B375">
        <v>4377</v>
      </c>
      <c r="C375">
        <f t="shared" si="5"/>
        <v>34</v>
      </c>
    </row>
    <row r="376" spans="1:3">
      <c r="A376" s="165">
        <v>40464</v>
      </c>
      <c r="B376">
        <v>4425</v>
      </c>
      <c r="C376">
        <f t="shared" si="5"/>
        <v>48</v>
      </c>
    </row>
    <row r="377" spans="1:3">
      <c r="A377" s="165">
        <v>40465</v>
      </c>
      <c r="B377">
        <v>4398</v>
      </c>
      <c r="C377">
        <f t="shared" si="5"/>
        <v>27</v>
      </c>
    </row>
    <row r="378" spans="1:3">
      <c r="A378" s="165">
        <v>40466</v>
      </c>
      <c r="B378">
        <v>4427</v>
      </c>
      <c r="C378">
        <f t="shared" si="5"/>
        <v>29</v>
      </c>
    </row>
    <row r="379" spans="1:3">
      <c r="A379" s="165">
        <v>40469</v>
      </c>
      <c r="B379">
        <v>4457</v>
      </c>
      <c r="C379">
        <f t="shared" si="5"/>
        <v>30</v>
      </c>
    </row>
    <row r="380" spans="1:3">
      <c r="A380" s="165">
        <v>40470</v>
      </c>
      <c r="B380">
        <v>4431</v>
      </c>
      <c r="C380">
        <f t="shared" si="5"/>
        <v>26</v>
      </c>
    </row>
    <row r="381" spans="1:3">
      <c r="A381" s="165">
        <v>40471</v>
      </c>
      <c r="B381">
        <v>4375</v>
      </c>
      <c r="C381">
        <f t="shared" si="5"/>
        <v>56</v>
      </c>
    </row>
    <row r="382" spans="1:3">
      <c r="A382" s="165">
        <v>40472</v>
      </c>
      <c r="B382">
        <v>4382</v>
      </c>
      <c r="C382">
        <f t="shared" si="5"/>
        <v>7</v>
      </c>
    </row>
    <row r="383" spans="1:3">
      <c r="A383" s="165">
        <v>40473</v>
      </c>
      <c r="B383">
        <v>4369</v>
      </c>
      <c r="C383">
        <f t="shared" si="5"/>
        <v>13</v>
      </c>
    </row>
    <row r="384" spans="1:3">
      <c r="A384" s="165">
        <v>40476</v>
      </c>
      <c r="B384">
        <v>4462</v>
      </c>
      <c r="C384">
        <f t="shared" si="5"/>
        <v>93</v>
      </c>
    </row>
    <row r="385" spans="1:3">
      <c r="A385" s="165">
        <v>40477</v>
      </c>
      <c r="B385">
        <v>4433</v>
      </c>
      <c r="C385">
        <f t="shared" si="5"/>
        <v>29</v>
      </c>
    </row>
    <row r="386" spans="1:3">
      <c r="A386" s="165">
        <v>40478</v>
      </c>
      <c r="B386">
        <v>4446</v>
      </c>
      <c r="C386">
        <f t="shared" si="5"/>
        <v>13</v>
      </c>
    </row>
    <row r="387" spans="1:3">
      <c r="A387" s="165">
        <v>40479</v>
      </c>
      <c r="B387">
        <v>4464</v>
      </c>
      <c r="C387">
        <f t="shared" si="5"/>
        <v>18</v>
      </c>
    </row>
    <row r="388" spans="1:3">
      <c r="A388" s="165">
        <v>40480</v>
      </c>
      <c r="B388">
        <v>4464</v>
      </c>
      <c r="C388">
        <f t="shared" ref="C388:C451" si="6">ABS(B388-B387)</f>
        <v>0</v>
      </c>
    </row>
    <row r="389" spans="1:3">
      <c r="A389" s="165">
        <v>40483</v>
      </c>
      <c r="B389">
        <v>4514</v>
      </c>
      <c r="C389">
        <f t="shared" si="6"/>
        <v>50</v>
      </c>
    </row>
    <row r="390" spans="1:3">
      <c r="A390" s="165">
        <v>40484</v>
      </c>
      <c r="B390">
        <v>4505</v>
      </c>
      <c r="C390">
        <f t="shared" si="6"/>
        <v>9</v>
      </c>
    </row>
    <row r="391" spans="1:3">
      <c r="A391" s="165">
        <v>40485</v>
      </c>
      <c r="B391">
        <v>4517</v>
      </c>
      <c r="C391">
        <f t="shared" si="6"/>
        <v>12</v>
      </c>
    </row>
    <row r="392" spans="1:3">
      <c r="A392" s="165">
        <v>40486</v>
      </c>
      <c r="B392">
        <v>4576</v>
      </c>
      <c r="C392">
        <f t="shared" si="6"/>
        <v>59</v>
      </c>
    </row>
    <row r="393" spans="1:3">
      <c r="A393" s="165">
        <v>40487</v>
      </c>
      <c r="B393">
        <v>4685</v>
      </c>
      <c r="C393">
        <f t="shared" si="6"/>
        <v>109</v>
      </c>
    </row>
    <row r="394" spans="1:3">
      <c r="A394" s="165">
        <v>40490</v>
      </c>
      <c r="B394">
        <v>4685</v>
      </c>
      <c r="C394">
        <f t="shared" si="6"/>
        <v>0</v>
      </c>
    </row>
    <row r="395" spans="1:3">
      <c r="A395" s="165">
        <v>40491</v>
      </c>
      <c r="B395">
        <v>4831</v>
      </c>
      <c r="C395">
        <f t="shared" si="6"/>
        <v>146</v>
      </c>
    </row>
    <row r="396" spans="1:3">
      <c r="A396" s="165">
        <v>40492</v>
      </c>
      <c r="B396">
        <v>4751</v>
      </c>
      <c r="C396">
        <f t="shared" si="6"/>
        <v>80</v>
      </c>
    </row>
    <row r="397" spans="1:3">
      <c r="A397" s="165">
        <v>40493</v>
      </c>
      <c r="B397">
        <v>4773</v>
      </c>
      <c r="C397">
        <f t="shared" si="6"/>
        <v>22</v>
      </c>
    </row>
    <row r="398" spans="1:3">
      <c r="A398" s="165">
        <v>40494</v>
      </c>
      <c r="B398">
        <v>4624</v>
      </c>
      <c r="C398">
        <f t="shared" si="6"/>
        <v>149</v>
      </c>
    </row>
    <row r="399" spans="1:3">
      <c r="A399" s="165">
        <v>40497</v>
      </c>
      <c r="B399">
        <v>4653</v>
      </c>
      <c r="C399">
        <f t="shared" si="6"/>
        <v>29</v>
      </c>
    </row>
    <row r="400" spans="1:3">
      <c r="A400" s="165">
        <v>40498</v>
      </c>
      <c r="B400">
        <v>4634</v>
      </c>
      <c r="C400">
        <f t="shared" si="6"/>
        <v>19</v>
      </c>
    </row>
    <row r="401" spans="1:3">
      <c r="A401" s="165">
        <v>40499</v>
      </c>
      <c r="B401">
        <v>4541</v>
      </c>
      <c r="C401">
        <f t="shared" si="6"/>
        <v>93</v>
      </c>
    </row>
    <row r="402" spans="1:3">
      <c r="A402" s="165">
        <v>40500</v>
      </c>
      <c r="B402">
        <v>4602</v>
      </c>
      <c r="C402">
        <f t="shared" si="6"/>
        <v>61</v>
      </c>
    </row>
    <row r="403" spans="1:3">
      <c r="A403" s="165">
        <v>40501</v>
      </c>
      <c r="B403">
        <v>4636</v>
      </c>
      <c r="C403">
        <f t="shared" si="6"/>
        <v>34</v>
      </c>
    </row>
    <row r="404" spans="1:3">
      <c r="A404" s="165">
        <v>40504</v>
      </c>
      <c r="B404">
        <v>4638</v>
      </c>
      <c r="C404">
        <f t="shared" si="6"/>
        <v>2</v>
      </c>
    </row>
    <row r="405" spans="1:3">
      <c r="A405" s="165">
        <v>40505</v>
      </c>
      <c r="B405">
        <v>4604</v>
      </c>
      <c r="C405">
        <f t="shared" si="6"/>
        <v>34</v>
      </c>
    </row>
    <row r="406" spans="1:3">
      <c r="A406" s="165">
        <v>40506</v>
      </c>
      <c r="B406">
        <v>4690</v>
      </c>
      <c r="C406">
        <f t="shared" si="6"/>
        <v>86</v>
      </c>
    </row>
    <row r="407" spans="1:3">
      <c r="A407" s="165">
        <v>40507</v>
      </c>
      <c r="B407">
        <v>4680</v>
      </c>
      <c r="C407">
        <f t="shared" si="6"/>
        <v>10</v>
      </c>
    </row>
    <row r="408" spans="1:3">
      <c r="A408" s="165">
        <v>40508</v>
      </c>
      <c r="B408">
        <v>4649</v>
      </c>
      <c r="C408">
        <f t="shared" si="6"/>
        <v>31</v>
      </c>
    </row>
    <row r="409" spans="1:3">
      <c r="A409" s="165">
        <v>40511</v>
      </c>
      <c r="B409">
        <v>4667</v>
      </c>
      <c r="C409">
        <f t="shared" si="6"/>
        <v>18</v>
      </c>
    </row>
    <row r="410" spans="1:3">
      <c r="A410" s="165">
        <v>40512</v>
      </c>
      <c r="B410">
        <v>4638</v>
      </c>
      <c r="C410">
        <f t="shared" si="6"/>
        <v>29</v>
      </c>
    </row>
    <row r="411" spans="1:3">
      <c r="A411" s="165">
        <v>40513</v>
      </c>
      <c r="B411">
        <v>4679</v>
      </c>
      <c r="C411">
        <f t="shared" si="6"/>
        <v>41</v>
      </c>
    </row>
    <row r="412" spans="1:3">
      <c r="A412" s="165">
        <v>40514</v>
      </c>
      <c r="B412">
        <v>4688</v>
      </c>
      <c r="C412">
        <f t="shared" si="6"/>
        <v>9</v>
      </c>
    </row>
    <row r="413" spans="1:3">
      <c r="A413" s="165">
        <v>40515</v>
      </c>
      <c r="B413">
        <v>4729</v>
      </c>
      <c r="C413">
        <f t="shared" si="6"/>
        <v>41</v>
      </c>
    </row>
    <row r="414" spans="1:3">
      <c r="A414" s="165">
        <v>40518</v>
      </c>
      <c r="B414">
        <v>4721</v>
      </c>
      <c r="C414">
        <f t="shared" si="6"/>
        <v>8</v>
      </c>
    </row>
    <row r="415" spans="1:3">
      <c r="A415" s="165">
        <v>40519</v>
      </c>
      <c r="B415">
        <v>4762</v>
      </c>
      <c r="C415">
        <f t="shared" si="6"/>
        <v>41</v>
      </c>
    </row>
    <row r="416" spans="1:3">
      <c r="A416" s="165">
        <v>40520</v>
      </c>
      <c r="B416">
        <v>4716</v>
      </c>
      <c r="C416">
        <f t="shared" si="6"/>
        <v>46</v>
      </c>
    </row>
    <row r="417" spans="1:3">
      <c r="A417" s="165">
        <v>40521</v>
      </c>
      <c r="B417">
        <v>4720</v>
      </c>
      <c r="C417">
        <f t="shared" si="6"/>
        <v>4</v>
      </c>
    </row>
    <row r="418" spans="1:3">
      <c r="A418" s="165">
        <v>40522</v>
      </c>
      <c r="B418">
        <v>4732</v>
      </c>
      <c r="C418">
        <f t="shared" si="6"/>
        <v>12</v>
      </c>
    </row>
    <row r="419" spans="1:3">
      <c r="A419" s="165">
        <v>40525</v>
      </c>
      <c r="B419">
        <v>4781</v>
      </c>
      <c r="C419">
        <f t="shared" si="6"/>
        <v>49</v>
      </c>
    </row>
    <row r="420" spans="1:3">
      <c r="A420" s="165">
        <v>40526</v>
      </c>
      <c r="B420">
        <v>4785</v>
      </c>
      <c r="C420">
        <f t="shared" si="6"/>
        <v>4</v>
      </c>
    </row>
    <row r="421" spans="1:3">
      <c r="A421" s="165">
        <v>40527</v>
      </c>
      <c r="B421">
        <v>4776</v>
      </c>
      <c r="C421">
        <f t="shared" si="6"/>
        <v>9</v>
      </c>
    </row>
    <row r="422" spans="1:3">
      <c r="A422" s="165">
        <v>40528</v>
      </c>
      <c r="B422">
        <v>4771</v>
      </c>
      <c r="C422">
        <f t="shared" si="6"/>
        <v>5</v>
      </c>
    </row>
    <row r="423" spans="1:3">
      <c r="A423" s="165">
        <v>40529</v>
      </c>
      <c r="B423">
        <v>4794</v>
      </c>
      <c r="C423">
        <f t="shared" si="6"/>
        <v>23</v>
      </c>
    </row>
    <row r="424" spans="1:3">
      <c r="A424" s="165">
        <v>40532</v>
      </c>
      <c r="B424">
        <v>4805</v>
      </c>
      <c r="C424">
        <f t="shared" si="6"/>
        <v>11</v>
      </c>
    </row>
    <row r="425" spans="1:3">
      <c r="A425" s="165">
        <v>40533</v>
      </c>
      <c r="B425">
        <v>4826</v>
      </c>
      <c r="C425">
        <f t="shared" si="6"/>
        <v>21</v>
      </c>
    </row>
    <row r="426" spans="1:3">
      <c r="A426" s="165">
        <v>40534</v>
      </c>
      <c r="B426">
        <v>4799</v>
      </c>
      <c r="C426">
        <f t="shared" si="6"/>
        <v>27</v>
      </c>
    </row>
    <row r="427" spans="1:3">
      <c r="A427" s="165">
        <v>40535</v>
      </c>
      <c r="B427">
        <v>4780</v>
      </c>
      <c r="C427">
        <f t="shared" si="6"/>
        <v>19</v>
      </c>
    </row>
    <row r="428" spans="1:3">
      <c r="A428" s="165">
        <v>40536</v>
      </c>
      <c r="B428">
        <v>4769</v>
      </c>
      <c r="C428">
        <f t="shared" si="6"/>
        <v>11</v>
      </c>
    </row>
    <row r="429" spans="1:3">
      <c r="A429" s="165">
        <v>40539</v>
      </c>
      <c r="B429">
        <v>4742</v>
      </c>
      <c r="C429">
        <f t="shared" si="6"/>
        <v>27</v>
      </c>
    </row>
    <row r="430" spans="1:3">
      <c r="A430" s="165">
        <v>40540</v>
      </c>
      <c r="B430">
        <v>4751</v>
      </c>
      <c r="C430">
        <f t="shared" si="6"/>
        <v>9</v>
      </c>
    </row>
    <row r="431" spans="1:3">
      <c r="A431" s="165">
        <v>40541</v>
      </c>
      <c r="B431">
        <v>4777</v>
      </c>
      <c r="C431">
        <f t="shared" si="6"/>
        <v>26</v>
      </c>
    </row>
    <row r="432" spans="1:3">
      <c r="A432" s="165">
        <v>40542</v>
      </c>
      <c r="B432">
        <v>4798</v>
      </c>
      <c r="C432">
        <f t="shared" si="6"/>
        <v>21</v>
      </c>
    </row>
    <row r="433" spans="1:3">
      <c r="A433" s="165">
        <v>40543</v>
      </c>
      <c r="B433">
        <v>4821</v>
      </c>
      <c r="C433">
        <f t="shared" si="6"/>
        <v>23</v>
      </c>
    </row>
    <row r="434" spans="1:3">
      <c r="A434" s="165">
        <v>40547</v>
      </c>
      <c r="B434">
        <v>4833</v>
      </c>
      <c r="C434">
        <f t="shared" si="6"/>
        <v>12</v>
      </c>
    </row>
    <row r="435" spans="1:3">
      <c r="A435" s="165">
        <v>40548</v>
      </c>
      <c r="B435">
        <v>4810</v>
      </c>
      <c r="C435">
        <f t="shared" si="6"/>
        <v>23</v>
      </c>
    </row>
    <row r="436" spans="1:3">
      <c r="A436" s="165">
        <v>40549</v>
      </c>
      <c r="B436">
        <v>4831</v>
      </c>
      <c r="C436">
        <f t="shared" si="6"/>
        <v>21</v>
      </c>
    </row>
    <row r="437" spans="1:3">
      <c r="A437" s="165">
        <v>40550</v>
      </c>
      <c r="B437">
        <v>4815</v>
      </c>
      <c r="C437">
        <f t="shared" si="6"/>
        <v>16</v>
      </c>
    </row>
    <row r="438" spans="1:3">
      <c r="A438" s="165">
        <v>40553</v>
      </c>
      <c r="B438">
        <v>4868</v>
      </c>
      <c r="C438">
        <f t="shared" si="6"/>
        <v>53</v>
      </c>
    </row>
    <row r="439" spans="1:3">
      <c r="A439" s="165">
        <v>40554</v>
      </c>
      <c r="B439">
        <v>4881</v>
      </c>
      <c r="C439">
        <f t="shared" si="6"/>
        <v>13</v>
      </c>
    </row>
    <row r="440" spans="1:3">
      <c r="A440" s="165">
        <v>40555</v>
      </c>
      <c r="B440">
        <v>4884</v>
      </c>
      <c r="C440">
        <f t="shared" si="6"/>
        <v>3</v>
      </c>
    </row>
    <row r="441" spans="1:3">
      <c r="A441" s="165">
        <v>40556</v>
      </c>
      <c r="B441">
        <v>4909</v>
      </c>
      <c r="C441">
        <f t="shared" si="6"/>
        <v>25</v>
      </c>
    </row>
    <row r="442" spans="1:3">
      <c r="A442" s="165">
        <v>40557</v>
      </c>
      <c r="B442">
        <v>4943</v>
      </c>
      <c r="C442">
        <f t="shared" si="6"/>
        <v>34</v>
      </c>
    </row>
    <row r="443" spans="1:3">
      <c r="A443" s="165">
        <v>40560</v>
      </c>
      <c r="B443">
        <v>4952</v>
      </c>
      <c r="C443">
        <f t="shared" si="6"/>
        <v>9</v>
      </c>
    </row>
    <row r="444" spans="1:3">
      <c r="A444" s="165">
        <v>40561</v>
      </c>
      <c r="B444">
        <v>4947</v>
      </c>
      <c r="C444">
        <f t="shared" si="6"/>
        <v>5</v>
      </c>
    </row>
    <row r="445" spans="1:3">
      <c r="A445" s="165">
        <v>40562</v>
      </c>
      <c r="B445">
        <v>4965</v>
      </c>
      <c r="C445">
        <f t="shared" si="6"/>
        <v>18</v>
      </c>
    </row>
    <row r="446" spans="1:3">
      <c r="A446" s="165">
        <v>40563</v>
      </c>
      <c r="B446">
        <v>4952</v>
      </c>
      <c r="C446">
        <f t="shared" si="6"/>
        <v>13</v>
      </c>
    </row>
    <row r="447" spans="1:3">
      <c r="A447" s="165">
        <v>40564</v>
      </c>
      <c r="B447">
        <v>4986</v>
      </c>
      <c r="C447">
        <f t="shared" si="6"/>
        <v>34</v>
      </c>
    </row>
    <row r="448" spans="1:3">
      <c r="A448" s="165">
        <v>40567</v>
      </c>
      <c r="B448">
        <v>5005</v>
      </c>
      <c r="C448">
        <f t="shared" si="6"/>
        <v>19</v>
      </c>
    </row>
    <row r="449" spans="1:3">
      <c r="A449" s="165">
        <v>40568</v>
      </c>
      <c r="B449">
        <v>5013</v>
      </c>
      <c r="C449">
        <f t="shared" si="6"/>
        <v>8</v>
      </c>
    </row>
    <row r="450" spans="1:3">
      <c r="A450" s="165">
        <v>40569</v>
      </c>
      <c r="B450">
        <v>4991</v>
      </c>
      <c r="C450">
        <f t="shared" si="6"/>
        <v>22</v>
      </c>
    </row>
    <row r="451" spans="1:3">
      <c r="A451" s="165">
        <v>40570</v>
      </c>
      <c r="B451">
        <v>4976</v>
      </c>
      <c r="C451">
        <f t="shared" si="6"/>
        <v>15</v>
      </c>
    </row>
    <row r="452" spans="1:3">
      <c r="A452" s="165">
        <v>40571</v>
      </c>
      <c r="B452">
        <v>4982</v>
      </c>
      <c r="C452">
        <f t="shared" ref="C452:C515" si="7">ABS(B452-B451)</f>
        <v>6</v>
      </c>
    </row>
    <row r="453" spans="1:3">
      <c r="A453" s="165">
        <v>40574</v>
      </c>
      <c r="B453">
        <v>5047</v>
      </c>
      <c r="C453">
        <f t="shared" si="7"/>
        <v>65</v>
      </c>
    </row>
    <row r="454" spans="1:3">
      <c r="A454" s="165">
        <v>40575</v>
      </c>
      <c r="B454">
        <v>5072</v>
      </c>
      <c r="C454">
        <f t="shared" si="7"/>
        <v>25</v>
      </c>
    </row>
    <row r="455" spans="1:3">
      <c r="A455" s="165">
        <v>40583</v>
      </c>
      <c r="B455">
        <v>5072</v>
      </c>
      <c r="C455">
        <f t="shared" si="7"/>
        <v>0</v>
      </c>
    </row>
    <row r="456" spans="1:3">
      <c r="A456" s="165">
        <v>40584</v>
      </c>
      <c r="B456">
        <v>5138</v>
      </c>
      <c r="C456">
        <f t="shared" si="7"/>
        <v>66</v>
      </c>
    </row>
    <row r="457" spans="1:3">
      <c r="A457" s="165">
        <v>40585</v>
      </c>
      <c r="B457">
        <v>5130</v>
      </c>
      <c r="C457">
        <f t="shared" si="7"/>
        <v>8</v>
      </c>
    </row>
    <row r="458" spans="1:3">
      <c r="A458" s="165">
        <v>40588</v>
      </c>
      <c r="B458">
        <v>5118</v>
      </c>
      <c r="C458">
        <f t="shared" si="7"/>
        <v>12</v>
      </c>
    </row>
    <row r="459" spans="1:3">
      <c r="A459" s="165">
        <v>40589</v>
      </c>
      <c r="B459">
        <v>5124</v>
      </c>
      <c r="C459">
        <f t="shared" si="7"/>
        <v>6</v>
      </c>
    </row>
    <row r="460" spans="1:3">
      <c r="A460" s="165">
        <v>40590</v>
      </c>
      <c r="B460">
        <v>5074</v>
      </c>
      <c r="C460">
        <f t="shared" si="7"/>
        <v>50</v>
      </c>
    </row>
    <row r="461" spans="1:3">
      <c r="A461" s="165">
        <v>40591</v>
      </c>
      <c r="B461">
        <v>4993</v>
      </c>
      <c r="C461">
        <f t="shared" si="7"/>
        <v>81</v>
      </c>
    </row>
    <row r="462" spans="1:3">
      <c r="A462" s="165">
        <v>40592</v>
      </c>
      <c r="B462">
        <v>4966</v>
      </c>
      <c r="C462">
        <f t="shared" si="7"/>
        <v>27</v>
      </c>
    </row>
    <row r="463" spans="1:3">
      <c r="A463" s="165">
        <v>40595</v>
      </c>
      <c r="B463">
        <v>5006</v>
      </c>
      <c r="C463">
        <f t="shared" si="7"/>
        <v>40</v>
      </c>
    </row>
    <row r="464" spans="1:3">
      <c r="A464" s="165">
        <v>40596</v>
      </c>
      <c r="B464">
        <v>4988</v>
      </c>
      <c r="C464">
        <f t="shared" si="7"/>
        <v>18</v>
      </c>
    </row>
    <row r="465" spans="1:3">
      <c r="A465" s="165">
        <v>40597</v>
      </c>
      <c r="B465">
        <v>4935</v>
      </c>
      <c r="C465">
        <f t="shared" si="7"/>
        <v>53</v>
      </c>
    </row>
    <row r="466" spans="1:3">
      <c r="A466" s="165">
        <v>40598</v>
      </c>
      <c r="B466">
        <v>4890</v>
      </c>
      <c r="C466">
        <f t="shared" si="7"/>
        <v>45</v>
      </c>
    </row>
    <row r="467" spans="1:3">
      <c r="A467" s="165">
        <v>40599</v>
      </c>
      <c r="B467">
        <v>4868</v>
      </c>
      <c r="C467">
        <f t="shared" si="7"/>
        <v>22</v>
      </c>
    </row>
    <row r="468" spans="1:3">
      <c r="A468" s="165">
        <v>40602</v>
      </c>
      <c r="B468">
        <v>4899</v>
      </c>
      <c r="C468">
        <f t="shared" si="7"/>
        <v>31</v>
      </c>
    </row>
    <row r="469" spans="1:3">
      <c r="A469" s="165">
        <v>40603</v>
      </c>
      <c r="B469">
        <v>4836</v>
      </c>
      <c r="C469">
        <f t="shared" si="7"/>
        <v>63</v>
      </c>
    </row>
    <row r="470" spans="1:3">
      <c r="A470" s="165">
        <v>40604</v>
      </c>
      <c r="B470">
        <v>4849</v>
      </c>
      <c r="C470">
        <f t="shared" si="7"/>
        <v>13</v>
      </c>
    </row>
    <row r="471" spans="1:3">
      <c r="A471" s="165">
        <v>40605</v>
      </c>
      <c r="B471">
        <v>4816</v>
      </c>
      <c r="C471">
        <f t="shared" si="7"/>
        <v>33</v>
      </c>
    </row>
    <row r="472" spans="1:3">
      <c r="A472" s="165">
        <v>40606</v>
      </c>
      <c r="B472">
        <v>4819</v>
      </c>
      <c r="C472">
        <f t="shared" si="7"/>
        <v>3</v>
      </c>
    </row>
    <row r="473" spans="1:3">
      <c r="A473" s="165">
        <v>40609</v>
      </c>
      <c r="B473">
        <v>4833</v>
      </c>
      <c r="C473">
        <f t="shared" si="7"/>
        <v>14</v>
      </c>
    </row>
    <row r="474" spans="1:3">
      <c r="A474" s="165">
        <v>40610</v>
      </c>
      <c r="B474">
        <v>4777</v>
      </c>
      <c r="C474">
        <f t="shared" si="7"/>
        <v>56</v>
      </c>
    </row>
    <row r="475" spans="1:3">
      <c r="A475" s="165">
        <v>40611</v>
      </c>
      <c r="B475">
        <v>4774</v>
      </c>
      <c r="C475">
        <f t="shared" si="7"/>
        <v>3</v>
      </c>
    </row>
    <row r="476" spans="1:3">
      <c r="A476" s="165">
        <v>40612</v>
      </c>
      <c r="B476">
        <v>4680</v>
      </c>
      <c r="C476">
        <f t="shared" si="7"/>
        <v>94</v>
      </c>
    </row>
    <row r="477" spans="1:3">
      <c r="A477" s="165">
        <v>40613</v>
      </c>
      <c r="B477">
        <v>4656</v>
      </c>
      <c r="C477">
        <f t="shared" si="7"/>
        <v>24</v>
      </c>
    </row>
    <row r="478" spans="1:3">
      <c r="A478" s="165">
        <v>40616</v>
      </c>
      <c r="B478">
        <v>4731</v>
      </c>
      <c r="C478">
        <f t="shared" si="7"/>
        <v>75</v>
      </c>
    </row>
    <row r="479" spans="1:3">
      <c r="A479" s="165">
        <v>40617</v>
      </c>
      <c r="B479">
        <v>4772</v>
      </c>
      <c r="C479">
        <f t="shared" si="7"/>
        <v>41</v>
      </c>
    </row>
    <row r="480" spans="1:3">
      <c r="A480" s="165">
        <v>40618</v>
      </c>
      <c r="B480">
        <v>4830</v>
      </c>
      <c r="C480">
        <f t="shared" si="7"/>
        <v>58</v>
      </c>
    </row>
    <row r="481" spans="1:3">
      <c r="A481" s="165">
        <v>40619</v>
      </c>
      <c r="B481">
        <v>4817</v>
      </c>
      <c r="C481">
        <f t="shared" si="7"/>
        <v>13</v>
      </c>
    </row>
    <row r="482" spans="1:3">
      <c r="A482" s="165">
        <v>40620</v>
      </c>
      <c r="B482">
        <v>4756</v>
      </c>
      <c r="C482">
        <f t="shared" si="7"/>
        <v>61</v>
      </c>
    </row>
    <row r="483" spans="1:3">
      <c r="A483" s="165">
        <v>40623</v>
      </c>
      <c r="B483">
        <v>4653</v>
      </c>
      <c r="C483">
        <f t="shared" si="7"/>
        <v>103</v>
      </c>
    </row>
    <row r="484" spans="1:3">
      <c r="A484" s="165">
        <v>40624</v>
      </c>
      <c r="B484">
        <v>4649</v>
      </c>
      <c r="C484">
        <f t="shared" si="7"/>
        <v>4</v>
      </c>
    </row>
    <row r="485" spans="1:3">
      <c r="A485" s="165">
        <v>40625</v>
      </c>
      <c r="B485">
        <v>4728</v>
      </c>
      <c r="C485">
        <f t="shared" si="7"/>
        <v>79</v>
      </c>
    </row>
    <row r="486" spans="1:3">
      <c r="A486" s="165">
        <v>40626</v>
      </c>
      <c r="B486">
        <v>4717</v>
      </c>
      <c r="C486">
        <f t="shared" si="7"/>
        <v>11</v>
      </c>
    </row>
    <row r="487" spans="1:3">
      <c r="A487" s="165">
        <v>40627</v>
      </c>
      <c r="B487">
        <v>4730</v>
      </c>
      <c r="C487">
        <f t="shared" si="7"/>
        <v>13</v>
      </c>
    </row>
    <row r="488" spans="1:3">
      <c r="A488" s="165">
        <v>40630</v>
      </c>
      <c r="B488">
        <v>4778</v>
      </c>
      <c r="C488">
        <f t="shared" si="7"/>
        <v>48</v>
      </c>
    </row>
    <row r="489" spans="1:3">
      <c r="A489" s="165">
        <v>40631</v>
      </c>
      <c r="B489">
        <v>4812</v>
      </c>
      <c r="C489">
        <f t="shared" si="7"/>
        <v>34</v>
      </c>
    </row>
    <row r="490" spans="1:3">
      <c r="A490" s="165">
        <v>40632</v>
      </c>
      <c r="B490">
        <v>4793</v>
      </c>
      <c r="C490">
        <f t="shared" si="7"/>
        <v>19</v>
      </c>
    </row>
    <row r="491" spans="1:3">
      <c r="A491" s="165">
        <v>40633</v>
      </c>
      <c r="B491">
        <v>4793</v>
      </c>
      <c r="C491">
        <f t="shared" si="7"/>
        <v>0</v>
      </c>
    </row>
    <row r="492" spans="1:3">
      <c r="A492" s="165">
        <v>40634</v>
      </c>
      <c r="B492">
        <v>4779</v>
      </c>
      <c r="C492">
        <f t="shared" si="7"/>
        <v>14</v>
      </c>
    </row>
    <row r="493" spans="1:3">
      <c r="A493" s="165">
        <v>40639</v>
      </c>
      <c r="B493">
        <v>4872</v>
      </c>
      <c r="C493">
        <f t="shared" si="7"/>
        <v>93</v>
      </c>
    </row>
    <row r="494" spans="1:3">
      <c r="A494" s="165">
        <v>40640</v>
      </c>
      <c r="B494">
        <v>4883</v>
      </c>
      <c r="C494">
        <f t="shared" si="7"/>
        <v>11</v>
      </c>
    </row>
    <row r="495" spans="1:3">
      <c r="A495" s="165">
        <v>40641</v>
      </c>
      <c r="B495">
        <v>4905</v>
      </c>
      <c r="C495">
        <f t="shared" si="7"/>
        <v>22</v>
      </c>
    </row>
    <row r="496" spans="1:3">
      <c r="A496" s="165">
        <v>40644</v>
      </c>
      <c r="B496">
        <v>4919</v>
      </c>
      <c r="C496">
        <f t="shared" si="7"/>
        <v>14</v>
      </c>
    </row>
    <row r="497" spans="1:3">
      <c r="A497" s="165">
        <v>40645</v>
      </c>
      <c r="B497">
        <v>4902</v>
      </c>
      <c r="C497">
        <f t="shared" si="7"/>
        <v>17</v>
      </c>
    </row>
    <row r="498" spans="1:3">
      <c r="A498" s="165">
        <v>40646</v>
      </c>
      <c r="B498">
        <v>4921</v>
      </c>
      <c r="C498">
        <f t="shared" si="7"/>
        <v>19</v>
      </c>
    </row>
    <row r="499" spans="1:3">
      <c r="A499" s="165">
        <v>40647</v>
      </c>
      <c r="B499">
        <v>4906</v>
      </c>
      <c r="C499">
        <f t="shared" si="7"/>
        <v>15</v>
      </c>
    </row>
    <row r="500" spans="1:3">
      <c r="A500" s="165">
        <v>40648</v>
      </c>
      <c r="B500">
        <v>4827</v>
      </c>
      <c r="C500">
        <f t="shared" si="7"/>
        <v>79</v>
      </c>
    </row>
    <row r="501" spans="1:3">
      <c r="A501" s="165">
        <v>40651</v>
      </c>
      <c r="B501">
        <v>4844</v>
      </c>
      <c r="C501">
        <f t="shared" si="7"/>
        <v>17</v>
      </c>
    </row>
    <row r="502" spans="1:3">
      <c r="A502" s="165">
        <v>40652</v>
      </c>
      <c r="B502">
        <v>4774</v>
      </c>
      <c r="C502">
        <f t="shared" si="7"/>
        <v>70</v>
      </c>
    </row>
    <row r="503" spans="1:3">
      <c r="A503" s="165">
        <v>40653</v>
      </c>
      <c r="B503">
        <v>4814</v>
      </c>
      <c r="C503">
        <f t="shared" si="7"/>
        <v>40</v>
      </c>
    </row>
    <row r="504" spans="1:3">
      <c r="A504" s="165">
        <v>40654</v>
      </c>
      <c r="B504">
        <v>4849</v>
      </c>
      <c r="C504">
        <f t="shared" si="7"/>
        <v>35</v>
      </c>
    </row>
    <row r="505" spans="1:3">
      <c r="A505" s="165">
        <v>40655</v>
      </c>
      <c r="B505">
        <v>4873</v>
      </c>
      <c r="C505">
        <f t="shared" si="7"/>
        <v>24</v>
      </c>
    </row>
    <row r="506" spans="1:3">
      <c r="A506" s="165">
        <v>40658</v>
      </c>
      <c r="B506">
        <v>4878</v>
      </c>
      <c r="C506">
        <f t="shared" si="7"/>
        <v>5</v>
      </c>
    </row>
    <row r="507" spans="1:3">
      <c r="A507" s="165">
        <v>40659</v>
      </c>
      <c r="B507">
        <v>4896</v>
      </c>
      <c r="C507">
        <f t="shared" si="7"/>
        <v>18</v>
      </c>
    </row>
    <row r="508" spans="1:3">
      <c r="A508" s="165">
        <v>40660</v>
      </c>
      <c r="B508">
        <v>4885</v>
      </c>
      <c r="C508">
        <f t="shared" si="7"/>
        <v>11</v>
      </c>
    </row>
    <row r="509" spans="1:3">
      <c r="A509" s="165">
        <v>40661</v>
      </c>
      <c r="B509">
        <v>4906</v>
      </c>
      <c r="C509">
        <f t="shared" si="7"/>
        <v>21</v>
      </c>
    </row>
    <row r="510" spans="1:3">
      <c r="A510" s="165">
        <v>40662</v>
      </c>
      <c r="B510">
        <v>4915</v>
      </c>
      <c r="C510">
        <f t="shared" si="7"/>
        <v>9</v>
      </c>
    </row>
    <row r="511" spans="1:3">
      <c r="A511" s="165">
        <v>40666</v>
      </c>
      <c r="B511">
        <v>4953</v>
      </c>
      <c r="C511">
        <f t="shared" si="7"/>
        <v>38</v>
      </c>
    </row>
    <row r="512" spans="1:3">
      <c r="A512" s="165">
        <v>40667</v>
      </c>
      <c r="B512">
        <v>4941</v>
      </c>
      <c r="C512">
        <f t="shared" si="7"/>
        <v>12</v>
      </c>
    </row>
    <row r="513" spans="1:3">
      <c r="A513" s="165">
        <v>40668</v>
      </c>
      <c r="B513">
        <v>4914</v>
      </c>
      <c r="C513">
        <f t="shared" si="7"/>
        <v>27</v>
      </c>
    </row>
    <row r="514" spans="1:3">
      <c r="A514" s="165">
        <v>40669</v>
      </c>
      <c r="B514">
        <v>4805</v>
      </c>
      <c r="C514">
        <f t="shared" si="7"/>
        <v>109</v>
      </c>
    </row>
    <row r="515" spans="1:3">
      <c r="A515" s="165">
        <v>40672</v>
      </c>
      <c r="B515">
        <v>4829</v>
      </c>
      <c r="C515">
        <f t="shared" si="7"/>
        <v>24</v>
      </c>
    </row>
    <row r="516" spans="1:3">
      <c r="A516" s="165">
        <v>40673</v>
      </c>
      <c r="B516">
        <v>4849</v>
      </c>
      <c r="C516">
        <f t="shared" ref="C516:C579" si="8">ABS(B516-B515)</f>
        <v>20</v>
      </c>
    </row>
    <row r="517" spans="1:3">
      <c r="A517" s="165">
        <v>40674</v>
      </c>
      <c r="B517">
        <v>4822</v>
      </c>
      <c r="C517">
        <f t="shared" si="8"/>
        <v>27</v>
      </c>
    </row>
    <row r="518" spans="1:3">
      <c r="A518" s="165">
        <v>40675</v>
      </c>
      <c r="B518">
        <v>4783</v>
      </c>
      <c r="C518">
        <f t="shared" si="8"/>
        <v>39</v>
      </c>
    </row>
    <row r="519" spans="1:3">
      <c r="A519" s="165">
        <v>40676</v>
      </c>
      <c r="B519">
        <v>4851</v>
      </c>
      <c r="C519">
        <f t="shared" si="8"/>
        <v>68</v>
      </c>
    </row>
    <row r="520" spans="1:3">
      <c r="A520" s="165">
        <v>40679</v>
      </c>
      <c r="B520">
        <v>4819</v>
      </c>
      <c r="C520">
        <f t="shared" si="8"/>
        <v>32</v>
      </c>
    </row>
    <row r="521" spans="1:3">
      <c r="A521" s="165">
        <v>40680</v>
      </c>
      <c r="B521">
        <v>4823</v>
      </c>
      <c r="C521">
        <f t="shared" si="8"/>
        <v>4</v>
      </c>
    </row>
    <row r="522" spans="1:3">
      <c r="A522" s="165">
        <v>40681</v>
      </c>
      <c r="B522">
        <v>4814</v>
      </c>
      <c r="C522">
        <f t="shared" si="8"/>
        <v>9</v>
      </c>
    </row>
    <row r="523" spans="1:3">
      <c r="A523" s="165">
        <v>40682</v>
      </c>
      <c r="B523">
        <v>4830</v>
      </c>
      <c r="C523">
        <f t="shared" si="8"/>
        <v>16</v>
      </c>
    </row>
    <row r="524" spans="1:3">
      <c r="A524" s="165">
        <v>40683</v>
      </c>
      <c r="B524">
        <v>4826</v>
      </c>
      <c r="C524">
        <f t="shared" si="8"/>
        <v>4</v>
      </c>
    </row>
    <row r="525" spans="1:3">
      <c r="A525" s="165">
        <v>40686</v>
      </c>
      <c r="B525">
        <v>4780</v>
      </c>
      <c r="C525">
        <f t="shared" si="8"/>
        <v>46</v>
      </c>
    </row>
    <row r="526" spans="1:3">
      <c r="A526" s="165">
        <v>40687</v>
      </c>
      <c r="B526">
        <v>4809</v>
      </c>
      <c r="C526">
        <f t="shared" si="8"/>
        <v>29</v>
      </c>
    </row>
    <row r="527" spans="1:3">
      <c r="A527" s="165">
        <v>40688</v>
      </c>
      <c r="B527">
        <v>4824</v>
      </c>
      <c r="C527">
        <f t="shared" si="8"/>
        <v>15</v>
      </c>
    </row>
    <row r="528" spans="1:3">
      <c r="A528" s="165">
        <v>40689</v>
      </c>
      <c r="B528">
        <v>4829</v>
      </c>
      <c r="C528">
        <f t="shared" si="8"/>
        <v>5</v>
      </c>
    </row>
    <row r="529" spans="1:3">
      <c r="A529" s="165">
        <v>40690</v>
      </c>
      <c r="B529">
        <v>4838</v>
      </c>
      <c r="C529">
        <f t="shared" si="8"/>
        <v>9</v>
      </c>
    </row>
    <row r="530" spans="1:3">
      <c r="A530" s="165">
        <v>40693</v>
      </c>
      <c r="B530">
        <v>4876</v>
      </c>
      <c r="C530">
        <f t="shared" si="8"/>
        <v>38</v>
      </c>
    </row>
    <row r="531" spans="1:3">
      <c r="A531" s="165">
        <v>40694</v>
      </c>
      <c r="B531">
        <v>4877</v>
      </c>
      <c r="C531">
        <f t="shared" si="8"/>
        <v>1</v>
      </c>
    </row>
    <row r="532" spans="1:3">
      <c r="A532" s="165">
        <v>40695</v>
      </c>
      <c r="B532">
        <v>4868</v>
      </c>
      <c r="C532">
        <f t="shared" si="8"/>
        <v>9</v>
      </c>
    </row>
    <row r="533" spans="1:3">
      <c r="A533" s="165">
        <v>40696</v>
      </c>
      <c r="B533">
        <v>4863</v>
      </c>
      <c r="C533">
        <f t="shared" si="8"/>
        <v>5</v>
      </c>
    </row>
    <row r="534" spans="1:3">
      <c r="A534" s="165">
        <v>40697</v>
      </c>
      <c r="B534">
        <v>4869</v>
      </c>
      <c r="C534">
        <f t="shared" si="8"/>
        <v>6</v>
      </c>
    </row>
    <row r="535" spans="1:3">
      <c r="A535" s="165">
        <v>40701</v>
      </c>
      <c r="B535">
        <v>4866</v>
      </c>
      <c r="C535">
        <f t="shared" si="8"/>
        <v>3</v>
      </c>
    </row>
    <row r="536" spans="1:3">
      <c r="A536" s="165">
        <v>40702</v>
      </c>
      <c r="B536">
        <v>4871</v>
      </c>
      <c r="C536">
        <f t="shared" si="8"/>
        <v>5</v>
      </c>
    </row>
    <row r="537" spans="1:3">
      <c r="A537" s="165">
        <v>40703</v>
      </c>
      <c r="B537">
        <v>4851</v>
      </c>
      <c r="C537">
        <f t="shared" si="8"/>
        <v>20</v>
      </c>
    </row>
    <row r="538" spans="1:3">
      <c r="A538" s="165">
        <v>40704</v>
      </c>
      <c r="B538">
        <v>4855</v>
      </c>
      <c r="C538">
        <f t="shared" si="8"/>
        <v>4</v>
      </c>
    </row>
    <row r="539" spans="1:3">
      <c r="A539" s="165">
        <v>40707</v>
      </c>
      <c r="B539">
        <v>4809</v>
      </c>
      <c r="C539">
        <f t="shared" si="8"/>
        <v>46</v>
      </c>
    </row>
    <row r="540" spans="1:3">
      <c r="A540" s="165">
        <v>40708</v>
      </c>
      <c r="B540">
        <v>4815</v>
      </c>
      <c r="C540">
        <f t="shared" si="8"/>
        <v>6</v>
      </c>
    </row>
    <row r="541" spans="1:3">
      <c r="A541" s="165">
        <v>40709</v>
      </c>
      <c r="B541">
        <v>4799</v>
      </c>
      <c r="C541">
        <f t="shared" si="8"/>
        <v>16</v>
      </c>
    </row>
    <row r="542" spans="1:3">
      <c r="A542" s="165">
        <v>40710</v>
      </c>
      <c r="B542">
        <v>4784</v>
      </c>
      <c r="C542">
        <f t="shared" si="8"/>
        <v>15</v>
      </c>
    </row>
    <row r="543" spans="1:3">
      <c r="A543" s="165">
        <v>40711</v>
      </c>
      <c r="B543">
        <v>4734</v>
      </c>
      <c r="C543">
        <f t="shared" si="8"/>
        <v>50</v>
      </c>
    </row>
    <row r="544" spans="1:3">
      <c r="A544" s="165">
        <v>40714</v>
      </c>
      <c r="B544">
        <v>4690</v>
      </c>
      <c r="C544">
        <f t="shared" si="8"/>
        <v>44</v>
      </c>
    </row>
    <row r="545" spans="1:3">
      <c r="A545" s="165">
        <v>40715</v>
      </c>
      <c r="B545">
        <v>4713</v>
      </c>
      <c r="C545">
        <f t="shared" si="8"/>
        <v>23</v>
      </c>
    </row>
    <row r="546" spans="1:3">
      <c r="A546" s="165">
        <v>40716</v>
      </c>
      <c r="B546">
        <v>4694</v>
      </c>
      <c r="C546">
        <f t="shared" si="8"/>
        <v>19</v>
      </c>
    </row>
    <row r="547" spans="1:3">
      <c r="A547" s="165">
        <v>40717</v>
      </c>
      <c r="B547">
        <v>4733</v>
      </c>
      <c r="C547">
        <f t="shared" si="8"/>
        <v>39</v>
      </c>
    </row>
    <row r="548" spans="1:3">
      <c r="A548" s="165">
        <v>40718</v>
      </c>
      <c r="B548">
        <v>4731</v>
      </c>
      <c r="C548">
        <f t="shared" si="8"/>
        <v>2</v>
      </c>
    </row>
    <row r="549" spans="1:3">
      <c r="A549" s="165">
        <v>40721</v>
      </c>
      <c r="B549">
        <v>4703</v>
      </c>
      <c r="C549">
        <f t="shared" si="8"/>
        <v>28</v>
      </c>
    </row>
    <row r="550" spans="1:3">
      <c r="A550" s="165">
        <v>40722</v>
      </c>
      <c r="B550">
        <v>4706</v>
      </c>
      <c r="C550">
        <f t="shared" si="8"/>
        <v>3</v>
      </c>
    </row>
    <row r="551" spans="1:3">
      <c r="A551" s="165">
        <v>40723</v>
      </c>
      <c r="B551">
        <v>4725</v>
      </c>
      <c r="C551">
        <f t="shared" si="8"/>
        <v>19</v>
      </c>
    </row>
    <row r="552" spans="1:3">
      <c r="A552" s="165">
        <v>40724</v>
      </c>
      <c r="B552">
        <v>4752</v>
      </c>
      <c r="C552">
        <f t="shared" si="8"/>
        <v>27</v>
      </c>
    </row>
    <row r="553" spans="1:3">
      <c r="A553" s="165">
        <v>40725</v>
      </c>
      <c r="B553">
        <v>4725</v>
      </c>
      <c r="C553">
        <f t="shared" si="8"/>
        <v>27</v>
      </c>
    </row>
    <row r="554" spans="1:3">
      <c r="A554" s="165">
        <v>40728</v>
      </c>
      <c r="B554">
        <v>4794</v>
      </c>
      <c r="C554">
        <f t="shared" si="8"/>
        <v>69</v>
      </c>
    </row>
    <row r="555" spans="1:3">
      <c r="A555" s="165">
        <v>40729</v>
      </c>
      <c r="B555">
        <v>4790</v>
      </c>
      <c r="C555">
        <f t="shared" si="8"/>
        <v>4</v>
      </c>
    </row>
    <row r="556" spans="1:3">
      <c r="A556" s="165">
        <v>40730</v>
      </c>
      <c r="B556">
        <v>4815</v>
      </c>
      <c r="C556">
        <f t="shared" si="8"/>
        <v>25</v>
      </c>
    </row>
    <row r="557" spans="1:3">
      <c r="A557" s="165">
        <v>40731</v>
      </c>
      <c r="B557">
        <v>4811</v>
      </c>
      <c r="C557">
        <f t="shared" si="8"/>
        <v>4</v>
      </c>
    </row>
    <row r="558" spans="1:3">
      <c r="A558" s="165">
        <v>40732</v>
      </c>
      <c r="B558">
        <v>4812</v>
      </c>
      <c r="C558">
        <f t="shared" si="8"/>
        <v>1</v>
      </c>
    </row>
    <row r="559" spans="1:3">
      <c r="A559" s="165">
        <v>40735</v>
      </c>
      <c r="B559">
        <v>4857</v>
      </c>
      <c r="C559">
        <f t="shared" si="8"/>
        <v>45</v>
      </c>
    </row>
    <row r="560" spans="1:3">
      <c r="A560" s="165">
        <v>40736</v>
      </c>
      <c r="B560">
        <v>4853</v>
      </c>
      <c r="C560">
        <f t="shared" si="8"/>
        <v>4</v>
      </c>
    </row>
    <row r="561" spans="1:3">
      <c r="A561" s="165">
        <v>40737</v>
      </c>
      <c r="B561">
        <v>4886</v>
      </c>
      <c r="C561">
        <f t="shared" si="8"/>
        <v>33</v>
      </c>
    </row>
    <row r="562" spans="1:3">
      <c r="A562" s="165">
        <v>40738</v>
      </c>
      <c r="B562">
        <v>4870</v>
      </c>
      <c r="C562">
        <f t="shared" si="8"/>
        <v>16</v>
      </c>
    </row>
    <row r="563" spans="1:3">
      <c r="A563" s="165">
        <v>40739</v>
      </c>
      <c r="B563">
        <v>4868</v>
      </c>
      <c r="C563">
        <f t="shared" si="8"/>
        <v>2</v>
      </c>
    </row>
    <row r="564" spans="1:3">
      <c r="A564" s="165">
        <v>40742</v>
      </c>
      <c r="B564">
        <v>4897</v>
      </c>
      <c r="C564">
        <f t="shared" si="8"/>
        <v>29</v>
      </c>
    </row>
    <row r="565" spans="1:3">
      <c r="A565" s="165">
        <v>40743</v>
      </c>
      <c r="B565">
        <v>4913</v>
      </c>
      <c r="C565">
        <f t="shared" si="8"/>
        <v>16</v>
      </c>
    </row>
    <row r="566" spans="1:3">
      <c r="A566" s="165">
        <v>40744</v>
      </c>
      <c r="B566">
        <v>4920</v>
      </c>
      <c r="C566">
        <f t="shared" si="8"/>
        <v>7</v>
      </c>
    </row>
    <row r="567" spans="1:3">
      <c r="A567" s="165">
        <v>40745</v>
      </c>
      <c r="B567">
        <v>4909</v>
      </c>
      <c r="C567">
        <f t="shared" si="8"/>
        <v>11</v>
      </c>
    </row>
    <row r="568" spans="1:3">
      <c r="A568" s="165">
        <v>40746</v>
      </c>
      <c r="B568">
        <v>4923</v>
      </c>
      <c r="C568">
        <f t="shared" si="8"/>
        <v>14</v>
      </c>
    </row>
    <row r="569" spans="1:3">
      <c r="A569" s="165">
        <v>40749</v>
      </c>
      <c r="B569">
        <v>4870</v>
      </c>
      <c r="C569">
        <f t="shared" si="8"/>
        <v>53</v>
      </c>
    </row>
    <row r="570" spans="1:3">
      <c r="A570" s="165">
        <v>40750</v>
      </c>
      <c r="B570">
        <v>4895</v>
      </c>
      <c r="C570">
        <f t="shared" si="8"/>
        <v>25</v>
      </c>
    </row>
    <row r="571" spans="1:3">
      <c r="A571" s="165">
        <v>40751</v>
      </c>
      <c r="B571">
        <v>4916</v>
      </c>
      <c r="C571">
        <f t="shared" si="8"/>
        <v>21</v>
      </c>
    </row>
    <row r="572" spans="1:3">
      <c r="A572" s="165">
        <v>40752</v>
      </c>
      <c r="B572">
        <v>4931</v>
      </c>
      <c r="C572">
        <f t="shared" si="8"/>
        <v>15</v>
      </c>
    </row>
    <row r="573" spans="1:3">
      <c r="A573" s="165">
        <v>40753</v>
      </c>
      <c r="B573">
        <v>4925</v>
      </c>
      <c r="C573">
        <f t="shared" si="8"/>
        <v>6</v>
      </c>
    </row>
    <row r="574" spans="1:3">
      <c r="A574" s="165">
        <v>40756</v>
      </c>
      <c r="B574">
        <v>4963</v>
      </c>
      <c r="C574">
        <f t="shared" si="8"/>
        <v>38</v>
      </c>
    </row>
    <row r="575" spans="1:3">
      <c r="A575" s="165">
        <v>40757</v>
      </c>
      <c r="B575">
        <v>4965</v>
      </c>
      <c r="C575">
        <f t="shared" si="8"/>
        <v>2</v>
      </c>
    </row>
    <row r="576" spans="1:3">
      <c r="A576" s="165">
        <v>40758</v>
      </c>
      <c r="B576">
        <v>4965</v>
      </c>
      <c r="C576">
        <f t="shared" si="8"/>
        <v>0</v>
      </c>
    </row>
    <row r="577" spans="1:3">
      <c r="A577" s="165">
        <v>40759</v>
      </c>
      <c r="B577">
        <v>4951</v>
      </c>
      <c r="C577">
        <f t="shared" si="8"/>
        <v>14</v>
      </c>
    </row>
    <row r="578" spans="1:3">
      <c r="A578" s="165">
        <v>40760</v>
      </c>
      <c r="B578">
        <v>4857</v>
      </c>
      <c r="C578">
        <f t="shared" si="8"/>
        <v>94</v>
      </c>
    </row>
    <row r="579" spans="1:3">
      <c r="A579" s="165">
        <v>40763</v>
      </c>
      <c r="B579">
        <v>4833</v>
      </c>
      <c r="C579">
        <f t="shared" si="8"/>
        <v>24</v>
      </c>
    </row>
    <row r="580" spans="1:3">
      <c r="A580" s="165">
        <v>40764</v>
      </c>
      <c r="B580">
        <v>4801</v>
      </c>
      <c r="C580">
        <f t="shared" ref="C580:C643" si="9">ABS(B580-B579)</f>
        <v>32</v>
      </c>
    </row>
    <row r="581" spans="1:3">
      <c r="A581" s="165">
        <v>40765</v>
      </c>
      <c r="B581">
        <v>4822</v>
      </c>
      <c r="C581">
        <f t="shared" si="9"/>
        <v>21</v>
      </c>
    </row>
    <row r="582" spans="1:3">
      <c r="A582" s="165">
        <v>40766</v>
      </c>
      <c r="B582">
        <v>4832</v>
      </c>
      <c r="C582">
        <f t="shared" si="9"/>
        <v>10</v>
      </c>
    </row>
    <row r="583" spans="1:3">
      <c r="A583" s="165">
        <v>40767</v>
      </c>
      <c r="B583">
        <v>4846</v>
      </c>
      <c r="C583">
        <f t="shared" si="9"/>
        <v>14</v>
      </c>
    </row>
    <row r="584" spans="1:3">
      <c r="A584" s="165">
        <v>40770</v>
      </c>
      <c r="B584">
        <v>4880</v>
      </c>
      <c r="C584">
        <f t="shared" si="9"/>
        <v>34</v>
      </c>
    </row>
    <row r="585" spans="1:3">
      <c r="A585" s="165">
        <v>40771</v>
      </c>
      <c r="B585">
        <v>4859</v>
      </c>
      <c r="C585">
        <f t="shared" si="9"/>
        <v>21</v>
      </c>
    </row>
    <row r="586" spans="1:3">
      <c r="A586" s="165">
        <v>40772</v>
      </c>
      <c r="B586">
        <v>4884</v>
      </c>
      <c r="C586">
        <f t="shared" si="9"/>
        <v>25</v>
      </c>
    </row>
    <row r="587" spans="1:3">
      <c r="A587" s="165">
        <v>40773</v>
      </c>
      <c r="B587">
        <v>4851</v>
      </c>
      <c r="C587">
        <f t="shared" si="9"/>
        <v>33</v>
      </c>
    </row>
    <row r="588" spans="1:3">
      <c r="A588" s="165">
        <v>40774</v>
      </c>
      <c r="B588">
        <v>4838</v>
      </c>
      <c r="C588">
        <f t="shared" si="9"/>
        <v>13</v>
      </c>
    </row>
    <row r="589" spans="1:3">
      <c r="A589" s="165">
        <v>40777</v>
      </c>
      <c r="B589">
        <v>4840</v>
      </c>
      <c r="C589">
        <f t="shared" si="9"/>
        <v>2</v>
      </c>
    </row>
    <row r="590" spans="1:3">
      <c r="A590" s="165">
        <v>40778</v>
      </c>
      <c r="B590">
        <v>4845</v>
      </c>
      <c r="C590">
        <f t="shared" si="9"/>
        <v>5</v>
      </c>
    </row>
    <row r="591" spans="1:3">
      <c r="A591" s="165">
        <v>40779</v>
      </c>
      <c r="B591">
        <v>4845</v>
      </c>
      <c r="C591">
        <f t="shared" si="9"/>
        <v>0</v>
      </c>
    </row>
    <row r="592" spans="1:3">
      <c r="A592" s="165">
        <v>40780</v>
      </c>
      <c r="B592">
        <v>4835</v>
      </c>
      <c r="C592">
        <f t="shared" si="9"/>
        <v>10</v>
      </c>
    </row>
    <row r="593" spans="1:3">
      <c r="A593" s="165">
        <v>40781</v>
      </c>
      <c r="B593">
        <v>4820</v>
      </c>
      <c r="C593">
        <f t="shared" si="9"/>
        <v>15</v>
      </c>
    </row>
    <row r="594" spans="1:3">
      <c r="A594" s="165">
        <v>40784</v>
      </c>
      <c r="B594">
        <v>4786</v>
      </c>
      <c r="C594">
        <f t="shared" si="9"/>
        <v>34</v>
      </c>
    </row>
    <row r="595" spans="1:3">
      <c r="A595" s="165">
        <v>40785</v>
      </c>
      <c r="B595">
        <v>4825</v>
      </c>
      <c r="C595">
        <f t="shared" si="9"/>
        <v>39</v>
      </c>
    </row>
    <row r="596" spans="1:3">
      <c r="A596" s="165">
        <v>40786</v>
      </c>
      <c r="B596">
        <v>4845</v>
      </c>
      <c r="C596">
        <f t="shared" si="9"/>
        <v>20</v>
      </c>
    </row>
    <row r="597" spans="1:3">
      <c r="A597" s="165">
        <v>40787</v>
      </c>
      <c r="B597">
        <v>4842</v>
      </c>
      <c r="C597">
        <f t="shared" si="9"/>
        <v>3</v>
      </c>
    </row>
    <row r="598" spans="1:3">
      <c r="A598" s="165">
        <v>40788</v>
      </c>
      <c r="B598">
        <v>4844</v>
      </c>
      <c r="C598">
        <f t="shared" si="9"/>
        <v>2</v>
      </c>
    </row>
    <row r="599" spans="1:3">
      <c r="A599" s="165">
        <v>40791</v>
      </c>
      <c r="B599">
        <v>4812</v>
      </c>
      <c r="C599">
        <f t="shared" si="9"/>
        <v>32</v>
      </c>
    </row>
    <row r="600" spans="1:3">
      <c r="A600" s="165">
        <v>40792</v>
      </c>
      <c r="B600">
        <v>4805</v>
      </c>
      <c r="C600">
        <f t="shared" si="9"/>
        <v>7</v>
      </c>
    </row>
    <row r="601" spans="1:3">
      <c r="A601" s="165">
        <v>40793</v>
      </c>
      <c r="B601">
        <v>4833</v>
      </c>
      <c r="C601">
        <f t="shared" si="9"/>
        <v>28</v>
      </c>
    </row>
    <row r="602" spans="1:3">
      <c r="A602" s="165">
        <v>40794</v>
      </c>
      <c r="B602">
        <v>4813</v>
      </c>
      <c r="C602">
        <f t="shared" si="9"/>
        <v>20</v>
      </c>
    </row>
    <row r="603" spans="1:3">
      <c r="A603" s="165">
        <v>40795</v>
      </c>
      <c r="B603">
        <v>4799</v>
      </c>
      <c r="C603">
        <f t="shared" si="9"/>
        <v>14</v>
      </c>
    </row>
    <row r="604" spans="1:3">
      <c r="A604" s="165">
        <v>40799</v>
      </c>
      <c r="B604">
        <v>4790</v>
      </c>
      <c r="C604">
        <f t="shared" si="9"/>
        <v>9</v>
      </c>
    </row>
    <row r="605" spans="1:3">
      <c r="A605" s="165">
        <v>40800</v>
      </c>
      <c r="B605">
        <v>4767</v>
      </c>
      <c r="C605">
        <f t="shared" si="9"/>
        <v>23</v>
      </c>
    </row>
    <row r="606" spans="1:3">
      <c r="A606" s="165">
        <v>40801</v>
      </c>
      <c r="B606">
        <v>4751</v>
      </c>
      <c r="C606">
        <f t="shared" si="9"/>
        <v>16</v>
      </c>
    </row>
    <row r="607" spans="1:3">
      <c r="A607" s="165">
        <v>40802</v>
      </c>
      <c r="B607">
        <v>4738</v>
      </c>
      <c r="C607">
        <f t="shared" si="9"/>
        <v>13</v>
      </c>
    </row>
    <row r="608" spans="1:3">
      <c r="A608" s="165">
        <v>40805</v>
      </c>
      <c r="B608">
        <v>4628</v>
      </c>
      <c r="C608">
        <f t="shared" si="9"/>
        <v>110</v>
      </c>
    </row>
    <row r="609" spans="1:3">
      <c r="A609" s="165">
        <v>40806</v>
      </c>
      <c r="B609">
        <v>4618</v>
      </c>
      <c r="C609">
        <f t="shared" si="9"/>
        <v>10</v>
      </c>
    </row>
    <row r="610" spans="1:3">
      <c r="A610" s="165">
        <v>40807</v>
      </c>
      <c r="B610">
        <v>4640</v>
      </c>
      <c r="C610">
        <f t="shared" si="9"/>
        <v>22</v>
      </c>
    </row>
    <row r="611" spans="1:3">
      <c r="A611" s="165">
        <v>40808</v>
      </c>
      <c r="B611">
        <v>4575</v>
      </c>
      <c r="C611">
        <f t="shared" si="9"/>
        <v>65</v>
      </c>
    </row>
    <row r="612" spans="1:3">
      <c r="A612" s="165">
        <v>40809</v>
      </c>
      <c r="B612">
        <v>4518</v>
      </c>
      <c r="C612">
        <f t="shared" si="9"/>
        <v>57</v>
      </c>
    </row>
    <row r="613" spans="1:3">
      <c r="A613" s="165">
        <v>40812</v>
      </c>
      <c r="B613">
        <v>4403</v>
      </c>
      <c r="C613">
        <f t="shared" si="9"/>
        <v>115</v>
      </c>
    </row>
    <row r="614" spans="1:3">
      <c r="A614" s="165">
        <v>40813</v>
      </c>
      <c r="B614">
        <v>4451</v>
      </c>
      <c r="C614">
        <f t="shared" si="9"/>
        <v>48</v>
      </c>
    </row>
    <row r="615" spans="1:3">
      <c r="A615" s="165">
        <v>40814</v>
      </c>
      <c r="B615">
        <v>4407</v>
      </c>
      <c r="C615">
        <f t="shared" si="9"/>
        <v>44</v>
      </c>
    </row>
    <row r="616" spans="1:3">
      <c r="A616" s="165">
        <v>40815</v>
      </c>
      <c r="B616">
        <v>4300</v>
      </c>
      <c r="C616">
        <f t="shared" si="9"/>
        <v>107</v>
      </c>
    </row>
    <row r="617" spans="1:3">
      <c r="A617" s="165">
        <v>40816</v>
      </c>
      <c r="B617">
        <v>4339</v>
      </c>
      <c r="C617">
        <f t="shared" si="9"/>
        <v>39</v>
      </c>
    </row>
    <row r="618" spans="1:3">
      <c r="A618" s="165">
        <v>40826</v>
      </c>
      <c r="B618">
        <v>4319</v>
      </c>
      <c r="C618">
        <f t="shared" si="9"/>
        <v>20</v>
      </c>
    </row>
    <row r="619" spans="1:3">
      <c r="A619" s="165">
        <v>40827</v>
      </c>
      <c r="B619">
        <v>4323</v>
      </c>
      <c r="C619">
        <f t="shared" si="9"/>
        <v>4</v>
      </c>
    </row>
    <row r="620" spans="1:3">
      <c r="A620" s="165">
        <v>40828</v>
      </c>
      <c r="B620">
        <v>4350</v>
      </c>
      <c r="C620">
        <f t="shared" si="9"/>
        <v>27</v>
      </c>
    </row>
    <row r="621" spans="1:3">
      <c r="A621" s="165">
        <v>40829</v>
      </c>
      <c r="B621">
        <v>4319</v>
      </c>
      <c r="C621">
        <f t="shared" si="9"/>
        <v>31</v>
      </c>
    </row>
    <row r="622" spans="1:3">
      <c r="A622" s="165">
        <v>40830</v>
      </c>
      <c r="B622">
        <v>4315</v>
      </c>
      <c r="C622">
        <f t="shared" si="9"/>
        <v>4</v>
      </c>
    </row>
    <row r="623" spans="1:3">
      <c r="A623" s="165">
        <v>40833</v>
      </c>
      <c r="B623">
        <v>4186</v>
      </c>
      <c r="C623">
        <f t="shared" si="9"/>
        <v>129</v>
      </c>
    </row>
    <row r="624" spans="1:3">
      <c r="A624" s="165">
        <v>40834</v>
      </c>
      <c r="B624">
        <v>4095</v>
      </c>
      <c r="C624">
        <f t="shared" si="9"/>
        <v>91</v>
      </c>
    </row>
    <row r="625" spans="1:3">
      <c r="A625" s="165">
        <v>40835</v>
      </c>
      <c r="B625">
        <v>4055</v>
      </c>
      <c r="C625">
        <f t="shared" si="9"/>
        <v>40</v>
      </c>
    </row>
    <row r="626" spans="1:3">
      <c r="A626" s="165">
        <v>40836</v>
      </c>
      <c r="B626">
        <v>3932</v>
      </c>
      <c r="C626">
        <f t="shared" si="9"/>
        <v>123</v>
      </c>
    </row>
    <row r="627" spans="1:3">
      <c r="A627" s="165">
        <v>40837</v>
      </c>
      <c r="B627">
        <v>3972</v>
      </c>
      <c r="C627">
        <f t="shared" si="9"/>
        <v>40</v>
      </c>
    </row>
    <row r="628" spans="1:3">
      <c r="A628" s="165">
        <v>40840</v>
      </c>
      <c r="B628">
        <v>4082</v>
      </c>
      <c r="C628">
        <f t="shared" si="9"/>
        <v>110</v>
      </c>
    </row>
    <row r="629" spans="1:3">
      <c r="A629" s="165">
        <v>40841</v>
      </c>
      <c r="B629">
        <v>4037</v>
      </c>
      <c r="C629">
        <f t="shared" si="9"/>
        <v>45</v>
      </c>
    </row>
    <row r="630" spans="1:3">
      <c r="A630" s="165">
        <v>40842</v>
      </c>
      <c r="B630">
        <v>4053</v>
      </c>
      <c r="C630">
        <f t="shared" si="9"/>
        <v>16</v>
      </c>
    </row>
    <row r="631" spans="1:3">
      <c r="A631" s="165">
        <v>40843</v>
      </c>
      <c r="B631">
        <v>4057</v>
      </c>
      <c r="C631">
        <f t="shared" si="9"/>
        <v>4</v>
      </c>
    </row>
    <row r="632" spans="1:3">
      <c r="A632" s="165">
        <v>40844</v>
      </c>
      <c r="B632">
        <v>4145</v>
      </c>
      <c r="C632">
        <f t="shared" si="9"/>
        <v>88</v>
      </c>
    </row>
    <row r="633" spans="1:3">
      <c r="A633" s="165">
        <v>40847</v>
      </c>
      <c r="B633">
        <v>4127</v>
      </c>
      <c r="C633">
        <f t="shared" si="9"/>
        <v>18</v>
      </c>
    </row>
    <row r="634" spans="1:3">
      <c r="A634" s="165">
        <v>40848</v>
      </c>
      <c r="B634">
        <v>4054</v>
      </c>
      <c r="C634">
        <f t="shared" si="9"/>
        <v>73</v>
      </c>
    </row>
    <row r="635" spans="1:3">
      <c r="A635" s="165">
        <v>40849</v>
      </c>
      <c r="B635">
        <v>4054</v>
      </c>
      <c r="C635">
        <f t="shared" si="9"/>
        <v>0</v>
      </c>
    </row>
    <row r="636" spans="1:3">
      <c r="A636" s="165">
        <v>40850</v>
      </c>
      <c r="B636">
        <v>4024</v>
      </c>
      <c r="C636">
        <f t="shared" si="9"/>
        <v>30</v>
      </c>
    </row>
    <row r="637" spans="1:3">
      <c r="A637" s="165">
        <v>40851</v>
      </c>
      <c r="B637">
        <v>4126</v>
      </c>
      <c r="C637">
        <f t="shared" si="9"/>
        <v>102</v>
      </c>
    </row>
    <row r="638" spans="1:3">
      <c r="A638" s="165">
        <v>40854</v>
      </c>
      <c r="B638">
        <v>4119</v>
      </c>
      <c r="C638">
        <f t="shared" si="9"/>
        <v>7</v>
      </c>
    </row>
    <row r="639" spans="1:3">
      <c r="A639" s="165">
        <v>40855</v>
      </c>
      <c r="B639">
        <v>4158</v>
      </c>
      <c r="C639">
        <f t="shared" si="9"/>
        <v>39</v>
      </c>
    </row>
    <row r="640" spans="1:3">
      <c r="A640" s="165">
        <v>40856</v>
      </c>
      <c r="B640">
        <v>4186</v>
      </c>
      <c r="C640">
        <f t="shared" si="9"/>
        <v>28</v>
      </c>
    </row>
    <row r="641" spans="1:3">
      <c r="A641" s="165">
        <v>40857</v>
      </c>
      <c r="B641">
        <v>4077</v>
      </c>
      <c r="C641">
        <f t="shared" si="9"/>
        <v>109</v>
      </c>
    </row>
    <row r="642" spans="1:3">
      <c r="A642" s="165">
        <v>40858</v>
      </c>
      <c r="B642">
        <v>4174</v>
      </c>
      <c r="C642">
        <f t="shared" si="9"/>
        <v>97</v>
      </c>
    </row>
    <row r="643" spans="1:3">
      <c r="A643" s="165">
        <v>40861</v>
      </c>
      <c r="B643">
        <v>4207</v>
      </c>
      <c r="C643">
        <f t="shared" si="9"/>
        <v>33</v>
      </c>
    </row>
    <row r="644" spans="1:3">
      <c r="A644" s="165">
        <v>40862</v>
      </c>
      <c r="B644">
        <v>4173</v>
      </c>
      <c r="C644">
        <f t="shared" ref="C644:C707" si="10">ABS(B644-B643)</f>
        <v>34</v>
      </c>
    </row>
    <row r="645" spans="1:3">
      <c r="A645" s="165">
        <v>40863</v>
      </c>
      <c r="B645">
        <v>4153</v>
      </c>
      <c r="C645">
        <f t="shared" si="10"/>
        <v>20</v>
      </c>
    </row>
    <row r="646" spans="1:3">
      <c r="A646" s="165">
        <v>40864</v>
      </c>
      <c r="B646">
        <v>4197</v>
      </c>
      <c r="C646">
        <f t="shared" si="10"/>
        <v>44</v>
      </c>
    </row>
    <row r="647" spans="1:3">
      <c r="A647" s="165">
        <v>40865</v>
      </c>
      <c r="B647">
        <v>4173</v>
      </c>
      <c r="C647">
        <f t="shared" si="10"/>
        <v>24</v>
      </c>
    </row>
    <row r="648" spans="1:3">
      <c r="A648" s="165">
        <v>40868</v>
      </c>
      <c r="B648">
        <v>4102</v>
      </c>
      <c r="C648">
        <f t="shared" si="10"/>
        <v>71</v>
      </c>
    </row>
    <row r="649" spans="1:3">
      <c r="A649" s="165">
        <v>40869</v>
      </c>
      <c r="B649">
        <v>4107</v>
      </c>
      <c r="C649">
        <f t="shared" si="10"/>
        <v>5</v>
      </c>
    </row>
    <row r="650" spans="1:3">
      <c r="A650" s="165">
        <v>40870</v>
      </c>
      <c r="B650">
        <v>4059</v>
      </c>
      <c r="C650">
        <f t="shared" si="10"/>
        <v>48</v>
      </c>
    </row>
    <row r="651" spans="1:3">
      <c r="A651" s="165">
        <v>40871</v>
      </c>
      <c r="B651">
        <v>4092</v>
      </c>
      <c r="C651">
        <f t="shared" si="10"/>
        <v>33</v>
      </c>
    </row>
    <row r="652" spans="1:3">
      <c r="A652" s="165">
        <v>40872</v>
      </c>
      <c r="B652">
        <v>4068</v>
      </c>
      <c r="C652">
        <f t="shared" si="10"/>
        <v>24</v>
      </c>
    </row>
    <row r="653" spans="1:3">
      <c r="A653" s="165">
        <v>40875</v>
      </c>
      <c r="B653">
        <v>4105</v>
      </c>
      <c r="C653">
        <f t="shared" si="10"/>
        <v>37</v>
      </c>
    </row>
    <row r="654" spans="1:3">
      <c r="A654" s="165">
        <v>40876</v>
      </c>
      <c r="B654">
        <v>4144</v>
      </c>
      <c r="C654">
        <f t="shared" si="10"/>
        <v>39</v>
      </c>
    </row>
    <row r="655" spans="1:3">
      <c r="A655" s="165">
        <v>40877</v>
      </c>
      <c r="B655">
        <v>4094</v>
      </c>
      <c r="C655">
        <f t="shared" si="10"/>
        <v>50</v>
      </c>
    </row>
    <row r="656" spans="1:3">
      <c r="A656" s="165">
        <v>40878</v>
      </c>
      <c r="B656">
        <v>4187</v>
      </c>
      <c r="C656">
        <f t="shared" si="10"/>
        <v>93</v>
      </c>
    </row>
    <row r="657" spans="1:3">
      <c r="A657" s="165">
        <v>40879</v>
      </c>
      <c r="B657">
        <v>4177</v>
      </c>
      <c r="C657">
        <f t="shared" si="10"/>
        <v>10</v>
      </c>
    </row>
    <row r="658" spans="1:3">
      <c r="A658" s="165">
        <v>40882</v>
      </c>
      <c r="B658">
        <v>4176</v>
      </c>
      <c r="C658">
        <f t="shared" si="10"/>
        <v>1</v>
      </c>
    </row>
    <row r="659" spans="1:3">
      <c r="A659" s="165">
        <v>40883</v>
      </c>
      <c r="B659">
        <v>4171</v>
      </c>
      <c r="C659">
        <f t="shared" si="10"/>
        <v>5</v>
      </c>
    </row>
    <row r="660" spans="1:3">
      <c r="A660" s="165">
        <v>40884</v>
      </c>
      <c r="B660">
        <v>4192</v>
      </c>
      <c r="C660">
        <f t="shared" si="10"/>
        <v>21</v>
      </c>
    </row>
    <row r="661" spans="1:3">
      <c r="A661" s="165">
        <v>40885</v>
      </c>
      <c r="B661">
        <v>4187</v>
      </c>
      <c r="C661">
        <f t="shared" si="10"/>
        <v>5</v>
      </c>
    </row>
    <row r="662" spans="1:3">
      <c r="A662" s="165">
        <v>40886</v>
      </c>
      <c r="B662">
        <v>4179</v>
      </c>
      <c r="C662">
        <f t="shared" si="10"/>
        <v>8</v>
      </c>
    </row>
    <row r="663" spans="1:3">
      <c r="A663" s="165">
        <v>40889</v>
      </c>
      <c r="B663">
        <v>4178</v>
      </c>
      <c r="C663">
        <f t="shared" si="10"/>
        <v>1</v>
      </c>
    </row>
    <row r="664" spans="1:3">
      <c r="A664" s="165">
        <v>40890</v>
      </c>
      <c r="B664">
        <v>4161</v>
      </c>
      <c r="C664">
        <f t="shared" si="10"/>
        <v>17</v>
      </c>
    </row>
    <row r="665" spans="1:3">
      <c r="A665" s="165">
        <v>40891</v>
      </c>
      <c r="B665">
        <v>4163</v>
      </c>
      <c r="C665">
        <f t="shared" si="10"/>
        <v>2</v>
      </c>
    </row>
    <row r="666" spans="1:3">
      <c r="A666" s="165">
        <v>40892</v>
      </c>
      <c r="B666">
        <v>4134</v>
      </c>
      <c r="C666">
        <f t="shared" si="10"/>
        <v>29</v>
      </c>
    </row>
    <row r="667" spans="1:3">
      <c r="A667" s="165">
        <v>40893</v>
      </c>
      <c r="B667">
        <v>4197</v>
      </c>
      <c r="C667">
        <f t="shared" si="10"/>
        <v>63</v>
      </c>
    </row>
    <row r="668" spans="1:3">
      <c r="A668" s="165">
        <v>40896</v>
      </c>
      <c r="B668">
        <v>4178</v>
      </c>
      <c r="C668">
        <f t="shared" si="10"/>
        <v>19</v>
      </c>
    </row>
    <row r="669" spans="1:3">
      <c r="A669" s="165">
        <v>40897</v>
      </c>
      <c r="B669">
        <v>4180</v>
      </c>
      <c r="C669">
        <f t="shared" si="10"/>
        <v>2</v>
      </c>
    </row>
    <row r="670" spans="1:3">
      <c r="A670" s="165">
        <v>40898</v>
      </c>
      <c r="B670">
        <v>4186</v>
      </c>
      <c r="C670">
        <f t="shared" si="10"/>
        <v>6</v>
      </c>
    </row>
    <row r="671" spans="1:3">
      <c r="A671" s="165">
        <v>40899</v>
      </c>
      <c r="B671">
        <v>4209</v>
      </c>
      <c r="C671">
        <f t="shared" si="10"/>
        <v>23</v>
      </c>
    </row>
    <row r="672" spans="1:3">
      <c r="A672" s="165">
        <v>40900</v>
      </c>
      <c r="B672">
        <v>4229</v>
      </c>
      <c r="C672">
        <f t="shared" si="10"/>
        <v>20</v>
      </c>
    </row>
    <row r="673" spans="1:3">
      <c r="A673" s="165">
        <v>40903</v>
      </c>
      <c r="B673">
        <v>4229</v>
      </c>
      <c r="C673">
        <f t="shared" si="10"/>
        <v>0</v>
      </c>
    </row>
    <row r="674" spans="1:3">
      <c r="A674" s="165">
        <v>40904</v>
      </c>
      <c r="B674">
        <v>4237</v>
      </c>
      <c r="C674">
        <f t="shared" si="10"/>
        <v>8</v>
      </c>
    </row>
    <row r="675" spans="1:3">
      <c r="A675" s="165">
        <v>40905</v>
      </c>
      <c r="B675">
        <v>4238</v>
      </c>
      <c r="C675">
        <f t="shared" si="10"/>
        <v>1</v>
      </c>
    </row>
    <row r="676" spans="1:3">
      <c r="A676" s="165">
        <v>40906</v>
      </c>
      <c r="B676">
        <v>4202</v>
      </c>
      <c r="C676">
        <f t="shared" si="10"/>
        <v>36</v>
      </c>
    </row>
    <row r="677" spans="1:3">
      <c r="A677" s="165">
        <v>40907</v>
      </c>
      <c r="B677">
        <v>4209</v>
      </c>
      <c r="C677">
        <f t="shared" si="10"/>
        <v>7</v>
      </c>
    </row>
    <row r="678" spans="1:3">
      <c r="A678" s="165">
        <v>40912</v>
      </c>
      <c r="B678">
        <v>4159</v>
      </c>
      <c r="C678">
        <f t="shared" si="10"/>
        <v>50</v>
      </c>
    </row>
    <row r="679" spans="1:3">
      <c r="A679" s="165">
        <v>40913</v>
      </c>
      <c r="B679">
        <v>4177</v>
      </c>
      <c r="C679">
        <f t="shared" si="10"/>
        <v>18</v>
      </c>
    </row>
    <row r="680" spans="1:3">
      <c r="A680" s="165">
        <v>40914</v>
      </c>
      <c r="B680">
        <v>4194</v>
      </c>
      <c r="C680">
        <f t="shared" si="10"/>
        <v>17</v>
      </c>
    </row>
    <row r="681" spans="1:3">
      <c r="A681" s="165">
        <v>40917</v>
      </c>
      <c r="B681">
        <v>4183</v>
      </c>
      <c r="C681">
        <f t="shared" si="10"/>
        <v>11</v>
      </c>
    </row>
    <row r="682" spans="1:3">
      <c r="A682" s="165">
        <v>40918</v>
      </c>
      <c r="B682">
        <v>4213</v>
      </c>
      <c r="C682">
        <f t="shared" si="10"/>
        <v>30</v>
      </c>
    </row>
    <row r="683" spans="1:3">
      <c r="A683" s="165">
        <v>40919</v>
      </c>
      <c r="B683">
        <v>4222</v>
      </c>
      <c r="C683">
        <f t="shared" si="10"/>
        <v>9</v>
      </c>
    </row>
    <row r="684" spans="1:3">
      <c r="A684" s="165">
        <v>40920</v>
      </c>
      <c r="B684">
        <v>4220</v>
      </c>
      <c r="C684">
        <f t="shared" si="10"/>
        <v>2</v>
      </c>
    </row>
    <row r="685" spans="1:3">
      <c r="A685" s="165">
        <v>40921</v>
      </c>
      <c r="B685">
        <v>4226</v>
      </c>
      <c r="C685">
        <f t="shared" si="10"/>
        <v>6</v>
      </c>
    </row>
    <row r="686" spans="1:3">
      <c r="A686" s="165">
        <v>40924</v>
      </c>
      <c r="B686">
        <v>4236</v>
      </c>
      <c r="C686">
        <f t="shared" si="10"/>
        <v>10</v>
      </c>
    </row>
    <row r="687" spans="1:3">
      <c r="A687" s="165">
        <v>40925</v>
      </c>
      <c r="B687">
        <v>4293</v>
      </c>
      <c r="C687">
        <f t="shared" si="10"/>
        <v>57</v>
      </c>
    </row>
    <row r="688" spans="1:3">
      <c r="A688" s="165">
        <v>40926</v>
      </c>
      <c r="B688">
        <v>4302</v>
      </c>
      <c r="C688">
        <f t="shared" si="10"/>
        <v>9</v>
      </c>
    </row>
    <row r="689" spans="1:3">
      <c r="A689" s="165">
        <v>40927</v>
      </c>
      <c r="B689">
        <v>4312</v>
      </c>
      <c r="C689">
        <f t="shared" si="10"/>
        <v>10</v>
      </c>
    </row>
    <row r="690" spans="1:3">
      <c r="A690" s="165">
        <v>40928</v>
      </c>
      <c r="B690">
        <v>4324</v>
      </c>
      <c r="C690">
        <f t="shared" si="10"/>
        <v>12</v>
      </c>
    </row>
    <row r="691" spans="1:3">
      <c r="A691" s="165">
        <v>40938</v>
      </c>
      <c r="B691">
        <v>4321</v>
      </c>
      <c r="C691">
        <f t="shared" si="10"/>
        <v>3</v>
      </c>
    </row>
    <row r="692" spans="1:3">
      <c r="A692" s="165">
        <v>40939</v>
      </c>
      <c r="B692">
        <v>4298</v>
      </c>
      <c r="C692">
        <f t="shared" si="10"/>
        <v>23</v>
      </c>
    </row>
    <row r="693" spans="1:3">
      <c r="A693" s="165">
        <v>40940</v>
      </c>
      <c r="B693">
        <v>4286</v>
      </c>
      <c r="C693">
        <f t="shared" si="10"/>
        <v>12</v>
      </c>
    </row>
    <row r="694" spans="1:3">
      <c r="A694" s="165">
        <v>40941</v>
      </c>
      <c r="B694">
        <v>4319</v>
      </c>
      <c r="C694">
        <f t="shared" si="10"/>
        <v>33</v>
      </c>
    </row>
    <row r="695" spans="1:3">
      <c r="A695" s="165">
        <v>40942</v>
      </c>
      <c r="B695">
        <v>4333</v>
      </c>
      <c r="C695">
        <f t="shared" si="10"/>
        <v>14</v>
      </c>
    </row>
    <row r="696" spans="1:3">
      <c r="A696" s="165">
        <v>40945</v>
      </c>
      <c r="B696">
        <v>4330</v>
      </c>
      <c r="C696">
        <f t="shared" si="10"/>
        <v>3</v>
      </c>
    </row>
    <row r="697" spans="1:3">
      <c r="A697" s="165">
        <v>40946</v>
      </c>
      <c r="B697">
        <v>4275</v>
      </c>
      <c r="C697">
        <f t="shared" si="10"/>
        <v>55</v>
      </c>
    </row>
    <row r="698" spans="1:3">
      <c r="A698" s="165">
        <v>40947</v>
      </c>
      <c r="B698">
        <v>4337</v>
      </c>
      <c r="C698">
        <f t="shared" si="10"/>
        <v>62</v>
      </c>
    </row>
    <row r="699" spans="1:3">
      <c r="A699" s="165">
        <v>40948</v>
      </c>
      <c r="B699">
        <v>4299</v>
      </c>
      <c r="C699">
        <f t="shared" si="10"/>
        <v>38</v>
      </c>
    </row>
    <row r="700" spans="1:3">
      <c r="A700" s="165">
        <v>40949</v>
      </c>
      <c r="B700">
        <v>4287</v>
      </c>
      <c r="C700">
        <f t="shared" si="10"/>
        <v>12</v>
      </c>
    </row>
    <row r="701" spans="1:3">
      <c r="A701" s="165">
        <v>40952</v>
      </c>
      <c r="B701">
        <v>4262</v>
      </c>
      <c r="C701">
        <f t="shared" si="10"/>
        <v>25</v>
      </c>
    </row>
    <row r="702" spans="1:3">
      <c r="A702" s="165">
        <v>40953</v>
      </c>
      <c r="B702">
        <v>4254</v>
      </c>
      <c r="C702">
        <f t="shared" si="10"/>
        <v>8</v>
      </c>
    </row>
    <row r="703" spans="1:3">
      <c r="A703" s="165">
        <v>40954</v>
      </c>
      <c r="B703">
        <v>4194</v>
      </c>
      <c r="C703">
        <f t="shared" si="10"/>
        <v>60</v>
      </c>
    </row>
    <row r="704" spans="1:3">
      <c r="A704" s="165">
        <v>40955</v>
      </c>
      <c r="B704">
        <v>4171</v>
      </c>
      <c r="C704">
        <f t="shared" si="10"/>
        <v>23</v>
      </c>
    </row>
    <row r="705" spans="1:3">
      <c r="A705" s="165">
        <v>40956</v>
      </c>
      <c r="B705">
        <v>4158</v>
      </c>
      <c r="C705">
        <f t="shared" si="10"/>
        <v>13</v>
      </c>
    </row>
    <row r="706" spans="1:3">
      <c r="A706" s="165">
        <v>40959</v>
      </c>
      <c r="B706">
        <v>4179</v>
      </c>
      <c r="C706">
        <f t="shared" si="10"/>
        <v>21</v>
      </c>
    </row>
    <row r="707" spans="1:3">
      <c r="A707" s="165">
        <v>40960</v>
      </c>
      <c r="B707">
        <v>4229</v>
      </c>
      <c r="C707">
        <f t="shared" si="10"/>
        <v>50</v>
      </c>
    </row>
    <row r="708" spans="1:3">
      <c r="A708" s="165">
        <v>40961</v>
      </c>
      <c r="B708">
        <v>4246</v>
      </c>
      <c r="C708">
        <f t="shared" ref="C708:C771" si="11">ABS(B708-B707)</f>
        <v>17</v>
      </c>
    </row>
    <row r="709" spans="1:3">
      <c r="A709" s="165">
        <v>40962</v>
      </c>
      <c r="B709">
        <v>4230</v>
      </c>
      <c r="C709">
        <f t="shared" si="11"/>
        <v>16</v>
      </c>
    </row>
    <row r="710" spans="1:3">
      <c r="A710" s="165">
        <v>40963</v>
      </c>
      <c r="B710">
        <v>4230</v>
      </c>
      <c r="C710">
        <f t="shared" si="11"/>
        <v>0</v>
      </c>
    </row>
    <row r="711" spans="1:3">
      <c r="A711" s="165">
        <v>40966</v>
      </c>
      <c r="B711">
        <v>4279</v>
      </c>
      <c r="C711">
        <f t="shared" si="11"/>
        <v>49</v>
      </c>
    </row>
    <row r="712" spans="1:3">
      <c r="A712" s="165">
        <v>40967</v>
      </c>
      <c r="B712">
        <v>4293</v>
      </c>
      <c r="C712">
        <f t="shared" si="11"/>
        <v>14</v>
      </c>
    </row>
    <row r="713" spans="1:3">
      <c r="A713" s="165">
        <v>40968</v>
      </c>
      <c r="B713">
        <v>4297</v>
      </c>
      <c r="C713">
        <f t="shared" si="11"/>
        <v>4</v>
      </c>
    </row>
    <row r="714" spans="1:3">
      <c r="A714" s="165">
        <v>40969</v>
      </c>
      <c r="B714">
        <v>4279</v>
      </c>
      <c r="C714">
        <f t="shared" si="11"/>
        <v>18</v>
      </c>
    </row>
    <row r="715" spans="1:3">
      <c r="A715" s="165">
        <v>40970</v>
      </c>
      <c r="B715">
        <v>4294</v>
      </c>
      <c r="C715">
        <f t="shared" si="11"/>
        <v>15</v>
      </c>
    </row>
    <row r="716" spans="1:3">
      <c r="A716" s="165">
        <v>40973</v>
      </c>
      <c r="B716">
        <v>4264</v>
      </c>
      <c r="C716">
        <f t="shared" si="11"/>
        <v>30</v>
      </c>
    </row>
    <row r="717" spans="1:3">
      <c r="A717" s="165">
        <v>40974</v>
      </c>
      <c r="B717">
        <v>4264</v>
      </c>
      <c r="C717">
        <f t="shared" si="11"/>
        <v>0</v>
      </c>
    </row>
    <row r="718" spans="1:3">
      <c r="A718" s="165">
        <v>40975</v>
      </c>
      <c r="B718">
        <v>4250</v>
      </c>
      <c r="C718">
        <f t="shared" si="11"/>
        <v>14</v>
      </c>
    </row>
    <row r="719" spans="1:3">
      <c r="A719" s="165">
        <v>40976</v>
      </c>
      <c r="B719">
        <v>4277</v>
      </c>
      <c r="C719">
        <f t="shared" si="11"/>
        <v>27</v>
      </c>
    </row>
    <row r="720" spans="1:3">
      <c r="A720" s="165">
        <v>40977</v>
      </c>
      <c r="B720">
        <v>4312</v>
      </c>
      <c r="C720">
        <f t="shared" si="11"/>
        <v>35</v>
      </c>
    </row>
    <row r="721" spans="1:3">
      <c r="A721" s="165">
        <v>40980</v>
      </c>
      <c r="B721">
        <v>4327</v>
      </c>
      <c r="C721">
        <f t="shared" si="11"/>
        <v>15</v>
      </c>
    </row>
    <row r="722" spans="1:3">
      <c r="A722" s="165">
        <v>40981</v>
      </c>
      <c r="B722">
        <v>4332</v>
      </c>
      <c r="C722">
        <f t="shared" si="11"/>
        <v>5</v>
      </c>
    </row>
    <row r="723" spans="1:3">
      <c r="A723" s="165">
        <v>40982</v>
      </c>
      <c r="B723">
        <v>4317</v>
      </c>
      <c r="C723">
        <f t="shared" si="11"/>
        <v>15</v>
      </c>
    </row>
    <row r="724" spans="1:3">
      <c r="A724" s="165">
        <v>40983</v>
      </c>
      <c r="B724">
        <v>4331</v>
      </c>
      <c r="C724">
        <f t="shared" si="11"/>
        <v>14</v>
      </c>
    </row>
    <row r="725" spans="1:3">
      <c r="A725" s="165">
        <v>40984</v>
      </c>
      <c r="B725">
        <v>4329</v>
      </c>
      <c r="C725">
        <f t="shared" si="11"/>
        <v>2</v>
      </c>
    </row>
    <row r="726" spans="1:3">
      <c r="A726" s="165">
        <v>40987</v>
      </c>
      <c r="B726">
        <v>4337</v>
      </c>
      <c r="C726">
        <f t="shared" si="11"/>
        <v>8</v>
      </c>
    </row>
    <row r="727" spans="1:3">
      <c r="A727" s="165">
        <v>40988</v>
      </c>
      <c r="B727">
        <v>4327</v>
      </c>
      <c r="C727">
        <f t="shared" si="11"/>
        <v>10</v>
      </c>
    </row>
    <row r="728" spans="1:3">
      <c r="A728" s="165">
        <v>40989</v>
      </c>
      <c r="B728">
        <v>4353</v>
      </c>
      <c r="C728">
        <f t="shared" si="11"/>
        <v>26</v>
      </c>
    </row>
    <row r="729" spans="1:3">
      <c r="A729" s="165">
        <v>40990</v>
      </c>
      <c r="B729">
        <v>4349</v>
      </c>
      <c r="C729">
        <f t="shared" si="11"/>
        <v>4</v>
      </c>
    </row>
    <row r="730" spans="1:3">
      <c r="A730" s="165">
        <v>40991</v>
      </c>
      <c r="B730">
        <v>4341</v>
      </c>
      <c r="C730">
        <f t="shared" si="11"/>
        <v>8</v>
      </c>
    </row>
    <row r="731" spans="1:3">
      <c r="A731" s="165">
        <v>40994</v>
      </c>
      <c r="B731">
        <v>4348</v>
      </c>
      <c r="C731">
        <f t="shared" si="11"/>
        <v>7</v>
      </c>
    </row>
    <row r="732" spans="1:3">
      <c r="A732" s="165">
        <v>40995</v>
      </c>
      <c r="B732">
        <v>4362</v>
      </c>
      <c r="C732">
        <f t="shared" si="11"/>
        <v>14</v>
      </c>
    </row>
    <row r="733" spans="1:3">
      <c r="A733" s="165">
        <v>40996</v>
      </c>
      <c r="B733">
        <v>4340</v>
      </c>
      <c r="C733">
        <f t="shared" si="11"/>
        <v>22</v>
      </c>
    </row>
    <row r="734" spans="1:3">
      <c r="A734" s="165">
        <v>40997</v>
      </c>
      <c r="B734">
        <v>4317</v>
      </c>
      <c r="C734">
        <f t="shared" si="11"/>
        <v>23</v>
      </c>
    </row>
    <row r="735" spans="1:3">
      <c r="A735" s="165">
        <v>40998</v>
      </c>
      <c r="B735">
        <v>4320</v>
      </c>
      <c r="C735">
        <f t="shared" si="11"/>
        <v>3</v>
      </c>
    </row>
    <row r="736" spans="1:3">
      <c r="A736" s="165">
        <v>41004</v>
      </c>
      <c r="B736">
        <v>4349</v>
      </c>
      <c r="C736">
        <f t="shared" si="11"/>
        <v>29</v>
      </c>
    </row>
    <row r="737" spans="1:3">
      <c r="A737" s="165">
        <v>41005</v>
      </c>
      <c r="B737">
        <v>4379</v>
      </c>
      <c r="C737">
        <f t="shared" si="11"/>
        <v>30</v>
      </c>
    </row>
    <row r="738" spans="1:3">
      <c r="A738" s="165">
        <v>41008</v>
      </c>
      <c r="B738">
        <v>4374</v>
      </c>
      <c r="C738">
        <f t="shared" si="11"/>
        <v>5</v>
      </c>
    </row>
    <row r="739" spans="1:3">
      <c r="A739" s="165">
        <v>41009</v>
      </c>
      <c r="B739">
        <v>4380</v>
      </c>
      <c r="C739">
        <f t="shared" si="11"/>
        <v>6</v>
      </c>
    </row>
    <row r="740" spans="1:3">
      <c r="A740" s="165">
        <v>41010</v>
      </c>
      <c r="B740">
        <v>4374</v>
      </c>
      <c r="C740">
        <f t="shared" si="11"/>
        <v>6</v>
      </c>
    </row>
    <row r="741" spans="1:3">
      <c r="A741" s="165">
        <v>41011</v>
      </c>
      <c r="B741">
        <v>4389</v>
      </c>
      <c r="C741">
        <f t="shared" si="11"/>
        <v>15</v>
      </c>
    </row>
    <row r="742" spans="1:3">
      <c r="A742" s="165">
        <v>41012</v>
      </c>
      <c r="B742">
        <v>4375</v>
      </c>
      <c r="C742">
        <f t="shared" si="11"/>
        <v>14</v>
      </c>
    </row>
    <row r="743" spans="1:3">
      <c r="A743" s="165">
        <v>41015</v>
      </c>
      <c r="B743">
        <v>4327</v>
      </c>
      <c r="C743">
        <f t="shared" si="11"/>
        <v>48</v>
      </c>
    </row>
    <row r="744" spans="1:3">
      <c r="A744" s="165">
        <v>41016</v>
      </c>
      <c r="B744">
        <v>4320</v>
      </c>
      <c r="C744">
        <f t="shared" si="11"/>
        <v>7</v>
      </c>
    </row>
    <row r="745" spans="1:3">
      <c r="A745" s="165">
        <v>41017</v>
      </c>
      <c r="B745">
        <v>4339</v>
      </c>
      <c r="C745">
        <f t="shared" si="11"/>
        <v>19</v>
      </c>
    </row>
    <row r="746" spans="1:3">
      <c r="A746" s="165">
        <v>41018</v>
      </c>
      <c r="B746">
        <v>4312</v>
      </c>
      <c r="C746">
        <f t="shared" si="11"/>
        <v>27</v>
      </c>
    </row>
    <row r="747" spans="1:3">
      <c r="A747" s="165">
        <v>41019</v>
      </c>
      <c r="B747">
        <v>4310</v>
      </c>
      <c r="C747">
        <f t="shared" si="11"/>
        <v>2</v>
      </c>
    </row>
    <row r="748" spans="1:3">
      <c r="A748" s="165">
        <v>41022</v>
      </c>
      <c r="B748">
        <v>4280</v>
      </c>
      <c r="C748">
        <f t="shared" si="11"/>
        <v>30</v>
      </c>
    </row>
    <row r="749" spans="1:3">
      <c r="A749" s="165">
        <v>41023</v>
      </c>
      <c r="B749">
        <v>4268</v>
      </c>
      <c r="C749">
        <f t="shared" si="11"/>
        <v>12</v>
      </c>
    </row>
    <row r="750" spans="1:3">
      <c r="A750" s="165">
        <v>41024</v>
      </c>
      <c r="B750">
        <v>4272</v>
      </c>
      <c r="C750">
        <f t="shared" si="11"/>
        <v>4</v>
      </c>
    </row>
    <row r="751" spans="1:3">
      <c r="A751" s="165">
        <v>41025</v>
      </c>
      <c r="B751">
        <v>4288</v>
      </c>
      <c r="C751">
        <f t="shared" si="11"/>
        <v>16</v>
      </c>
    </row>
    <row r="752" spans="1:3">
      <c r="A752" s="165">
        <v>41026</v>
      </c>
      <c r="B752">
        <v>4266</v>
      </c>
      <c r="C752">
        <f t="shared" si="11"/>
        <v>22</v>
      </c>
    </row>
    <row r="753" spans="1:3">
      <c r="A753" s="165">
        <v>41031</v>
      </c>
      <c r="B753">
        <v>4244</v>
      </c>
      <c r="C753">
        <f t="shared" si="11"/>
        <v>22</v>
      </c>
    </row>
    <row r="754" spans="1:3">
      <c r="A754" s="165">
        <v>41032</v>
      </c>
      <c r="B754">
        <v>4238</v>
      </c>
      <c r="C754">
        <f t="shared" si="11"/>
        <v>6</v>
      </c>
    </row>
    <row r="755" spans="1:3">
      <c r="A755" s="165">
        <v>41033</v>
      </c>
      <c r="B755">
        <v>4254</v>
      </c>
      <c r="C755">
        <f t="shared" si="11"/>
        <v>16</v>
      </c>
    </row>
    <row r="756" spans="1:3">
      <c r="A756" s="165">
        <v>41036</v>
      </c>
      <c r="B756">
        <v>4220</v>
      </c>
      <c r="C756">
        <f t="shared" si="11"/>
        <v>34</v>
      </c>
    </row>
    <row r="757" spans="1:3">
      <c r="A757" s="165">
        <v>41037</v>
      </c>
      <c r="B757">
        <v>4212</v>
      </c>
      <c r="C757">
        <f t="shared" si="11"/>
        <v>8</v>
      </c>
    </row>
    <row r="758" spans="1:3">
      <c r="A758" s="165">
        <v>41038</v>
      </c>
      <c r="B758">
        <v>4185</v>
      </c>
      <c r="C758">
        <f t="shared" si="11"/>
        <v>27</v>
      </c>
    </row>
    <row r="759" spans="1:3">
      <c r="A759" s="165">
        <v>41039</v>
      </c>
      <c r="B759">
        <v>4189</v>
      </c>
      <c r="C759">
        <f t="shared" si="11"/>
        <v>4</v>
      </c>
    </row>
    <row r="760" spans="1:3">
      <c r="A760" s="165">
        <v>41040</v>
      </c>
      <c r="B760">
        <v>4149</v>
      </c>
      <c r="C760">
        <f t="shared" si="11"/>
        <v>40</v>
      </c>
    </row>
    <row r="761" spans="1:3">
      <c r="A761" s="165">
        <v>41043</v>
      </c>
      <c r="B761">
        <v>4133</v>
      </c>
      <c r="C761">
        <f t="shared" si="11"/>
        <v>16</v>
      </c>
    </row>
    <row r="762" spans="1:3">
      <c r="A762" s="165">
        <v>41044</v>
      </c>
      <c r="B762">
        <v>4088</v>
      </c>
      <c r="C762">
        <f t="shared" si="11"/>
        <v>45</v>
      </c>
    </row>
    <row r="763" spans="1:3">
      <c r="A763" s="165">
        <v>41045</v>
      </c>
      <c r="B763">
        <v>4048</v>
      </c>
      <c r="C763">
        <f t="shared" si="11"/>
        <v>40</v>
      </c>
    </row>
    <row r="764" spans="1:3">
      <c r="A764" s="165">
        <v>41046</v>
      </c>
      <c r="B764">
        <v>4089</v>
      </c>
      <c r="C764">
        <f t="shared" si="11"/>
        <v>41</v>
      </c>
    </row>
    <row r="765" spans="1:3">
      <c r="A765" s="165">
        <v>41047</v>
      </c>
      <c r="B765">
        <v>4071</v>
      </c>
      <c r="C765">
        <f t="shared" si="11"/>
        <v>18</v>
      </c>
    </row>
    <row r="766" spans="1:3">
      <c r="A766" s="165">
        <v>41050</v>
      </c>
      <c r="B766">
        <v>4087</v>
      </c>
      <c r="C766">
        <f t="shared" si="11"/>
        <v>16</v>
      </c>
    </row>
    <row r="767" spans="1:3">
      <c r="A767" s="165">
        <v>41051</v>
      </c>
      <c r="B767">
        <v>4073</v>
      </c>
      <c r="C767">
        <f t="shared" si="11"/>
        <v>14</v>
      </c>
    </row>
    <row r="768" spans="1:3">
      <c r="A768" s="165">
        <v>41052</v>
      </c>
      <c r="B768">
        <v>4018</v>
      </c>
      <c r="C768">
        <f t="shared" si="11"/>
        <v>55</v>
      </c>
    </row>
    <row r="769" spans="1:3">
      <c r="A769" s="165">
        <v>41053</v>
      </c>
      <c r="B769">
        <v>4026</v>
      </c>
      <c r="C769">
        <f t="shared" si="11"/>
        <v>8</v>
      </c>
    </row>
    <row r="770" spans="1:3">
      <c r="A770" s="165">
        <v>41054</v>
      </c>
      <c r="B770">
        <v>4036</v>
      </c>
      <c r="C770">
        <f t="shared" si="11"/>
        <v>10</v>
      </c>
    </row>
    <row r="771" spans="1:3">
      <c r="A771" s="165">
        <v>41057</v>
      </c>
      <c r="B771">
        <v>4089</v>
      </c>
      <c r="C771">
        <f t="shared" si="11"/>
        <v>53</v>
      </c>
    </row>
    <row r="772" spans="1:3">
      <c r="A772" s="165">
        <v>41058</v>
      </c>
      <c r="B772">
        <v>4114</v>
      </c>
      <c r="C772">
        <f t="shared" ref="C772:C835" si="12">ABS(B772-B771)</f>
        <v>25</v>
      </c>
    </row>
    <row r="773" spans="1:3">
      <c r="A773" s="165">
        <v>41059</v>
      </c>
      <c r="B773">
        <v>4099</v>
      </c>
      <c r="C773">
        <f t="shared" si="12"/>
        <v>15</v>
      </c>
    </row>
    <row r="774" spans="1:3">
      <c r="A774" s="165">
        <v>41060</v>
      </c>
      <c r="B774">
        <v>4101</v>
      </c>
      <c r="C774">
        <f t="shared" si="12"/>
        <v>2</v>
      </c>
    </row>
    <row r="775" spans="1:3">
      <c r="A775" s="165">
        <v>41061</v>
      </c>
      <c r="B775">
        <v>4094</v>
      </c>
      <c r="C775">
        <f t="shared" si="12"/>
        <v>7</v>
      </c>
    </row>
    <row r="776" spans="1:3">
      <c r="A776" s="165">
        <v>41064</v>
      </c>
      <c r="B776">
        <v>4031</v>
      </c>
      <c r="C776">
        <f t="shared" si="12"/>
        <v>63</v>
      </c>
    </row>
    <row r="777" spans="1:3">
      <c r="A777" s="165">
        <v>41065</v>
      </c>
      <c r="B777">
        <v>4081</v>
      </c>
      <c r="C777">
        <f t="shared" si="12"/>
        <v>50</v>
      </c>
    </row>
    <row r="778" spans="1:3">
      <c r="A778" s="165">
        <v>41066</v>
      </c>
      <c r="B778">
        <v>4093</v>
      </c>
      <c r="C778">
        <f t="shared" si="12"/>
        <v>12</v>
      </c>
    </row>
    <row r="779" spans="1:3">
      <c r="A779" s="165">
        <v>41067</v>
      </c>
      <c r="B779">
        <v>4098</v>
      </c>
      <c r="C779">
        <f t="shared" si="12"/>
        <v>5</v>
      </c>
    </row>
    <row r="780" spans="1:3">
      <c r="A780" s="165">
        <v>41068</v>
      </c>
      <c r="B780">
        <v>4104</v>
      </c>
      <c r="C780">
        <f t="shared" si="12"/>
        <v>6</v>
      </c>
    </row>
    <row r="781" spans="1:3">
      <c r="A781" s="165">
        <v>41071</v>
      </c>
      <c r="B781">
        <v>4118</v>
      </c>
      <c r="C781">
        <f t="shared" si="12"/>
        <v>14</v>
      </c>
    </row>
    <row r="782" spans="1:3">
      <c r="A782" s="165">
        <v>41072</v>
      </c>
      <c r="B782">
        <v>4095</v>
      </c>
      <c r="C782">
        <f t="shared" si="12"/>
        <v>23</v>
      </c>
    </row>
    <row r="783" spans="1:3">
      <c r="A783" s="165">
        <v>41073</v>
      </c>
      <c r="B783">
        <v>4098</v>
      </c>
      <c r="C783">
        <f t="shared" si="12"/>
        <v>3</v>
      </c>
    </row>
    <row r="784" spans="1:3">
      <c r="A784" s="165">
        <v>41074</v>
      </c>
      <c r="B784">
        <v>4105</v>
      </c>
      <c r="C784">
        <f t="shared" si="12"/>
        <v>7</v>
      </c>
    </row>
    <row r="785" spans="1:3">
      <c r="A785" s="165">
        <v>41075</v>
      </c>
      <c r="B785">
        <v>4117</v>
      </c>
      <c r="C785">
        <f t="shared" si="12"/>
        <v>12</v>
      </c>
    </row>
    <row r="786" spans="1:3">
      <c r="A786" s="165">
        <v>41078</v>
      </c>
      <c r="B786">
        <v>4125</v>
      </c>
      <c r="C786">
        <f t="shared" si="12"/>
        <v>8</v>
      </c>
    </row>
    <row r="787" spans="1:3">
      <c r="A787" s="165">
        <v>41079</v>
      </c>
      <c r="B787">
        <v>4122</v>
      </c>
      <c r="C787">
        <f t="shared" si="12"/>
        <v>3</v>
      </c>
    </row>
    <row r="788" spans="1:3">
      <c r="A788" s="165">
        <v>41080</v>
      </c>
      <c r="B788">
        <v>4140</v>
      </c>
      <c r="C788">
        <f t="shared" si="12"/>
        <v>18</v>
      </c>
    </row>
    <row r="789" spans="1:3">
      <c r="A789" s="165">
        <v>41081</v>
      </c>
      <c r="B789">
        <v>4115</v>
      </c>
      <c r="C789">
        <f t="shared" si="12"/>
        <v>25</v>
      </c>
    </row>
    <row r="790" spans="1:3">
      <c r="A790" s="165">
        <v>41085</v>
      </c>
      <c r="B790">
        <v>4102</v>
      </c>
      <c r="C790">
        <f t="shared" si="12"/>
        <v>13</v>
      </c>
    </row>
    <row r="791" spans="1:3">
      <c r="A791" s="165">
        <v>41086</v>
      </c>
      <c r="B791">
        <v>4073</v>
      </c>
      <c r="C791">
        <f t="shared" si="12"/>
        <v>29</v>
      </c>
    </row>
    <row r="792" spans="1:3">
      <c r="A792" s="165">
        <v>41087</v>
      </c>
      <c r="B792">
        <v>4059</v>
      </c>
      <c r="C792">
        <f t="shared" si="12"/>
        <v>14</v>
      </c>
    </row>
    <row r="793" spans="1:3">
      <c r="A793" s="165">
        <v>41088</v>
      </c>
      <c r="B793">
        <v>4079</v>
      </c>
      <c r="C793">
        <f t="shared" si="12"/>
        <v>20</v>
      </c>
    </row>
    <row r="794" spans="1:3">
      <c r="A794" s="165">
        <v>41089</v>
      </c>
      <c r="B794">
        <v>4060</v>
      </c>
      <c r="C794">
        <f t="shared" si="12"/>
        <v>19</v>
      </c>
    </row>
    <row r="795" spans="1:3">
      <c r="A795" s="165">
        <v>41092</v>
      </c>
      <c r="B795">
        <v>4033</v>
      </c>
      <c r="C795">
        <f t="shared" si="12"/>
        <v>27</v>
      </c>
    </row>
    <row r="796" spans="1:3">
      <c r="A796" s="165">
        <v>41093</v>
      </c>
      <c r="B796">
        <v>4069</v>
      </c>
      <c r="C796">
        <f t="shared" si="12"/>
        <v>36</v>
      </c>
    </row>
    <row r="797" spans="1:3">
      <c r="A797" s="165">
        <v>41094</v>
      </c>
      <c r="B797">
        <v>4079</v>
      </c>
      <c r="C797">
        <f t="shared" si="12"/>
        <v>10</v>
      </c>
    </row>
    <row r="798" spans="1:3">
      <c r="A798" s="165">
        <v>41095</v>
      </c>
      <c r="B798">
        <v>4085</v>
      </c>
      <c r="C798">
        <f t="shared" si="12"/>
        <v>6</v>
      </c>
    </row>
    <row r="799" spans="1:3">
      <c r="A799" s="165">
        <v>41096</v>
      </c>
      <c r="B799">
        <v>4078</v>
      </c>
      <c r="C799">
        <f t="shared" si="12"/>
        <v>7</v>
      </c>
    </row>
    <row r="800" spans="1:3">
      <c r="A800" s="165">
        <v>41099</v>
      </c>
      <c r="B800">
        <v>4035</v>
      </c>
      <c r="C800">
        <f t="shared" si="12"/>
        <v>43</v>
      </c>
    </row>
    <row r="801" spans="1:3">
      <c r="A801" s="165">
        <v>41100</v>
      </c>
      <c r="B801">
        <v>3967</v>
      </c>
      <c r="C801">
        <f t="shared" si="12"/>
        <v>68</v>
      </c>
    </row>
    <row r="802" spans="1:3">
      <c r="A802" s="165">
        <v>41101</v>
      </c>
      <c r="B802">
        <v>3954</v>
      </c>
      <c r="C802">
        <f t="shared" si="12"/>
        <v>13</v>
      </c>
    </row>
    <row r="803" spans="1:3">
      <c r="A803" s="165">
        <v>41102</v>
      </c>
      <c r="B803">
        <v>3945</v>
      </c>
      <c r="C803">
        <f t="shared" si="12"/>
        <v>9</v>
      </c>
    </row>
    <row r="804" spans="1:3">
      <c r="A804" s="165">
        <v>41103</v>
      </c>
      <c r="B804">
        <v>3962</v>
      </c>
      <c r="C804">
        <f t="shared" si="12"/>
        <v>17</v>
      </c>
    </row>
    <row r="805" spans="1:3">
      <c r="A805" s="165">
        <v>41106</v>
      </c>
      <c r="B805">
        <v>3906</v>
      </c>
      <c r="C805">
        <f t="shared" si="12"/>
        <v>56</v>
      </c>
    </row>
    <row r="806" spans="1:3">
      <c r="A806" s="165">
        <v>41107</v>
      </c>
      <c r="B806">
        <v>3873</v>
      </c>
      <c r="C806">
        <f t="shared" si="12"/>
        <v>33</v>
      </c>
    </row>
    <row r="807" spans="1:3">
      <c r="A807" s="165">
        <v>41108</v>
      </c>
      <c r="B807">
        <v>3876</v>
      </c>
      <c r="C807">
        <f t="shared" si="12"/>
        <v>3</v>
      </c>
    </row>
    <row r="808" spans="1:3">
      <c r="A808" s="165">
        <v>41109</v>
      </c>
      <c r="B808">
        <v>3838</v>
      </c>
      <c r="C808">
        <f t="shared" si="12"/>
        <v>38</v>
      </c>
    </row>
    <row r="809" spans="1:3">
      <c r="A809" s="165">
        <v>41110</v>
      </c>
      <c r="B809">
        <v>3759</v>
      </c>
      <c r="C809">
        <f t="shared" si="12"/>
        <v>79</v>
      </c>
    </row>
    <row r="810" spans="1:3">
      <c r="A810" s="165">
        <v>41113</v>
      </c>
      <c r="B810">
        <v>3706</v>
      </c>
      <c r="C810">
        <f t="shared" si="12"/>
        <v>53</v>
      </c>
    </row>
    <row r="811" spans="1:3">
      <c r="A811" s="165">
        <v>41114</v>
      </c>
      <c r="B811">
        <v>3722</v>
      </c>
      <c r="C811">
        <f t="shared" si="12"/>
        <v>16</v>
      </c>
    </row>
    <row r="812" spans="1:3">
      <c r="A812" s="165">
        <v>41115</v>
      </c>
      <c r="B812">
        <v>3717</v>
      </c>
      <c r="C812">
        <f t="shared" si="12"/>
        <v>5</v>
      </c>
    </row>
    <row r="813" spans="1:3">
      <c r="A813" s="165">
        <v>41116</v>
      </c>
      <c r="B813">
        <v>3733</v>
      </c>
      <c r="C813">
        <f t="shared" si="12"/>
        <v>16</v>
      </c>
    </row>
    <row r="814" spans="1:3">
      <c r="A814" s="165">
        <v>41117</v>
      </c>
      <c r="B814">
        <v>3773</v>
      </c>
      <c r="C814">
        <f t="shared" si="12"/>
        <v>40</v>
      </c>
    </row>
    <row r="815" spans="1:3">
      <c r="A815" s="165">
        <v>41120</v>
      </c>
      <c r="B815">
        <v>3768</v>
      </c>
      <c r="C815">
        <f t="shared" si="12"/>
        <v>5</v>
      </c>
    </row>
    <row r="816" spans="1:3">
      <c r="A816" s="165">
        <v>41121</v>
      </c>
      <c r="B816">
        <v>3782</v>
      </c>
      <c r="C816">
        <f t="shared" si="12"/>
        <v>14</v>
      </c>
    </row>
    <row r="817" spans="1:3">
      <c r="A817" s="165">
        <v>41122</v>
      </c>
      <c r="B817">
        <v>3712</v>
      </c>
      <c r="C817">
        <f t="shared" si="12"/>
        <v>70</v>
      </c>
    </row>
    <row r="818" spans="1:3">
      <c r="A818" s="165">
        <v>41123</v>
      </c>
      <c r="B818">
        <v>3680</v>
      </c>
      <c r="C818">
        <f t="shared" si="12"/>
        <v>32</v>
      </c>
    </row>
    <row r="819" spans="1:3">
      <c r="A819" s="165">
        <v>41124</v>
      </c>
      <c r="B819">
        <v>3680</v>
      </c>
      <c r="C819">
        <f t="shared" si="12"/>
        <v>0</v>
      </c>
    </row>
    <row r="820" spans="1:3">
      <c r="A820" s="165">
        <v>41127</v>
      </c>
      <c r="B820">
        <v>3690</v>
      </c>
      <c r="C820">
        <f t="shared" si="12"/>
        <v>10</v>
      </c>
    </row>
    <row r="821" spans="1:3">
      <c r="A821" s="165">
        <v>41128</v>
      </c>
      <c r="B821">
        <v>3693</v>
      </c>
      <c r="C821">
        <f t="shared" si="12"/>
        <v>3</v>
      </c>
    </row>
    <row r="822" spans="1:3">
      <c r="A822" s="165">
        <v>41129</v>
      </c>
      <c r="B822">
        <v>3673</v>
      </c>
      <c r="C822">
        <f t="shared" si="12"/>
        <v>20</v>
      </c>
    </row>
    <row r="823" spans="1:3">
      <c r="A823" s="165">
        <v>41130</v>
      </c>
      <c r="B823">
        <v>3695</v>
      </c>
      <c r="C823">
        <f t="shared" si="12"/>
        <v>22</v>
      </c>
    </row>
    <row r="824" spans="1:3">
      <c r="A824" s="165">
        <v>41131</v>
      </c>
      <c r="B824">
        <v>3724</v>
      </c>
      <c r="C824">
        <f t="shared" si="12"/>
        <v>29</v>
      </c>
    </row>
    <row r="825" spans="1:3">
      <c r="A825" s="165">
        <v>41134</v>
      </c>
      <c r="B825">
        <v>3687</v>
      </c>
      <c r="C825">
        <f t="shared" si="12"/>
        <v>37</v>
      </c>
    </row>
    <row r="826" spans="1:3">
      <c r="A826" s="165">
        <v>41135</v>
      </c>
      <c r="B826">
        <v>3670</v>
      </c>
      <c r="C826">
        <f t="shared" si="12"/>
        <v>17</v>
      </c>
    </row>
    <row r="827" spans="1:3">
      <c r="A827" s="165">
        <v>41136</v>
      </c>
      <c r="B827">
        <v>3673</v>
      </c>
      <c r="C827">
        <f t="shared" si="12"/>
        <v>3</v>
      </c>
    </row>
    <row r="828" spans="1:3">
      <c r="A828" s="165">
        <v>41137</v>
      </c>
      <c r="B828">
        <v>3662</v>
      </c>
      <c r="C828">
        <f t="shared" si="12"/>
        <v>11</v>
      </c>
    </row>
    <row r="829" spans="1:3">
      <c r="A829" s="165">
        <v>41138</v>
      </c>
      <c r="B829">
        <v>3630</v>
      </c>
      <c r="C829">
        <f t="shared" si="12"/>
        <v>32</v>
      </c>
    </row>
    <row r="830" spans="1:3">
      <c r="A830" s="165">
        <v>41141</v>
      </c>
      <c r="B830">
        <v>3611</v>
      </c>
      <c r="C830">
        <f t="shared" si="12"/>
        <v>19</v>
      </c>
    </row>
    <row r="831" spans="1:3">
      <c r="A831" s="165">
        <v>41142</v>
      </c>
      <c r="B831">
        <v>3596</v>
      </c>
      <c r="C831">
        <f t="shared" si="12"/>
        <v>15</v>
      </c>
    </row>
    <row r="832" spans="1:3">
      <c r="A832" s="165">
        <v>41143</v>
      </c>
      <c r="B832">
        <v>3563</v>
      </c>
      <c r="C832">
        <f t="shared" si="12"/>
        <v>33</v>
      </c>
    </row>
    <row r="833" spans="1:3">
      <c r="A833" s="165">
        <v>41144</v>
      </c>
      <c r="B833">
        <v>3546</v>
      </c>
      <c r="C833">
        <f t="shared" si="12"/>
        <v>17</v>
      </c>
    </row>
    <row r="834" spans="1:3">
      <c r="A834" s="165">
        <v>41145</v>
      </c>
      <c r="B834">
        <v>3514</v>
      </c>
      <c r="C834">
        <f t="shared" si="12"/>
        <v>32</v>
      </c>
    </row>
    <row r="835" spans="1:3">
      <c r="A835" s="165">
        <v>41148</v>
      </c>
      <c r="B835">
        <v>3518</v>
      </c>
      <c r="C835">
        <f t="shared" si="12"/>
        <v>4</v>
      </c>
    </row>
    <row r="836" spans="1:3">
      <c r="A836" s="165">
        <v>41149</v>
      </c>
      <c r="B836">
        <v>3462</v>
      </c>
      <c r="C836">
        <f t="shared" ref="C836:C899" si="13">ABS(B836-B835)</f>
        <v>56</v>
      </c>
    </row>
    <row r="837" spans="1:3">
      <c r="A837" s="165">
        <v>41150</v>
      </c>
      <c r="B837">
        <v>3452</v>
      </c>
      <c r="C837">
        <f t="shared" si="13"/>
        <v>10</v>
      </c>
    </row>
    <row r="838" spans="1:3">
      <c r="A838" s="165">
        <v>41151</v>
      </c>
      <c r="B838">
        <v>3447</v>
      </c>
      <c r="C838">
        <f t="shared" si="13"/>
        <v>5</v>
      </c>
    </row>
    <row r="839" spans="1:3">
      <c r="A839" s="165">
        <v>41152</v>
      </c>
      <c r="B839">
        <v>3419</v>
      </c>
      <c r="C839">
        <f t="shared" si="13"/>
        <v>28</v>
      </c>
    </row>
    <row r="840" spans="1:3">
      <c r="A840" s="165">
        <v>41155</v>
      </c>
      <c r="B840">
        <v>3359</v>
      </c>
      <c r="C840">
        <f t="shared" si="13"/>
        <v>60</v>
      </c>
    </row>
    <row r="841" spans="1:3">
      <c r="A841" s="165">
        <v>41156</v>
      </c>
      <c r="B841">
        <v>3289</v>
      </c>
      <c r="C841">
        <f t="shared" si="13"/>
        <v>70</v>
      </c>
    </row>
    <row r="842" spans="1:3">
      <c r="A842" s="165">
        <v>41157</v>
      </c>
      <c r="B842">
        <v>3234</v>
      </c>
      <c r="C842">
        <f t="shared" si="13"/>
        <v>55</v>
      </c>
    </row>
    <row r="843" spans="1:3">
      <c r="A843" s="165">
        <v>41158</v>
      </c>
      <c r="B843">
        <v>3279</v>
      </c>
      <c r="C843">
        <f t="shared" si="13"/>
        <v>45</v>
      </c>
    </row>
    <row r="844" spans="1:3">
      <c r="A844" s="165">
        <v>41159</v>
      </c>
      <c r="B844">
        <v>3414</v>
      </c>
      <c r="C844">
        <f t="shared" si="13"/>
        <v>135</v>
      </c>
    </row>
    <row r="845" spans="1:3">
      <c r="A845" s="165">
        <v>41162</v>
      </c>
      <c r="B845">
        <v>3502</v>
      </c>
      <c r="C845">
        <f t="shared" si="13"/>
        <v>88</v>
      </c>
    </row>
    <row r="846" spans="1:3">
      <c r="A846" s="165">
        <v>41163</v>
      </c>
      <c r="B846">
        <v>3469</v>
      </c>
      <c r="C846">
        <f t="shared" si="13"/>
        <v>33</v>
      </c>
    </row>
    <row r="847" spans="1:3">
      <c r="A847" s="165">
        <v>41164</v>
      </c>
      <c r="B847">
        <v>3466</v>
      </c>
      <c r="C847">
        <f t="shared" si="13"/>
        <v>3</v>
      </c>
    </row>
    <row r="848" spans="1:3">
      <c r="A848" s="165">
        <v>41165</v>
      </c>
      <c r="B848">
        <v>3463</v>
      </c>
      <c r="C848">
        <f t="shared" si="13"/>
        <v>3</v>
      </c>
    </row>
    <row r="849" spans="1:3">
      <c r="A849" s="165">
        <v>41166</v>
      </c>
      <c r="B849">
        <v>3567</v>
      </c>
      <c r="C849">
        <f t="shared" si="13"/>
        <v>104</v>
      </c>
    </row>
    <row r="850" spans="1:3">
      <c r="A850" s="165">
        <v>41169</v>
      </c>
      <c r="B850">
        <v>3562</v>
      </c>
      <c r="C850">
        <f t="shared" si="13"/>
        <v>5</v>
      </c>
    </row>
    <row r="851" spans="1:3">
      <c r="A851" s="165">
        <v>41170</v>
      </c>
      <c r="B851">
        <v>3590</v>
      </c>
      <c r="C851">
        <f t="shared" si="13"/>
        <v>28</v>
      </c>
    </row>
    <row r="852" spans="1:3">
      <c r="A852" s="165">
        <v>41171</v>
      </c>
      <c r="B852">
        <v>3643</v>
      </c>
      <c r="C852">
        <f t="shared" si="13"/>
        <v>53</v>
      </c>
    </row>
    <row r="853" spans="1:3">
      <c r="A853" s="165">
        <v>41172</v>
      </c>
      <c r="B853">
        <v>3493</v>
      </c>
      <c r="C853">
        <f t="shared" si="13"/>
        <v>150</v>
      </c>
    </row>
    <row r="854" spans="1:3">
      <c r="A854" s="165">
        <v>41173</v>
      </c>
      <c r="B854">
        <v>3488</v>
      </c>
      <c r="C854">
        <f t="shared" si="13"/>
        <v>5</v>
      </c>
    </row>
    <row r="855" spans="1:3">
      <c r="A855" s="165">
        <v>41176</v>
      </c>
      <c r="B855">
        <v>3553</v>
      </c>
      <c r="C855">
        <f t="shared" si="13"/>
        <v>65</v>
      </c>
    </row>
    <row r="856" spans="1:3">
      <c r="A856" s="165">
        <v>41177</v>
      </c>
      <c r="B856">
        <v>3555</v>
      </c>
      <c r="C856">
        <f t="shared" si="13"/>
        <v>2</v>
      </c>
    </row>
    <row r="857" spans="1:3">
      <c r="A857" s="165">
        <v>41178</v>
      </c>
      <c r="B857">
        <v>3538</v>
      </c>
      <c r="C857">
        <f t="shared" si="13"/>
        <v>17</v>
      </c>
    </row>
    <row r="858" spans="1:3">
      <c r="A858" s="165">
        <v>41179</v>
      </c>
      <c r="B858">
        <v>3577</v>
      </c>
      <c r="C858">
        <f t="shared" si="13"/>
        <v>39</v>
      </c>
    </row>
    <row r="859" spans="1:3">
      <c r="A859" s="165">
        <v>41180</v>
      </c>
      <c r="B859">
        <v>3605</v>
      </c>
      <c r="C859">
        <f t="shared" si="13"/>
        <v>28</v>
      </c>
    </row>
    <row r="860" spans="1:3">
      <c r="A860" s="165">
        <v>41190</v>
      </c>
      <c r="B860">
        <v>3661</v>
      </c>
      <c r="C860">
        <f t="shared" si="13"/>
        <v>56</v>
      </c>
    </row>
    <row r="861" spans="1:3">
      <c r="A861" s="165">
        <v>41191</v>
      </c>
      <c r="B861">
        <v>3676</v>
      </c>
      <c r="C861">
        <f t="shared" si="13"/>
        <v>15</v>
      </c>
    </row>
    <row r="862" spans="1:3">
      <c r="A862" s="165">
        <v>41192</v>
      </c>
      <c r="B862">
        <v>3690</v>
      </c>
      <c r="C862">
        <f t="shared" si="13"/>
        <v>14</v>
      </c>
    </row>
    <row r="863" spans="1:3">
      <c r="A863" s="165">
        <v>41193</v>
      </c>
      <c r="B863">
        <v>3641</v>
      </c>
      <c r="C863">
        <f t="shared" si="13"/>
        <v>49</v>
      </c>
    </row>
    <row r="864" spans="1:3">
      <c r="A864" s="165">
        <v>41194</v>
      </c>
      <c r="B864">
        <v>3644</v>
      </c>
      <c r="C864">
        <f t="shared" si="13"/>
        <v>3</v>
      </c>
    </row>
    <row r="865" spans="1:3">
      <c r="A865" s="165">
        <v>41197</v>
      </c>
      <c r="B865">
        <v>3576</v>
      </c>
      <c r="C865">
        <f t="shared" si="13"/>
        <v>68</v>
      </c>
    </row>
    <row r="866" spans="1:3">
      <c r="A866" s="165">
        <v>41198</v>
      </c>
      <c r="B866">
        <v>3603</v>
      </c>
      <c r="C866">
        <f t="shared" si="13"/>
        <v>27</v>
      </c>
    </row>
    <row r="867" spans="1:3">
      <c r="A867" s="165">
        <v>41199</v>
      </c>
      <c r="B867">
        <v>3646</v>
      </c>
      <c r="C867">
        <f t="shared" si="13"/>
        <v>43</v>
      </c>
    </row>
    <row r="868" spans="1:3">
      <c r="A868" s="165">
        <v>41200</v>
      </c>
      <c r="B868">
        <v>3658</v>
      </c>
      <c r="C868">
        <f t="shared" si="13"/>
        <v>12</v>
      </c>
    </row>
    <row r="869" spans="1:3">
      <c r="A869" s="165">
        <v>41201</v>
      </c>
      <c r="B869">
        <v>3647</v>
      </c>
      <c r="C869">
        <f t="shared" si="13"/>
        <v>11</v>
      </c>
    </row>
    <row r="870" spans="1:3">
      <c r="A870" s="165">
        <v>41204</v>
      </c>
      <c r="B870">
        <v>3708</v>
      </c>
      <c r="C870">
        <f t="shared" si="13"/>
        <v>61</v>
      </c>
    </row>
    <row r="871" spans="1:3">
      <c r="A871" s="165">
        <v>41205</v>
      </c>
      <c r="B871">
        <v>3650</v>
      </c>
      <c r="C871">
        <f t="shared" si="13"/>
        <v>58</v>
      </c>
    </row>
    <row r="872" spans="1:3">
      <c r="A872" s="165">
        <v>41206</v>
      </c>
      <c r="B872">
        <v>3670</v>
      </c>
      <c r="C872">
        <f t="shared" si="13"/>
        <v>20</v>
      </c>
    </row>
    <row r="873" spans="1:3">
      <c r="A873" s="165">
        <v>41207</v>
      </c>
      <c r="B873">
        <v>3667</v>
      </c>
      <c r="C873">
        <f t="shared" si="13"/>
        <v>3</v>
      </c>
    </row>
    <row r="874" spans="1:3">
      <c r="A874" s="165">
        <v>41208</v>
      </c>
      <c r="B874">
        <v>3671</v>
      </c>
      <c r="C874">
        <f t="shared" si="13"/>
        <v>4</v>
      </c>
    </row>
    <row r="875" spans="1:3">
      <c r="A875" s="165">
        <v>41211</v>
      </c>
      <c r="B875">
        <v>3622</v>
      </c>
      <c r="C875">
        <f t="shared" si="13"/>
        <v>49</v>
      </c>
    </row>
    <row r="876" spans="1:3">
      <c r="A876" s="165">
        <v>41212</v>
      </c>
      <c r="B876">
        <v>3626</v>
      </c>
      <c r="C876">
        <f t="shared" si="13"/>
        <v>4</v>
      </c>
    </row>
    <row r="877" spans="1:3">
      <c r="A877" s="165">
        <v>41213</v>
      </c>
      <c r="B877">
        <v>3632</v>
      </c>
      <c r="C877">
        <f t="shared" si="13"/>
        <v>6</v>
      </c>
    </row>
    <row r="878" spans="1:3">
      <c r="A878" s="165">
        <v>41214</v>
      </c>
      <c r="B878">
        <v>3674</v>
      </c>
      <c r="C878">
        <f t="shared" si="13"/>
        <v>42</v>
      </c>
    </row>
    <row r="879" spans="1:3">
      <c r="A879" s="165">
        <v>41215</v>
      </c>
      <c r="B879">
        <v>3673</v>
      </c>
      <c r="C879">
        <f t="shared" si="13"/>
        <v>1</v>
      </c>
    </row>
    <row r="880" spans="1:3">
      <c r="A880" s="165">
        <v>41218</v>
      </c>
      <c r="B880">
        <v>3642</v>
      </c>
      <c r="C880">
        <f t="shared" si="13"/>
        <v>31</v>
      </c>
    </row>
    <row r="881" spans="1:3">
      <c r="A881" s="165">
        <v>41219</v>
      </c>
      <c r="B881">
        <v>3643</v>
      </c>
      <c r="C881">
        <f t="shared" si="13"/>
        <v>1</v>
      </c>
    </row>
    <row r="882" spans="1:3">
      <c r="A882" s="165">
        <v>41220</v>
      </c>
      <c r="B882">
        <v>3638</v>
      </c>
      <c r="C882">
        <f t="shared" si="13"/>
        <v>5</v>
      </c>
    </row>
    <row r="883" spans="1:3">
      <c r="A883" s="165">
        <v>41221</v>
      </c>
      <c r="B883">
        <v>3631</v>
      </c>
      <c r="C883">
        <f t="shared" si="13"/>
        <v>7</v>
      </c>
    </row>
    <row r="884" spans="1:3">
      <c r="A884" s="165">
        <v>41222</v>
      </c>
      <c r="B884">
        <v>3645</v>
      </c>
      <c r="C884">
        <f t="shared" si="13"/>
        <v>14</v>
      </c>
    </row>
    <row r="885" spans="1:3">
      <c r="A885" s="165">
        <v>41225</v>
      </c>
      <c r="B885">
        <v>3678</v>
      </c>
      <c r="C885">
        <f t="shared" si="13"/>
        <v>33</v>
      </c>
    </row>
    <row r="886" spans="1:3">
      <c r="A886" s="165">
        <v>41226</v>
      </c>
      <c r="B886">
        <v>3657</v>
      </c>
      <c r="C886">
        <f t="shared" si="13"/>
        <v>21</v>
      </c>
    </row>
    <row r="887" spans="1:3">
      <c r="A887" s="165">
        <v>41227</v>
      </c>
      <c r="B887">
        <v>3651</v>
      </c>
      <c r="C887">
        <f t="shared" si="13"/>
        <v>6</v>
      </c>
    </row>
    <row r="888" spans="1:3">
      <c r="A888" s="165">
        <v>41228</v>
      </c>
      <c r="B888">
        <v>3652</v>
      </c>
      <c r="C888">
        <f t="shared" si="13"/>
        <v>1</v>
      </c>
    </row>
    <row r="889" spans="1:3">
      <c r="A889" s="165">
        <v>41229</v>
      </c>
      <c r="B889">
        <v>3651</v>
      </c>
      <c r="C889">
        <f t="shared" si="13"/>
        <v>1</v>
      </c>
    </row>
    <row r="890" spans="1:3">
      <c r="A890" s="165">
        <v>41232</v>
      </c>
      <c r="B890">
        <v>3556</v>
      </c>
      <c r="C890">
        <f t="shared" si="13"/>
        <v>95</v>
      </c>
    </row>
    <row r="891" spans="1:3">
      <c r="A891" s="165">
        <v>41233</v>
      </c>
      <c r="B891">
        <v>3563</v>
      </c>
      <c r="C891">
        <f t="shared" si="13"/>
        <v>7</v>
      </c>
    </row>
    <row r="892" spans="1:3">
      <c r="A892" s="165">
        <v>41234</v>
      </c>
      <c r="B892">
        <v>3581</v>
      </c>
      <c r="C892">
        <f t="shared" si="13"/>
        <v>18</v>
      </c>
    </row>
    <row r="893" spans="1:3">
      <c r="A893" s="165">
        <v>41235</v>
      </c>
      <c r="B893">
        <v>3575</v>
      </c>
      <c r="C893">
        <f t="shared" si="13"/>
        <v>6</v>
      </c>
    </row>
    <row r="894" spans="1:3">
      <c r="A894" s="165">
        <v>41236</v>
      </c>
      <c r="B894">
        <v>3582</v>
      </c>
      <c r="C894">
        <f t="shared" si="13"/>
        <v>7</v>
      </c>
    </row>
    <row r="895" spans="1:3">
      <c r="A895" s="165">
        <v>41239</v>
      </c>
      <c r="B895">
        <v>3563</v>
      </c>
      <c r="C895">
        <f t="shared" si="13"/>
        <v>19</v>
      </c>
    </row>
    <row r="896" spans="1:3">
      <c r="A896" s="165">
        <v>41240</v>
      </c>
      <c r="B896">
        <v>3546</v>
      </c>
      <c r="C896">
        <f t="shared" si="13"/>
        <v>17</v>
      </c>
    </row>
    <row r="897" spans="1:3">
      <c r="A897" s="165">
        <v>41241</v>
      </c>
      <c r="B897">
        <v>3534</v>
      </c>
      <c r="C897">
        <f t="shared" si="13"/>
        <v>12</v>
      </c>
    </row>
    <row r="898" spans="1:3">
      <c r="A898" s="165">
        <v>41242</v>
      </c>
      <c r="B898">
        <v>3476</v>
      </c>
      <c r="C898">
        <f t="shared" si="13"/>
        <v>58</v>
      </c>
    </row>
    <row r="899" spans="1:3">
      <c r="A899" s="165">
        <v>41243</v>
      </c>
      <c r="B899">
        <v>3502</v>
      </c>
      <c r="C899">
        <f t="shared" si="13"/>
        <v>26</v>
      </c>
    </row>
    <row r="900" spans="1:3">
      <c r="A900" s="165">
        <v>41246</v>
      </c>
      <c r="B900">
        <v>3554</v>
      </c>
      <c r="C900">
        <f t="shared" ref="C900:C963" si="14">ABS(B900-B899)</f>
        <v>52</v>
      </c>
    </row>
    <row r="901" spans="1:3">
      <c r="A901" s="165">
        <v>41247</v>
      </c>
      <c r="B901">
        <v>3563</v>
      </c>
      <c r="C901">
        <f t="shared" si="14"/>
        <v>9</v>
      </c>
    </row>
    <row r="902" spans="1:3">
      <c r="A902" s="165">
        <v>41248</v>
      </c>
      <c r="B902">
        <v>3620</v>
      </c>
      <c r="C902">
        <f t="shared" si="14"/>
        <v>57</v>
      </c>
    </row>
    <row r="903" spans="1:3">
      <c r="A903" s="165">
        <v>41249</v>
      </c>
      <c r="B903">
        <v>3597</v>
      </c>
      <c r="C903">
        <f t="shared" si="14"/>
        <v>23</v>
      </c>
    </row>
    <row r="904" spans="1:3">
      <c r="A904" s="165">
        <v>41250</v>
      </c>
      <c r="B904">
        <v>3656</v>
      </c>
      <c r="C904">
        <f t="shared" si="14"/>
        <v>59</v>
      </c>
    </row>
    <row r="905" spans="1:3">
      <c r="A905" s="165">
        <v>41253</v>
      </c>
      <c r="B905">
        <v>3680</v>
      </c>
      <c r="C905">
        <f t="shared" si="14"/>
        <v>24</v>
      </c>
    </row>
    <row r="906" spans="1:3">
      <c r="A906" s="165">
        <v>41254</v>
      </c>
      <c r="B906">
        <v>3665</v>
      </c>
      <c r="C906">
        <f t="shared" si="14"/>
        <v>15</v>
      </c>
    </row>
    <row r="907" spans="1:3">
      <c r="A907" s="165">
        <v>41255</v>
      </c>
      <c r="B907">
        <v>3691</v>
      </c>
      <c r="C907">
        <f t="shared" si="14"/>
        <v>26</v>
      </c>
    </row>
    <row r="908" spans="1:3">
      <c r="A908" s="165">
        <v>41256</v>
      </c>
      <c r="B908">
        <v>3685</v>
      </c>
      <c r="C908">
        <f t="shared" si="14"/>
        <v>6</v>
      </c>
    </row>
    <row r="909" spans="1:3">
      <c r="A909" s="165">
        <v>41257</v>
      </c>
      <c r="B909">
        <v>3785</v>
      </c>
      <c r="C909">
        <f t="shared" si="14"/>
        <v>100</v>
      </c>
    </row>
    <row r="910" spans="1:3">
      <c r="A910" s="165">
        <v>41260</v>
      </c>
      <c r="B910">
        <v>3812</v>
      </c>
      <c r="C910">
        <f t="shared" si="14"/>
        <v>27</v>
      </c>
    </row>
    <row r="911" spans="1:3">
      <c r="A911" s="165">
        <v>41261</v>
      </c>
      <c r="B911">
        <v>3819</v>
      </c>
      <c r="C911">
        <f t="shared" si="14"/>
        <v>7</v>
      </c>
    </row>
    <row r="912" spans="1:3">
      <c r="A912" s="165">
        <v>41262</v>
      </c>
      <c r="B912">
        <v>3817</v>
      </c>
      <c r="C912">
        <f t="shared" si="14"/>
        <v>2</v>
      </c>
    </row>
    <row r="913" spans="1:3">
      <c r="A913" s="165">
        <v>41263</v>
      </c>
      <c r="B913">
        <v>3788</v>
      </c>
      <c r="C913">
        <f t="shared" si="14"/>
        <v>29</v>
      </c>
    </row>
    <row r="914" spans="1:3">
      <c r="A914" s="165">
        <v>41264</v>
      </c>
      <c r="B914">
        <v>3792</v>
      </c>
      <c r="C914">
        <f t="shared" si="14"/>
        <v>4</v>
      </c>
    </row>
    <row r="915" spans="1:3">
      <c r="A915" s="165">
        <v>41267</v>
      </c>
      <c r="B915">
        <v>3789</v>
      </c>
      <c r="C915">
        <f t="shared" si="14"/>
        <v>3</v>
      </c>
    </row>
    <row r="916" spans="1:3">
      <c r="A916" s="165">
        <v>41268</v>
      </c>
      <c r="B916">
        <v>3872</v>
      </c>
      <c r="C916">
        <f t="shared" si="14"/>
        <v>83</v>
      </c>
    </row>
    <row r="917" spans="1:3">
      <c r="A917" s="165">
        <v>41269</v>
      </c>
      <c r="B917">
        <v>3877</v>
      </c>
      <c r="C917">
        <f t="shared" si="14"/>
        <v>5</v>
      </c>
    </row>
    <row r="918" spans="1:3">
      <c r="A918" s="165">
        <v>41270</v>
      </c>
      <c r="B918">
        <v>3868</v>
      </c>
      <c r="C918">
        <f t="shared" si="14"/>
        <v>9</v>
      </c>
    </row>
    <row r="919" spans="1:3">
      <c r="A919" s="165">
        <v>41271</v>
      </c>
      <c r="B919">
        <v>3913</v>
      </c>
      <c r="C919">
        <f t="shared" si="14"/>
        <v>45</v>
      </c>
    </row>
    <row r="920" spans="1:3">
      <c r="A920" s="165">
        <v>41274</v>
      </c>
      <c r="B920">
        <v>3985</v>
      </c>
      <c r="C920">
        <f t="shared" si="14"/>
        <v>72</v>
      </c>
    </row>
    <row r="921" spans="1:3">
      <c r="A921" s="165">
        <v>41278</v>
      </c>
      <c r="B921">
        <v>3988</v>
      </c>
      <c r="C921">
        <f t="shared" si="14"/>
        <v>3</v>
      </c>
    </row>
    <row r="922" spans="1:3">
      <c r="A922" s="165">
        <v>41281</v>
      </c>
      <c r="B922">
        <v>4002</v>
      </c>
      <c r="C922">
        <f t="shared" si="14"/>
        <v>14</v>
      </c>
    </row>
    <row r="923" spans="1:3">
      <c r="A923" s="165">
        <v>41282</v>
      </c>
      <c r="B923">
        <v>4008</v>
      </c>
      <c r="C923">
        <f t="shared" si="14"/>
        <v>6</v>
      </c>
    </row>
    <row r="924" spans="1:3">
      <c r="A924" s="165">
        <v>41283</v>
      </c>
      <c r="B924">
        <v>3996</v>
      </c>
      <c r="C924">
        <f t="shared" si="14"/>
        <v>12</v>
      </c>
    </row>
    <row r="925" spans="1:3">
      <c r="A925" s="165">
        <v>41284</v>
      </c>
      <c r="B925">
        <v>4018</v>
      </c>
      <c r="C925">
        <f t="shared" si="14"/>
        <v>22</v>
      </c>
    </row>
    <row r="926" spans="1:3">
      <c r="A926" s="165">
        <v>41285</v>
      </c>
      <c r="B926">
        <v>3924</v>
      </c>
      <c r="C926">
        <f t="shared" si="14"/>
        <v>94</v>
      </c>
    </row>
    <row r="927" spans="1:3">
      <c r="A927" s="165">
        <v>41288</v>
      </c>
      <c r="B927">
        <v>4002</v>
      </c>
      <c r="C927">
        <f t="shared" si="14"/>
        <v>78</v>
      </c>
    </row>
    <row r="928" spans="1:3">
      <c r="A928" s="165">
        <v>41289</v>
      </c>
      <c r="B928">
        <v>3976</v>
      </c>
      <c r="C928">
        <f t="shared" si="14"/>
        <v>26</v>
      </c>
    </row>
    <row r="929" spans="1:3">
      <c r="A929" s="165">
        <v>41290</v>
      </c>
      <c r="B929">
        <v>3935</v>
      </c>
      <c r="C929">
        <f t="shared" si="14"/>
        <v>41</v>
      </c>
    </row>
    <row r="930" spans="1:3">
      <c r="A930" s="165">
        <v>41291</v>
      </c>
      <c r="B930">
        <v>3947</v>
      </c>
      <c r="C930">
        <f t="shared" si="14"/>
        <v>12</v>
      </c>
    </row>
    <row r="931" spans="1:3">
      <c r="A931" s="165">
        <v>41292</v>
      </c>
      <c r="B931">
        <v>4002</v>
      </c>
      <c r="C931">
        <f t="shared" si="14"/>
        <v>55</v>
      </c>
    </row>
    <row r="932" spans="1:3">
      <c r="A932" s="165">
        <v>41295</v>
      </c>
      <c r="B932">
        <v>3966</v>
      </c>
      <c r="C932">
        <f t="shared" si="14"/>
        <v>36</v>
      </c>
    </row>
    <row r="933" spans="1:3">
      <c r="A933" s="165">
        <v>41296</v>
      </c>
      <c r="B933">
        <v>3988</v>
      </c>
      <c r="C933">
        <f t="shared" si="14"/>
        <v>22</v>
      </c>
    </row>
    <row r="934" spans="1:3">
      <c r="A934" s="165">
        <v>41297</v>
      </c>
      <c r="B934">
        <v>4054</v>
      </c>
      <c r="C934">
        <f t="shared" si="14"/>
        <v>66</v>
      </c>
    </row>
    <row r="935" spans="1:3">
      <c r="A935" s="165">
        <v>41298</v>
      </c>
      <c r="B935">
        <v>4033</v>
      </c>
      <c r="C935">
        <f t="shared" si="14"/>
        <v>21</v>
      </c>
    </row>
    <row r="936" spans="1:3">
      <c r="A936" s="165">
        <v>41299</v>
      </c>
      <c r="B936">
        <v>4078</v>
      </c>
      <c r="C936">
        <f t="shared" si="14"/>
        <v>45</v>
      </c>
    </row>
    <row r="937" spans="1:3">
      <c r="A937" s="165">
        <v>41302</v>
      </c>
      <c r="B937">
        <v>4072</v>
      </c>
      <c r="C937">
        <f t="shared" si="14"/>
        <v>6</v>
      </c>
    </row>
    <row r="938" spans="1:3">
      <c r="A938" s="165">
        <v>41303</v>
      </c>
      <c r="B938">
        <v>4073</v>
      </c>
      <c r="C938">
        <f t="shared" si="14"/>
        <v>1</v>
      </c>
    </row>
    <row r="939" spans="1:3">
      <c r="A939" s="165">
        <v>41304</v>
      </c>
      <c r="B939">
        <v>4119</v>
      </c>
      <c r="C939">
        <f t="shared" si="14"/>
        <v>46</v>
      </c>
    </row>
    <row r="940" spans="1:3">
      <c r="A940" s="165">
        <v>41305</v>
      </c>
      <c r="B940">
        <v>4133</v>
      </c>
      <c r="C940">
        <f t="shared" si="14"/>
        <v>14</v>
      </c>
    </row>
    <row r="941" spans="1:3">
      <c r="A941" s="165">
        <v>41306</v>
      </c>
      <c r="B941">
        <v>4174</v>
      </c>
      <c r="C941">
        <f t="shared" si="14"/>
        <v>41</v>
      </c>
    </row>
    <row r="942" spans="1:3">
      <c r="A942" s="165">
        <v>41309</v>
      </c>
      <c r="B942">
        <v>4227</v>
      </c>
      <c r="C942">
        <f t="shared" si="14"/>
        <v>53</v>
      </c>
    </row>
    <row r="943" spans="1:3">
      <c r="A943" s="165">
        <v>41310</v>
      </c>
      <c r="B943">
        <v>4186</v>
      </c>
      <c r="C943">
        <f t="shared" si="14"/>
        <v>41</v>
      </c>
    </row>
    <row r="944" spans="1:3">
      <c r="A944" s="165">
        <v>41311</v>
      </c>
      <c r="B944">
        <v>4147</v>
      </c>
      <c r="C944">
        <f t="shared" si="14"/>
        <v>39</v>
      </c>
    </row>
    <row r="945" spans="1:3">
      <c r="A945" s="165">
        <v>41312</v>
      </c>
      <c r="B945">
        <v>4182</v>
      </c>
      <c r="C945">
        <f t="shared" si="14"/>
        <v>35</v>
      </c>
    </row>
    <row r="946" spans="1:3">
      <c r="A946" s="165">
        <v>41313</v>
      </c>
      <c r="B946">
        <v>4201</v>
      </c>
      <c r="C946">
        <f t="shared" si="14"/>
        <v>19</v>
      </c>
    </row>
    <row r="947" spans="1:3">
      <c r="A947" s="165">
        <v>41323</v>
      </c>
      <c r="B947">
        <v>4120</v>
      </c>
      <c r="C947">
        <f t="shared" si="14"/>
        <v>81</v>
      </c>
    </row>
    <row r="948" spans="1:3">
      <c r="A948" s="165">
        <v>41324</v>
      </c>
      <c r="B948">
        <v>4146</v>
      </c>
      <c r="C948">
        <f t="shared" si="14"/>
        <v>26</v>
      </c>
    </row>
    <row r="949" spans="1:3">
      <c r="A949" s="165">
        <v>41325</v>
      </c>
      <c r="B949">
        <v>4143</v>
      </c>
      <c r="C949">
        <f t="shared" si="14"/>
        <v>3</v>
      </c>
    </row>
    <row r="950" spans="1:3">
      <c r="A950" s="165">
        <v>41326</v>
      </c>
      <c r="B950">
        <v>4061</v>
      </c>
      <c r="C950">
        <f t="shared" si="14"/>
        <v>82</v>
      </c>
    </row>
    <row r="951" spans="1:3">
      <c r="A951" s="165">
        <v>41327</v>
      </c>
      <c r="B951">
        <v>4017</v>
      </c>
      <c r="C951">
        <f t="shared" si="14"/>
        <v>44</v>
      </c>
    </row>
    <row r="952" spans="1:3">
      <c r="A952" s="165">
        <v>41330</v>
      </c>
      <c r="B952">
        <v>3995</v>
      </c>
      <c r="C952">
        <f t="shared" si="14"/>
        <v>22</v>
      </c>
    </row>
    <row r="953" spans="1:3">
      <c r="A953" s="165">
        <v>41331</v>
      </c>
      <c r="B953">
        <v>3943</v>
      </c>
      <c r="C953">
        <f t="shared" si="14"/>
        <v>52</v>
      </c>
    </row>
    <row r="954" spans="1:3">
      <c r="A954" s="165">
        <v>41332</v>
      </c>
      <c r="B954">
        <v>3972</v>
      </c>
      <c r="C954">
        <f t="shared" si="14"/>
        <v>29</v>
      </c>
    </row>
    <row r="955" spans="1:3">
      <c r="A955" s="165">
        <v>41333</v>
      </c>
      <c r="B955">
        <v>4038</v>
      </c>
      <c r="C955">
        <f t="shared" si="14"/>
        <v>66</v>
      </c>
    </row>
    <row r="956" spans="1:3">
      <c r="A956" s="165">
        <v>41334</v>
      </c>
      <c r="B956">
        <v>4007</v>
      </c>
      <c r="C956">
        <f t="shared" si="14"/>
        <v>31</v>
      </c>
    </row>
    <row r="957" spans="1:3">
      <c r="A957" s="165">
        <v>41337</v>
      </c>
      <c r="B957">
        <v>3900</v>
      </c>
      <c r="C957">
        <f t="shared" si="14"/>
        <v>107</v>
      </c>
    </row>
    <row r="958" spans="1:3">
      <c r="A958" s="165">
        <v>41338</v>
      </c>
      <c r="B958">
        <v>3935</v>
      </c>
      <c r="C958">
        <f t="shared" si="14"/>
        <v>35</v>
      </c>
    </row>
    <row r="959" spans="1:3">
      <c r="A959" s="165">
        <v>41339</v>
      </c>
      <c r="B959">
        <v>3934</v>
      </c>
      <c r="C959">
        <f t="shared" si="14"/>
        <v>1</v>
      </c>
    </row>
    <row r="960" spans="1:3">
      <c r="A960" s="165">
        <v>41340</v>
      </c>
      <c r="B960">
        <v>3928</v>
      </c>
      <c r="C960">
        <f t="shared" si="14"/>
        <v>6</v>
      </c>
    </row>
    <row r="961" spans="1:3">
      <c r="A961" s="165">
        <v>41341</v>
      </c>
      <c r="B961">
        <v>3926</v>
      </c>
      <c r="C961">
        <f t="shared" si="14"/>
        <v>2</v>
      </c>
    </row>
    <row r="962" spans="1:3">
      <c r="A962" s="165">
        <v>41344</v>
      </c>
      <c r="B962">
        <v>3906</v>
      </c>
      <c r="C962">
        <f t="shared" si="14"/>
        <v>20</v>
      </c>
    </row>
    <row r="963" spans="1:3">
      <c r="A963" s="165">
        <v>41345</v>
      </c>
      <c r="B963">
        <v>3892</v>
      </c>
      <c r="C963">
        <f t="shared" si="14"/>
        <v>14</v>
      </c>
    </row>
    <row r="964" spans="1:3">
      <c r="A964" s="165">
        <v>41346</v>
      </c>
      <c r="B964">
        <v>3831</v>
      </c>
      <c r="C964">
        <f t="shared" ref="C964:C1027" si="15">ABS(B964-B963)</f>
        <v>61</v>
      </c>
    </row>
    <row r="965" spans="1:3">
      <c r="A965" s="165">
        <v>41347</v>
      </c>
      <c r="B965">
        <v>3764</v>
      </c>
      <c r="C965">
        <f t="shared" si="15"/>
        <v>67</v>
      </c>
    </row>
    <row r="966" spans="1:3">
      <c r="A966" s="165">
        <v>41348</v>
      </c>
      <c r="B966">
        <v>3857</v>
      </c>
      <c r="C966">
        <f t="shared" si="15"/>
        <v>93</v>
      </c>
    </row>
    <row r="967" spans="1:3">
      <c r="A967" s="165">
        <v>41351</v>
      </c>
      <c r="B967">
        <v>3827</v>
      </c>
      <c r="C967">
        <f t="shared" si="15"/>
        <v>30</v>
      </c>
    </row>
    <row r="968" spans="1:3">
      <c r="A968" s="165">
        <v>41352</v>
      </c>
      <c r="B968">
        <v>3841</v>
      </c>
      <c r="C968">
        <f t="shared" si="15"/>
        <v>14</v>
      </c>
    </row>
    <row r="969" spans="1:3">
      <c r="A969" s="165">
        <v>41353</v>
      </c>
      <c r="B969">
        <v>3867</v>
      </c>
      <c r="C969">
        <f t="shared" si="15"/>
        <v>26</v>
      </c>
    </row>
    <row r="970" spans="1:3">
      <c r="A970" s="165">
        <v>41354</v>
      </c>
      <c r="B970">
        <v>3899</v>
      </c>
      <c r="C970">
        <f t="shared" si="15"/>
        <v>32</v>
      </c>
    </row>
    <row r="971" spans="1:3">
      <c r="A971" s="165">
        <v>41355</v>
      </c>
      <c r="B971">
        <v>3875</v>
      </c>
      <c r="C971">
        <f t="shared" si="15"/>
        <v>24</v>
      </c>
    </row>
    <row r="972" spans="1:3">
      <c r="A972" s="165">
        <v>41358</v>
      </c>
      <c r="B972">
        <v>3909</v>
      </c>
      <c r="C972">
        <f t="shared" si="15"/>
        <v>34</v>
      </c>
    </row>
    <row r="973" spans="1:3">
      <c r="A973" s="165">
        <v>41359</v>
      </c>
      <c r="B973">
        <v>3880</v>
      </c>
      <c r="C973">
        <f t="shared" si="15"/>
        <v>29</v>
      </c>
    </row>
    <row r="974" spans="1:3">
      <c r="A974" s="165">
        <v>41360</v>
      </c>
      <c r="B974">
        <v>3887</v>
      </c>
      <c r="C974">
        <f t="shared" si="15"/>
        <v>7</v>
      </c>
    </row>
    <row r="975" spans="1:3">
      <c r="A975" s="165">
        <v>41361</v>
      </c>
      <c r="B975">
        <v>3823</v>
      </c>
      <c r="C975">
        <f t="shared" si="15"/>
        <v>64</v>
      </c>
    </row>
    <row r="976" spans="1:3">
      <c r="A976" s="165">
        <v>41362</v>
      </c>
      <c r="B976">
        <v>3808</v>
      </c>
      <c r="C976">
        <f t="shared" si="15"/>
        <v>15</v>
      </c>
    </row>
    <row r="977" spans="1:3">
      <c r="A977" s="165">
        <v>41365</v>
      </c>
      <c r="B977">
        <v>3722</v>
      </c>
      <c r="C977">
        <f t="shared" si="15"/>
        <v>86</v>
      </c>
    </row>
    <row r="978" spans="1:3">
      <c r="A978" s="165">
        <v>41366</v>
      </c>
      <c r="B978">
        <v>3768</v>
      </c>
      <c r="C978">
        <f t="shared" si="15"/>
        <v>46</v>
      </c>
    </row>
    <row r="979" spans="1:3">
      <c r="A979" s="165">
        <v>41367</v>
      </c>
      <c r="B979">
        <v>3797</v>
      </c>
      <c r="C979">
        <f t="shared" si="15"/>
        <v>29</v>
      </c>
    </row>
    <row r="980" spans="1:3">
      <c r="A980" s="165">
        <v>41372</v>
      </c>
      <c r="B980">
        <v>3833</v>
      </c>
      <c r="C980">
        <f t="shared" si="15"/>
        <v>36</v>
      </c>
    </row>
    <row r="981" spans="1:3">
      <c r="A981" s="165">
        <v>41373</v>
      </c>
      <c r="B981">
        <v>3845</v>
      </c>
      <c r="C981">
        <f t="shared" si="15"/>
        <v>12</v>
      </c>
    </row>
    <row r="982" spans="1:3">
      <c r="A982" s="165">
        <v>41374</v>
      </c>
      <c r="B982">
        <v>3844</v>
      </c>
      <c r="C982">
        <f t="shared" si="15"/>
        <v>1</v>
      </c>
    </row>
    <row r="983" spans="1:3">
      <c r="A983" s="165">
        <v>41375</v>
      </c>
      <c r="B983">
        <v>3823</v>
      </c>
      <c r="C983">
        <f t="shared" si="15"/>
        <v>21</v>
      </c>
    </row>
    <row r="984" spans="1:3">
      <c r="A984" s="165">
        <v>41376</v>
      </c>
      <c r="B984">
        <v>3836</v>
      </c>
      <c r="C984">
        <f t="shared" si="15"/>
        <v>13</v>
      </c>
    </row>
    <row r="985" spans="1:3">
      <c r="A985" s="165">
        <v>41379</v>
      </c>
      <c r="B985">
        <v>3737</v>
      </c>
      <c r="C985">
        <f t="shared" si="15"/>
        <v>99</v>
      </c>
    </row>
    <row r="986" spans="1:3">
      <c r="A986" s="165">
        <v>41380</v>
      </c>
      <c r="B986">
        <v>3748</v>
      </c>
      <c r="C986">
        <f t="shared" si="15"/>
        <v>11</v>
      </c>
    </row>
    <row r="987" spans="1:3">
      <c r="A987" s="165">
        <v>41381</v>
      </c>
      <c r="B987">
        <v>3698</v>
      </c>
      <c r="C987">
        <f t="shared" si="15"/>
        <v>50</v>
      </c>
    </row>
    <row r="988" spans="1:3">
      <c r="A988" s="165">
        <v>41382</v>
      </c>
      <c r="B988">
        <v>3650</v>
      </c>
      <c r="C988">
        <f t="shared" si="15"/>
        <v>48</v>
      </c>
    </row>
    <row r="989" spans="1:3">
      <c r="A989" s="165">
        <v>41383</v>
      </c>
      <c r="B989">
        <v>3684</v>
      </c>
      <c r="C989">
        <f t="shared" si="15"/>
        <v>34</v>
      </c>
    </row>
    <row r="990" spans="1:3">
      <c r="A990" s="165">
        <v>41386</v>
      </c>
      <c r="B990">
        <v>3646</v>
      </c>
      <c r="C990">
        <f t="shared" si="15"/>
        <v>38</v>
      </c>
    </row>
    <row r="991" spans="1:3">
      <c r="A991" s="165">
        <v>41387</v>
      </c>
      <c r="B991">
        <v>3599</v>
      </c>
      <c r="C991">
        <f t="shared" si="15"/>
        <v>47</v>
      </c>
    </row>
    <row r="992" spans="1:3">
      <c r="A992" s="165">
        <v>41388</v>
      </c>
      <c r="B992">
        <v>3644</v>
      </c>
      <c r="C992">
        <f t="shared" si="15"/>
        <v>45</v>
      </c>
    </row>
    <row r="993" spans="1:3">
      <c r="A993" s="165">
        <v>41389</v>
      </c>
      <c r="B993">
        <v>3647</v>
      </c>
      <c r="C993">
        <f t="shared" si="15"/>
        <v>3</v>
      </c>
    </row>
    <row r="994" spans="1:3">
      <c r="A994" s="165">
        <v>41390</v>
      </c>
      <c r="B994">
        <v>3600</v>
      </c>
      <c r="C994">
        <f t="shared" si="15"/>
        <v>47</v>
      </c>
    </row>
    <row r="995" spans="1:3">
      <c r="A995" s="165">
        <v>41396</v>
      </c>
      <c r="B995">
        <v>3542</v>
      </c>
      <c r="C995">
        <f t="shared" si="15"/>
        <v>58</v>
      </c>
    </row>
    <row r="996" spans="1:3">
      <c r="A996" s="165">
        <v>41397</v>
      </c>
      <c r="B996">
        <v>3581</v>
      </c>
      <c r="C996">
        <f t="shared" si="15"/>
        <v>39</v>
      </c>
    </row>
    <row r="997" spans="1:3">
      <c r="A997" s="165">
        <v>41400</v>
      </c>
      <c r="B997">
        <v>3622</v>
      </c>
      <c r="C997">
        <f t="shared" si="15"/>
        <v>41</v>
      </c>
    </row>
    <row r="998" spans="1:3">
      <c r="A998" s="165">
        <v>41401</v>
      </c>
      <c r="B998">
        <v>3624</v>
      </c>
      <c r="C998">
        <f t="shared" si="15"/>
        <v>2</v>
      </c>
    </row>
    <row r="999" spans="1:3">
      <c r="A999" s="165">
        <v>41402</v>
      </c>
      <c r="B999">
        <v>3669</v>
      </c>
      <c r="C999">
        <f t="shared" si="15"/>
        <v>45</v>
      </c>
    </row>
    <row r="1000" spans="1:3">
      <c r="A1000" s="165">
        <v>41403</v>
      </c>
      <c r="B1000">
        <v>3621</v>
      </c>
      <c r="C1000">
        <f t="shared" si="15"/>
        <v>48</v>
      </c>
    </row>
    <row r="1001" spans="1:3">
      <c r="A1001" s="165">
        <v>41404</v>
      </c>
      <c r="B1001">
        <v>3639</v>
      </c>
      <c r="C1001">
        <f t="shared" si="15"/>
        <v>18</v>
      </c>
    </row>
    <row r="1002" spans="1:3">
      <c r="A1002" s="165">
        <v>41407</v>
      </c>
      <c r="B1002">
        <v>3656</v>
      </c>
      <c r="C1002">
        <f t="shared" si="15"/>
        <v>17</v>
      </c>
    </row>
    <row r="1003" spans="1:3">
      <c r="A1003" s="165">
        <v>41408</v>
      </c>
      <c r="B1003">
        <v>3633</v>
      </c>
      <c r="C1003">
        <f t="shared" si="15"/>
        <v>23</v>
      </c>
    </row>
    <row r="1004" spans="1:3">
      <c r="A1004" s="165">
        <v>41409</v>
      </c>
      <c r="B1004">
        <v>3555</v>
      </c>
      <c r="C1004">
        <f t="shared" si="15"/>
        <v>78</v>
      </c>
    </row>
    <row r="1005" spans="1:3">
      <c r="A1005" s="165">
        <v>41410</v>
      </c>
      <c r="B1005">
        <v>3551</v>
      </c>
      <c r="C1005">
        <f t="shared" si="15"/>
        <v>4</v>
      </c>
    </row>
    <row r="1006" spans="1:3">
      <c r="A1006" s="165">
        <v>41411</v>
      </c>
      <c r="B1006">
        <v>3624</v>
      </c>
      <c r="C1006">
        <f t="shared" si="15"/>
        <v>73</v>
      </c>
    </row>
    <row r="1007" spans="1:3">
      <c r="A1007" s="165">
        <v>41414</v>
      </c>
      <c r="B1007">
        <v>3608</v>
      </c>
      <c r="C1007">
        <f t="shared" si="15"/>
        <v>16</v>
      </c>
    </row>
    <row r="1008" spans="1:3">
      <c r="A1008" s="165">
        <v>41415</v>
      </c>
      <c r="B1008">
        <v>3593</v>
      </c>
      <c r="C1008">
        <f t="shared" si="15"/>
        <v>15</v>
      </c>
    </row>
    <row r="1009" spans="1:3">
      <c r="A1009" s="165">
        <v>41416</v>
      </c>
      <c r="B1009">
        <v>3597</v>
      </c>
      <c r="C1009">
        <f t="shared" si="15"/>
        <v>4</v>
      </c>
    </row>
    <row r="1010" spans="1:3">
      <c r="A1010" s="165">
        <v>41417</v>
      </c>
      <c r="B1010">
        <v>3556</v>
      </c>
      <c r="C1010">
        <f t="shared" si="15"/>
        <v>41</v>
      </c>
    </row>
    <row r="1011" spans="1:3">
      <c r="A1011" s="165">
        <v>41418</v>
      </c>
      <c r="B1011">
        <v>3574</v>
      </c>
      <c r="C1011">
        <f t="shared" si="15"/>
        <v>18</v>
      </c>
    </row>
    <row r="1012" spans="1:3">
      <c r="A1012" s="165">
        <v>41421</v>
      </c>
      <c r="B1012">
        <v>3500</v>
      </c>
      <c r="C1012">
        <f t="shared" si="15"/>
        <v>74</v>
      </c>
    </row>
    <row r="1013" spans="1:3">
      <c r="A1013" s="165">
        <v>41422</v>
      </c>
      <c r="B1013">
        <v>3495</v>
      </c>
      <c r="C1013">
        <f t="shared" si="15"/>
        <v>5</v>
      </c>
    </row>
    <row r="1014" spans="1:3">
      <c r="A1014" s="165">
        <v>41423</v>
      </c>
      <c r="B1014">
        <v>3443</v>
      </c>
      <c r="C1014">
        <f t="shared" si="15"/>
        <v>52</v>
      </c>
    </row>
    <row r="1015" spans="1:3">
      <c r="A1015" s="165">
        <v>41424</v>
      </c>
      <c r="B1015">
        <v>3443</v>
      </c>
      <c r="C1015">
        <f t="shared" si="15"/>
        <v>0</v>
      </c>
    </row>
    <row r="1016" spans="1:3">
      <c r="A1016" s="165">
        <v>41425</v>
      </c>
      <c r="B1016">
        <v>3421</v>
      </c>
      <c r="C1016">
        <f t="shared" si="15"/>
        <v>22</v>
      </c>
    </row>
    <row r="1017" spans="1:3">
      <c r="A1017" s="165">
        <v>41428</v>
      </c>
      <c r="B1017">
        <v>3490</v>
      </c>
      <c r="C1017">
        <f t="shared" si="15"/>
        <v>69</v>
      </c>
    </row>
    <row r="1018" spans="1:3">
      <c r="A1018" s="165">
        <v>41429</v>
      </c>
      <c r="B1018">
        <v>3486</v>
      </c>
      <c r="C1018">
        <f t="shared" si="15"/>
        <v>4</v>
      </c>
    </row>
    <row r="1019" spans="1:3">
      <c r="A1019" s="165">
        <v>41430</v>
      </c>
      <c r="B1019">
        <v>3491</v>
      </c>
      <c r="C1019">
        <f t="shared" si="15"/>
        <v>5</v>
      </c>
    </row>
    <row r="1020" spans="1:3">
      <c r="A1020" s="165">
        <v>41431</v>
      </c>
      <c r="B1020">
        <v>3429</v>
      </c>
      <c r="C1020">
        <f t="shared" si="15"/>
        <v>62</v>
      </c>
    </row>
    <row r="1021" spans="1:3">
      <c r="A1021" s="165">
        <v>41432</v>
      </c>
      <c r="B1021">
        <v>3430</v>
      </c>
      <c r="C1021">
        <f t="shared" si="15"/>
        <v>1</v>
      </c>
    </row>
    <row r="1022" spans="1:3">
      <c r="A1022" s="165">
        <v>41438</v>
      </c>
      <c r="B1022">
        <v>3430</v>
      </c>
      <c r="C1022">
        <f t="shared" si="15"/>
        <v>0</v>
      </c>
    </row>
    <row r="1023" spans="1:3">
      <c r="A1023" s="165">
        <v>41439</v>
      </c>
      <c r="B1023">
        <v>3434</v>
      </c>
      <c r="C1023">
        <f t="shared" si="15"/>
        <v>4</v>
      </c>
    </row>
    <row r="1024" spans="1:3">
      <c r="A1024" s="165">
        <v>41442</v>
      </c>
      <c r="B1024">
        <v>3488</v>
      </c>
      <c r="C1024">
        <f t="shared" si="15"/>
        <v>54</v>
      </c>
    </row>
    <row r="1025" spans="1:3">
      <c r="A1025" s="165">
        <v>41443</v>
      </c>
      <c r="B1025">
        <v>3496</v>
      </c>
      <c r="C1025">
        <f t="shared" si="15"/>
        <v>8</v>
      </c>
    </row>
    <row r="1026" spans="1:3">
      <c r="A1026" s="165">
        <v>41444</v>
      </c>
      <c r="B1026">
        <v>3537</v>
      </c>
      <c r="C1026">
        <f t="shared" si="15"/>
        <v>41</v>
      </c>
    </row>
    <row r="1027" spans="1:3">
      <c r="A1027" s="165">
        <v>41445</v>
      </c>
      <c r="B1027">
        <v>3493</v>
      </c>
      <c r="C1027">
        <f t="shared" si="15"/>
        <v>44</v>
      </c>
    </row>
    <row r="1028" spans="1:3">
      <c r="A1028" s="165">
        <v>41446</v>
      </c>
      <c r="B1028">
        <v>3535</v>
      </c>
      <c r="C1028">
        <f t="shared" ref="C1028:C1091" si="16">ABS(B1028-B1027)</f>
        <v>42</v>
      </c>
    </row>
    <row r="1029" spans="1:3">
      <c r="A1029" s="165">
        <v>41449</v>
      </c>
      <c r="B1029">
        <v>3469</v>
      </c>
      <c r="C1029">
        <f t="shared" si="16"/>
        <v>66</v>
      </c>
    </row>
    <row r="1030" spans="1:3">
      <c r="A1030" s="165">
        <v>41450</v>
      </c>
      <c r="B1030">
        <v>3475</v>
      </c>
      <c r="C1030">
        <f t="shared" si="16"/>
        <v>6</v>
      </c>
    </row>
    <row r="1031" spans="1:3">
      <c r="A1031" s="165">
        <v>41451</v>
      </c>
      <c r="B1031">
        <v>3442</v>
      </c>
      <c r="C1031">
        <f t="shared" si="16"/>
        <v>33</v>
      </c>
    </row>
    <row r="1032" spans="1:3">
      <c r="A1032" s="165">
        <v>41452</v>
      </c>
      <c r="B1032">
        <v>3495</v>
      </c>
      <c r="C1032">
        <f t="shared" si="16"/>
        <v>53</v>
      </c>
    </row>
    <row r="1033" spans="1:3">
      <c r="A1033" s="165">
        <v>41453</v>
      </c>
      <c r="B1033">
        <v>3509</v>
      </c>
      <c r="C1033">
        <f t="shared" si="16"/>
        <v>14</v>
      </c>
    </row>
    <row r="1034" spans="1:3">
      <c r="A1034" s="165">
        <v>41456</v>
      </c>
      <c r="B1034">
        <v>3508</v>
      </c>
      <c r="C1034">
        <f t="shared" si="16"/>
        <v>1</v>
      </c>
    </row>
    <row r="1035" spans="1:3">
      <c r="A1035" s="165">
        <v>41457</v>
      </c>
      <c r="B1035">
        <v>3533</v>
      </c>
      <c r="C1035">
        <f t="shared" si="16"/>
        <v>25</v>
      </c>
    </row>
    <row r="1036" spans="1:3">
      <c r="A1036" s="165">
        <v>41458</v>
      </c>
      <c r="B1036">
        <v>3589</v>
      </c>
      <c r="C1036">
        <f t="shared" si="16"/>
        <v>56</v>
      </c>
    </row>
    <row r="1037" spans="1:3">
      <c r="A1037" s="165">
        <v>41459</v>
      </c>
      <c r="B1037">
        <v>3593</v>
      </c>
      <c r="C1037">
        <f t="shared" si="16"/>
        <v>4</v>
      </c>
    </row>
    <row r="1038" spans="1:3">
      <c r="A1038" s="165">
        <v>41460</v>
      </c>
      <c r="B1038">
        <v>3592</v>
      </c>
      <c r="C1038">
        <f t="shared" si="16"/>
        <v>1</v>
      </c>
    </row>
    <row r="1039" spans="1:3">
      <c r="A1039" s="165">
        <v>41463</v>
      </c>
      <c r="B1039">
        <v>3582</v>
      </c>
      <c r="C1039">
        <f t="shared" si="16"/>
        <v>10</v>
      </c>
    </row>
    <row r="1040" spans="1:3">
      <c r="A1040" s="165">
        <v>41464</v>
      </c>
      <c r="B1040">
        <v>3575</v>
      </c>
      <c r="C1040">
        <f t="shared" si="16"/>
        <v>7</v>
      </c>
    </row>
    <row r="1041" spans="1:3">
      <c r="A1041" s="165">
        <v>41465</v>
      </c>
      <c r="B1041">
        <v>3614</v>
      </c>
      <c r="C1041">
        <f t="shared" si="16"/>
        <v>39</v>
      </c>
    </row>
    <row r="1042" spans="1:3">
      <c r="A1042" s="165">
        <v>41466</v>
      </c>
      <c r="B1042">
        <v>3622</v>
      </c>
      <c r="C1042">
        <f t="shared" si="16"/>
        <v>8</v>
      </c>
    </row>
    <row r="1043" spans="1:3">
      <c r="A1043" s="165">
        <v>41467</v>
      </c>
      <c r="B1043">
        <v>3633</v>
      </c>
      <c r="C1043">
        <f t="shared" si="16"/>
        <v>11</v>
      </c>
    </row>
    <row r="1044" spans="1:3">
      <c r="A1044" s="165">
        <v>41470</v>
      </c>
      <c r="B1044">
        <v>3639</v>
      </c>
      <c r="C1044">
        <f t="shared" si="16"/>
        <v>6</v>
      </c>
    </row>
    <row r="1045" spans="1:3">
      <c r="A1045" s="165">
        <v>41471</v>
      </c>
      <c r="B1045">
        <v>3653</v>
      </c>
      <c r="C1045">
        <f t="shared" si="16"/>
        <v>14</v>
      </c>
    </row>
    <row r="1046" spans="1:3">
      <c r="A1046" s="165">
        <v>41472</v>
      </c>
      <c r="B1046">
        <v>3656</v>
      </c>
      <c r="C1046">
        <f t="shared" si="16"/>
        <v>3</v>
      </c>
    </row>
    <row r="1047" spans="1:3">
      <c r="A1047" s="165">
        <v>41473</v>
      </c>
      <c r="B1047">
        <v>3656</v>
      </c>
      <c r="C1047">
        <f t="shared" si="16"/>
        <v>0</v>
      </c>
    </row>
    <row r="1048" spans="1:3">
      <c r="A1048" s="165">
        <v>41474</v>
      </c>
      <c r="B1048">
        <v>3668</v>
      </c>
      <c r="C1048">
        <f t="shared" si="16"/>
        <v>12</v>
      </c>
    </row>
    <row r="1049" spans="1:3">
      <c r="A1049" s="165">
        <v>41477</v>
      </c>
      <c r="B1049">
        <v>3657</v>
      </c>
      <c r="C1049">
        <f t="shared" si="16"/>
        <v>11</v>
      </c>
    </row>
    <row r="1050" spans="1:3">
      <c r="A1050" s="165">
        <v>41478</v>
      </c>
      <c r="B1050">
        <v>3667</v>
      </c>
      <c r="C1050">
        <f t="shared" si="16"/>
        <v>10</v>
      </c>
    </row>
    <row r="1051" spans="1:3">
      <c r="A1051" s="165">
        <v>41479</v>
      </c>
      <c r="B1051">
        <v>3675</v>
      </c>
      <c r="C1051">
        <f t="shared" si="16"/>
        <v>8</v>
      </c>
    </row>
    <row r="1052" spans="1:3">
      <c r="A1052" s="165">
        <v>41480</v>
      </c>
      <c r="B1052">
        <v>3667</v>
      </c>
      <c r="C1052">
        <f t="shared" si="16"/>
        <v>8</v>
      </c>
    </row>
    <row r="1053" spans="1:3">
      <c r="A1053" s="165">
        <v>41481</v>
      </c>
      <c r="B1053">
        <v>3652</v>
      </c>
      <c r="C1053">
        <f t="shared" si="16"/>
        <v>15</v>
      </c>
    </row>
    <row r="1054" spans="1:3">
      <c r="A1054" s="165">
        <v>41484</v>
      </c>
      <c r="B1054">
        <v>3623</v>
      </c>
      <c r="C1054">
        <f t="shared" si="16"/>
        <v>29</v>
      </c>
    </row>
    <row r="1055" spans="1:3">
      <c r="A1055" s="165">
        <v>41485</v>
      </c>
      <c r="B1055">
        <v>3619</v>
      </c>
      <c r="C1055">
        <f t="shared" si="16"/>
        <v>4</v>
      </c>
    </row>
    <row r="1056" spans="1:3">
      <c r="A1056" s="165">
        <v>41486</v>
      </c>
      <c r="B1056">
        <v>3629</v>
      </c>
      <c r="C1056">
        <f t="shared" si="16"/>
        <v>10</v>
      </c>
    </row>
    <row r="1057" spans="1:3">
      <c r="A1057" s="165">
        <v>41487</v>
      </c>
      <c r="B1057">
        <v>3634</v>
      </c>
      <c r="C1057">
        <f t="shared" si="16"/>
        <v>5</v>
      </c>
    </row>
    <row r="1058" spans="1:3">
      <c r="A1058" s="165">
        <v>41488</v>
      </c>
      <c r="B1058">
        <v>3662</v>
      </c>
      <c r="C1058">
        <f t="shared" si="16"/>
        <v>28</v>
      </c>
    </row>
    <row r="1059" spans="1:3">
      <c r="A1059" s="165">
        <v>41491</v>
      </c>
      <c r="B1059">
        <v>3671</v>
      </c>
      <c r="C1059">
        <f t="shared" si="16"/>
        <v>9</v>
      </c>
    </row>
    <row r="1060" spans="1:3">
      <c r="A1060" s="165">
        <v>41492</v>
      </c>
      <c r="B1060">
        <v>3677</v>
      </c>
      <c r="C1060">
        <f t="shared" si="16"/>
        <v>6</v>
      </c>
    </row>
    <row r="1061" spans="1:3">
      <c r="A1061" s="165">
        <v>41493</v>
      </c>
      <c r="B1061">
        <v>3702</v>
      </c>
      <c r="C1061">
        <f t="shared" si="16"/>
        <v>25</v>
      </c>
    </row>
    <row r="1062" spans="1:3">
      <c r="A1062" s="165">
        <v>41494</v>
      </c>
      <c r="B1062">
        <v>3733</v>
      </c>
      <c r="C1062">
        <f t="shared" si="16"/>
        <v>31</v>
      </c>
    </row>
    <row r="1063" spans="1:3">
      <c r="A1063" s="165">
        <v>41495</v>
      </c>
      <c r="B1063">
        <v>3745</v>
      </c>
      <c r="C1063">
        <f t="shared" si="16"/>
        <v>12</v>
      </c>
    </row>
    <row r="1064" spans="1:3">
      <c r="A1064" s="165">
        <v>41498</v>
      </c>
      <c r="B1064">
        <v>3800</v>
      </c>
      <c r="C1064">
        <f t="shared" si="16"/>
        <v>55</v>
      </c>
    </row>
    <row r="1065" spans="1:3">
      <c r="A1065" s="165">
        <v>41499</v>
      </c>
      <c r="B1065">
        <v>3827</v>
      </c>
      <c r="C1065">
        <f t="shared" si="16"/>
        <v>27</v>
      </c>
    </row>
    <row r="1066" spans="1:3">
      <c r="A1066" s="165">
        <v>41500</v>
      </c>
      <c r="B1066">
        <v>3810</v>
      </c>
      <c r="C1066">
        <f t="shared" si="16"/>
        <v>17</v>
      </c>
    </row>
    <row r="1067" spans="1:3">
      <c r="A1067" s="165">
        <v>41501</v>
      </c>
      <c r="B1067">
        <v>3808</v>
      </c>
      <c r="C1067">
        <f t="shared" si="16"/>
        <v>2</v>
      </c>
    </row>
    <row r="1068" spans="1:3">
      <c r="A1068" s="165">
        <v>41502</v>
      </c>
      <c r="B1068">
        <v>3798</v>
      </c>
      <c r="C1068">
        <f t="shared" si="16"/>
        <v>10</v>
      </c>
    </row>
    <row r="1069" spans="1:3">
      <c r="A1069" s="165">
        <v>41505</v>
      </c>
      <c r="B1069">
        <v>3799</v>
      </c>
      <c r="C1069">
        <f t="shared" si="16"/>
        <v>1</v>
      </c>
    </row>
    <row r="1070" spans="1:3">
      <c r="A1070" s="165">
        <v>41506</v>
      </c>
      <c r="B1070">
        <v>3785</v>
      </c>
      <c r="C1070">
        <f t="shared" si="16"/>
        <v>14</v>
      </c>
    </row>
    <row r="1071" spans="1:3">
      <c r="A1071" s="165">
        <v>41507</v>
      </c>
      <c r="B1071">
        <v>3778</v>
      </c>
      <c r="C1071">
        <f t="shared" si="16"/>
        <v>7</v>
      </c>
    </row>
    <row r="1072" spans="1:3">
      <c r="A1072" s="165">
        <v>41508</v>
      </c>
      <c r="B1072">
        <v>3758</v>
      </c>
      <c r="C1072">
        <f t="shared" si="16"/>
        <v>20</v>
      </c>
    </row>
    <row r="1073" spans="1:3">
      <c r="A1073" s="165">
        <v>41509</v>
      </c>
      <c r="B1073">
        <v>3805</v>
      </c>
      <c r="C1073">
        <f t="shared" si="16"/>
        <v>47</v>
      </c>
    </row>
    <row r="1074" spans="1:3">
      <c r="A1074" s="165">
        <v>41512</v>
      </c>
      <c r="B1074">
        <v>3800</v>
      </c>
      <c r="C1074">
        <f t="shared" si="16"/>
        <v>5</v>
      </c>
    </row>
    <row r="1075" spans="1:3">
      <c r="A1075" s="165">
        <v>41513</v>
      </c>
      <c r="B1075">
        <v>3805</v>
      </c>
      <c r="C1075">
        <f t="shared" si="16"/>
        <v>5</v>
      </c>
    </row>
    <row r="1076" spans="1:3">
      <c r="A1076" s="165">
        <v>41514</v>
      </c>
      <c r="B1076">
        <v>3755</v>
      </c>
      <c r="C1076">
        <f t="shared" si="16"/>
        <v>50</v>
      </c>
    </row>
    <row r="1077" spans="1:3">
      <c r="A1077" s="165">
        <v>41515</v>
      </c>
      <c r="B1077">
        <v>3738</v>
      </c>
      <c r="C1077">
        <f t="shared" si="16"/>
        <v>17</v>
      </c>
    </row>
    <row r="1078" spans="1:3">
      <c r="A1078" s="165">
        <v>41516</v>
      </c>
      <c r="B1078">
        <v>3742</v>
      </c>
      <c r="C1078">
        <f t="shared" si="16"/>
        <v>4</v>
      </c>
    </row>
    <row r="1079" spans="1:3">
      <c r="A1079" s="165">
        <v>41519</v>
      </c>
      <c r="B1079">
        <v>3774</v>
      </c>
      <c r="C1079">
        <f t="shared" si="16"/>
        <v>32</v>
      </c>
    </row>
    <row r="1080" spans="1:3">
      <c r="A1080" s="165">
        <v>41520</v>
      </c>
      <c r="B1080">
        <v>3737</v>
      </c>
      <c r="C1080">
        <f t="shared" si="16"/>
        <v>37</v>
      </c>
    </row>
    <row r="1081" spans="1:3">
      <c r="A1081" s="165">
        <v>41521</v>
      </c>
      <c r="B1081">
        <v>3730</v>
      </c>
      <c r="C1081">
        <f t="shared" si="16"/>
        <v>7</v>
      </c>
    </row>
    <row r="1082" spans="1:3">
      <c r="A1082" s="165">
        <v>41522</v>
      </c>
      <c r="B1082">
        <v>3725</v>
      </c>
      <c r="C1082">
        <f t="shared" si="16"/>
        <v>5</v>
      </c>
    </row>
    <row r="1083" spans="1:3">
      <c r="A1083" s="165">
        <v>41523</v>
      </c>
      <c r="B1083">
        <v>3717</v>
      </c>
      <c r="C1083">
        <f t="shared" si="16"/>
        <v>8</v>
      </c>
    </row>
    <row r="1084" spans="1:3">
      <c r="A1084" s="165">
        <v>41526</v>
      </c>
      <c r="B1084">
        <v>3745</v>
      </c>
      <c r="C1084">
        <f t="shared" si="16"/>
        <v>28</v>
      </c>
    </row>
    <row r="1085" spans="1:3">
      <c r="A1085" s="165">
        <v>41527</v>
      </c>
      <c r="B1085">
        <v>3730</v>
      </c>
      <c r="C1085">
        <f t="shared" si="16"/>
        <v>15</v>
      </c>
    </row>
    <row r="1086" spans="1:3">
      <c r="A1086" s="165">
        <v>41528</v>
      </c>
      <c r="B1086">
        <v>3722</v>
      </c>
      <c r="C1086">
        <f t="shared" si="16"/>
        <v>8</v>
      </c>
    </row>
    <row r="1087" spans="1:3">
      <c r="A1087" s="165">
        <v>41529</v>
      </c>
      <c r="B1087">
        <v>3709</v>
      </c>
      <c r="C1087">
        <f t="shared" si="16"/>
        <v>13</v>
      </c>
    </row>
    <row r="1088" spans="1:3">
      <c r="A1088" s="165">
        <v>41530</v>
      </c>
      <c r="B1088">
        <v>3656</v>
      </c>
      <c r="C1088">
        <f t="shared" si="16"/>
        <v>53</v>
      </c>
    </row>
    <row r="1089" spans="1:3">
      <c r="A1089" s="165">
        <v>41533</v>
      </c>
      <c r="B1089">
        <v>3646</v>
      </c>
      <c r="C1089">
        <f t="shared" si="16"/>
        <v>10</v>
      </c>
    </row>
    <row r="1090" spans="1:3">
      <c r="A1090" s="165">
        <v>41534</v>
      </c>
      <c r="B1090">
        <v>3646</v>
      </c>
      <c r="C1090">
        <f t="shared" si="16"/>
        <v>0</v>
      </c>
    </row>
    <row r="1091" spans="1:3">
      <c r="A1091" s="165">
        <v>41535</v>
      </c>
      <c r="B1091">
        <v>3634</v>
      </c>
      <c r="C1091">
        <f t="shared" si="16"/>
        <v>12</v>
      </c>
    </row>
    <row r="1092" spans="1:3">
      <c r="A1092" s="165">
        <v>41540</v>
      </c>
      <c r="B1092">
        <v>3656</v>
      </c>
      <c r="C1092">
        <f t="shared" ref="C1092:C1155" si="17">ABS(B1092-B1091)</f>
        <v>22</v>
      </c>
    </row>
    <row r="1093" spans="1:3">
      <c r="A1093" s="165">
        <v>41541</v>
      </c>
      <c r="B1093">
        <v>3629</v>
      </c>
      <c r="C1093">
        <f t="shared" si="17"/>
        <v>27</v>
      </c>
    </row>
    <row r="1094" spans="1:3">
      <c r="A1094" s="165">
        <v>41542</v>
      </c>
      <c r="B1094">
        <v>3628</v>
      </c>
      <c r="C1094">
        <f t="shared" si="17"/>
        <v>1</v>
      </c>
    </row>
    <row r="1095" spans="1:3">
      <c r="A1095" s="165">
        <v>41543</v>
      </c>
      <c r="B1095">
        <v>3616</v>
      </c>
      <c r="C1095">
        <f t="shared" si="17"/>
        <v>12</v>
      </c>
    </row>
    <row r="1096" spans="1:3">
      <c r="A1096" s="165">
        <v>41544</v>
      </c>
      <c r="B1096">
        <v>3580</v>
      </c>
      <c r="C1096">
        <f t="shared" si="17"/>
        <v>36</v>
      </c>
    </row>
    <row r="1097" spans="1:3">
      <c r="A1097" s="165">
        <v>41547</v>
      </c>
      <c r="B1097">
        <v>3592</v>
      </c>
      <c r="C1097">
        <f t="shared" si="17"/>
        <v>12</v>
      </c>
    </row>
    <row r="1098" spans="1:3">
      <c r="A1098" s="165">
        <v>41555</v>
      </c>
      <c r="B1098">
        <v>3605</v>
      </c>
      <c r="C1098">
        <f t="shared" si="17"/>
        <v>13</v>
      </c>
    </row>
    <row r="1099" spans="1:3">
      <c r="A1099" s="165">
        <v>41556</v>
      </c>
      <c r="B1099">
        <v>3599</v>
      </c>
      <c r="C1099">
        <f t="shared" si="17"/>
        <v>6</v>
      </c>
    </row>
    <row r="1100" spans="1:3">
      <c r="A1100" s="165">
        <v>41557</v>
      </c>
      <c r="B1100">
        <v>3609</v>
      </c>
      <c r="C1100">
        <f t="shared" si="17"/>
        <v>10</v>
      </c>
    </row>
    <row r="1101" spans="1:3">
      <c r="A1101" s="165">
        <v>41558</v>
      </c>
      <c r="B1101">
        <v>3613</v>
      </c>
      <c r="C1101">
        <f t="shared" si="17"/>
        <v>4</v>
      </c>
    </row>
    <row r="1102" spans="1:3">
      <c r="A1102" s="165">
        <v>41561</v>
      </c>
      <c r="B1102">
        <v>3643</v>
      </c>
      <c r="C1102">
        <f t="shared" si="17"/>
        <v>30</v>
      </c>
    </row>
    <row r="1103" spans="1:3">
      <c r="A1103" s="165">
        <v>41562</v>
      </c>
      <c r="B1103">
        <v>3628</v>
      </c>
      <c r="C1103">
        <f t="shared" si="17"/>
        <v>15</v>
      </c>
    </row>
    <row r="1104" spans="1:3">
      <c r="A1104" s="165">
        <v>41563</v>
      </c>
      <c r="B1104">
        <v>3597</v>
      </c>
      <c r="C1104">
        <f t="shared" si="17"/>
        <v>31</v>
      </c>
    </row>
    <row r="1105" spans="1:3">
      <c r="A1105" s="165">
        <v>41564</v>
      </c>
      <c r="B1105">
        <v>3590</v>
      </c>
      <c r="C1105">
        <f t="shared" si="17"/>
        <v>7</v>
      </c>
    </row>
    <row r="1106" spans="1:3">
      <c r="A1106" s="165">
        <v>41565</v>
      </c>
      <c r="B1106">
        <v>3596</v>
      </c>
      <c r="C1106">
        <f t="shared" si="17"/>
        <v>6</v>
      </c>
    </row>
    <row r="1107" spans="1:3">
      <c r="A1107" s="165">
        <v>41568</v>
      </c>
      <c r="B1107">
        <v>3599</v>
      </c>
      <c r="C1107">
        <f t="shared" si="17"/>
        <v>3</v>
      </c>
    </row>
    <row r="1108" spans="1:3">
      <c r="A1108" s="165">
        <v>41569</v>
      </c>
      <c r="B1108">
        <v>3591</v>
      </c>
      <c r="C1108">
        <f t="shared" si="17"/>
        <v>8</v>
      </c>
    </row>
    <row r="1109" spans="1:3">
      <c r="A1109" s="165">
        <v>41570</v>
      </c>
      <c r="B1109">
        <v>3577</v>
      </c>
      <c r="C1109">
        <f t="shared" si="17"/>
        <v>14</v>
      </c>
    </row>
    <row r="1110" spans="1:3">
      <c r="A1110" s="165">
        <v>41571</v>
      </c>
      <c r="B1110">
        <v>3560</v>
      </c>
      <c r="C1110">
        <f t="shared" si="17"/>
        <v>17</v>
      </c>
    </row>
    <row r="1111" spans="1:3">
      <c r="A1111" s="165">
        <v>41572</v>
      </c>
      <c r="B1111">
        <v>3530</v>
      </c>
      <c r="C1111">
        <f t="shared" si="17"/>
        <v>30</v>
      </c>
    </row>
    <row r="1112" spans="1:3">
      <c r="A1112" s="165">
        <v>41575</v>
      </c>
      <c r="B1112">
        <v>3531</v>
      </c>
      <c r="C1112">
        <f t="shared" si="17"/>
        <v>1</v>
      </c>
    </row>
    <row r="1113" spans="1:3">
      <c r="A1113" s="165">
        <v>41576</v>
      </c>
      <c r="B1113">
        <v>3548</v>
      </c>
      <c r="C1113">
        <f t="shared" si="17"/>
        <v>17</v>
      </c>
    </row>
    <row r="1114" spans="1:3">
      <c r="A1114" s="165">
        <v>41577</v>
      </c>
      <c r="B1114">
        <v>3587</v>
      </c>
      <c r="C1114">
        <f t="shared" si="17"/>
        <v>39</v>
      </c>
    </row>
    <row r="1115" spans="1:3">
      <c r="A1115" s="165">
        <v>41578</v>
      </c>
      <c r="B1115">
        <v>3578</v>
      </c>
      <c r="C1115">
        <f t="shared" si="17"/>
        <v>9</v>
      </c>
    </row>
    <row r="1116" spans="1:3">
      <c r="A1116" s="165">
        <v>41579</v>
      </c>
      <c r="B1116">
        <v>3621</v>
      </c>
      <c r="C1116">
        <f t="shared" si="17"/>
        <v>43</v>
      </c>
    </row>
    <row r="1117" spans="1:3">
      <c r="A1117" s="165">
        <v>41582</v>
      </c>
      <c r="B1117">
        <v>3629</v>
      </c>
      <c r="C1117">
        <f t="shared" si="17"/>
        <v>8</v>
      </c>
    </row>
    <row r="1118" spans="1:3">
      <c r="A1118" s="165">
        <v>41583</v>
      </c>
      <c r="B1118">
        <v>3627</v>
      </c>
      <c r="C1118">
        <f t="shared" si="17"/>
        <v>2</v>
      </c>
    </row>
    <row r="1119" spans="1:3">
      <c r="A1119" s="165">
        <v>41584</v>
      </c>
      <c r="B1119">
        <v>3606</v>
      </c>
      <c r="C1119">
        <f t="shared" si="17"/>
        <v>21</v>
      </c>
    </row>
    <row r="1120" spans="1:3">
      <c r="A1120" s="165">
        <v>41585</v>
      </c>
      <c r="B1120">
        <v>3653</v>
      </c>
      <c r="C1120">
        <f t="shared" si="17"/>
        <v>47</v>
      </c>
    </row>
    <row r="1121" spans="1:3">
      <c r="A1121" s="165">
        <v>41586</v>
      </c>
      <c r="B1121">
        <v>3638</v>
      </c>
      <c r="C1121">
        <f t="shared" si="17"/>
        <v>15</v>
      </c>
    </row>
    <row r="1122" spans="1:3">
      <c r="A1122" s="165">
        <v>41589</v>
      </c>
      <c r="B1122">
        <v>3643</v>
      </c>
      <c r="C1122">
        <f t="shared" si="17"/>
        <v>5</v>
      </c>
    </row>
    <row r="1123" spans="1:3">
      <c r="A1123" s="165">
        <v>41590</v>
      </c>
      <c r="B1123">
        <v>3643</v>
      </c>
      <c r="C1123">
        <f t="shared" si="17"/>
        <v>0</v>
      </c>
    </row>
    <row r="1124" spans="1:3">
      <c r="A1124" s="165">
        <v>41591</v>
      </c>
      <c r="B1124">
        <v>3624</v>
      </c>
      <c r="C1124">
        <f t="shared" si="17"/>
        <v>19</v>
      </c>
    </row>
    <row r="1125" spans="1:3">
      <c r="A1125" s="165">
        <v>41592</v>
      </c>
      <c r="B1125">
        <v>3599</v>
      </c>
      <c r="C1125">
        <f t="shared" si="17"/>
        <v>25</v>
      </c>
    </row>
    <row r="1126" spans="1:3">
      <c r="A1126" s="165">
        <v>41593</v>
      </c>
      <c r="B1126">
        <v>3576</v>
      </c>
      <c r="C1126">
        <f t="shared" si="17"/>
        <v>23</v>
      </c>
    </row>
    <row r="1127" spans="1:3">
      <c r="A1127" s="165">
        <v>41596</v>
      </c>
      <c r="B1127">
        <v>3578</v>
      </c>
      <c r="C1127">
        <f t="shared" si="17"/>
        <v>2</v>
      </c>
    </row>
    <row r="1128" spans="1:3">
      <c r="A1128" s="165">
        <v>41597</v>
      </c>
      <c r="B1128">
        <v>3609</v>
      </c>
      <c r="C1128">
        <f t="shared" si="17"/>
        <v>31</v>
      </c>
    </row>
    <row r="1129" spans="1:3">
      <c r="A1129" s="165">
        <v>41598</v>
      </c>
      <c r="B1129">
        <v>3631</v>
      </c>
      <c r="C1129">
        <f t="shared" si="17"/>
        <v>22</v>
      </c>
    </row>
    <row r="1130" spans="1:3">
      <c r="A1130" s="165">
        <v>41599</v>
      </c>
      <c r="B1130">
        <v>3601</v>
      </c>
      <c r="C1130">
        <f t="shared" si="17"/>
        <v>30</v>
      </c>
    </row>
    <row r="1131" spans="1:3">
      <c r="A1131" s="165">
        <v>41600</v>
      </c>
      <c r="B1131">
        <v>3603</v>
      </c>
      <c r="C1131">
        <f t="shared" si="17"/>
        <v>2</v>
      </c>
    </row>
    <row r="1132" spans="1:3">
      <c r="A1132" s="165">
        <v>41603</v>
      </c>
      <c r="B1132">
        <v>3622</v>
      </c>
      <c r="C1132">
        <f t="shared" si="17"/>
        <v>19</v>
      </c>
    </row>
    <row r="1133" spans="1:3">
      <c r="A1133" s="165">
        <v>41604</v>
      </c>
      <c r="B1133">
        <v>3647</v>
      </c>
      <c r="C1133">
        <f t="shared" si="17"/>
        <v>25</v>
      </c>
    </row>
    <row r="1134" spans="1:3">
      <c r="A1134" s="165">
        <v>41605</v>
      </c>
      <c r="B1134">
        <v>3640</v>
      </c>
      <c r="C1134">
        <f t="shared" si="17"/>
        <v>7</v>
      </c>
    </row>
    <row r="1135" spans="1:3">
      <c r="A1135" s="165">
        <v>41606</v>
      </c>
      <c r="B1135">
        <v>3659</v>
      </c>
      <c r="C1135">
        <f t="shared" si="17"/>
        <v>19</v>
      </c>
    </row>
    <row r="1136" spans="1:3">
      <c r="A1136" s="165">
        <v>41607</v>
      </c>
      <c r="B1136">
        <v>3659</v>
      </c>
      <c r="C1136">
        <f t="shared" si="17"/>
        <v>0</v>
      </c>
    </row>
    <row r="1137" spans="1:3">
      <c r="A1137" s="165">
        <v>41610</v>
      </c>
      <c r="B1137">
        <v>3687</v>
      </c>
      <c r="C1137">
        <f t="shared" si="17"/>
        <v>28</v>
      </c>
    </row>
    <row r="1138" spans="1:3">
      <c r="A1138" s="165">
        <v>41611</v>
      </c>
      <c r="B1138">
        <v>3702</v>
      </c>
      <c r="C1138">
        <f t="shared" si="17"/>
        <v>15</v>
      </c>
    </row>
    <row r="1139" spans="1:3">
      <c r="A1139" s="165">
        <v>41612</v>
      </c>
      <c r="B1139">
        <v>3707</v>
      </c>
      <c r="C1139">
        <f t="shared" si="17"/>
        <v>5</v>
      </c>
    </row>
    <row r="1140" spans="1:3">
      <c r="A1140" s="165">
        <v>41613</v>
      </c>
      <c r="B1140">
        <v>3689</v>
      </c>
      <c r="C1140">
        <f t="shared" si="17"/>
        <v>18</v>
      </c>
    </row>
    <row r="1141" spans="1:3">
      <c r="A1141" s="165">
        <v>41614</v>
      </c>
      <c r="B1141">
        <v>3695</v>
      </c>
      <c r="C1141">
        <f t="shared" si="17"/>
        <v>6</v>
      </c>
    </row>
    <row r="1142" spans="1:3">
      <c r="A1142" s="165">
        <v>41617</v>
      </c>
      <c r="B1142">
        <v>3717</v>
      </c>
      <c r="C1142">
        <f t="shared" si="17"/>
        <v>22</v>
      </c>
    </row>
    <row r="1143" spans="1:3">
      <c r="A1143" s="165">
        <v>41618</v>
      </c>
      <c r="B1143">
        <v>3713</v>
      </c>
      <c r="C1143">
        <f t="shared" si="17"/>
        <v>4</v>
      </c>
    </row>
    <row r="1144" spans="1:3">
      <c r="A1144" s="165">
        <v>41619</v>
      </c>
      <c r="B1144">
        <v>3736</v>
      </c>
      <c r="C1144">
        <f t="shared" si="17"/>
        <v>23</v>
      </c>
    </row>
    <row r="1145" spans="1:3">
      <c r="A1145" s="165">
        <v>41620</v>
      </c>
      <c r="B1145">
        <v>3727</v>
      </c>
      <c r="C1145">
        <f t="shared" si="17"/>
        <v>9</v>
      </c>
    </row>
    <row r="1146" spans="1:3">
      <c r="A1146" s="165">
        <v>41621</v>
      </c>
      <c r="B1146">
        <v>3680</v>
      </c>
      <c r="C1146">
        <f t="shared" si="17"/>
        <v>47</v>
      </c>
    </row>
    <row r="1147" spans="1:3">
      <c r="A1147" s="165">
        <v>41624</v>
      </c>
      <c r="B1147">
        <v>3676</v>
      </c>
      <c r="C1147">
        <f t="shared" si="17"/>
        <v>4</v>
      </c>
    </row>
    <row r="1148" spans="1:3">
      <c r="A1148" s="165">
        <v>41625</v>
      </c>
      <c r="B1148">
        <v>3670</v>
      </c>
      <c r="C1148">
        <f t="shared" si="17"/>
        <v>6</v>
      </c>
    </row>
    <row r="1149" spans="1:3">
      <c r="A1149" s="165">
        <v>41626</v>
      </c>
      <c r="B1149">
        <v>3664</v>
      </c>
      <c r="C1149">
        <f t="shared" si="17"/>
        <v>6</v>
      </c>
    </row>
    <row r="1150" spans="1:3">
      <c r="A1150" s="165">
        <v>41627</v>
      </c>
      <c r="B1150">
        <v>3659</v>
      </c>
      <c r="C1150">
        <f t="shared" si="17"/>
        <v>5</v>
      </c>
    </row>
    <row r="1151" spans="1:3">
      <c r="A1151" s="165">
        <v>41628</v>
      </c>
      <c r="B1151">
        <v>3638</v>
      </c>
      <c r="C1151">
        <f t="shared" si="17"/>
        <v>21</v>
      </c>
    </row>
    <row r="1152" spans="1:3">
      <c r="A1152" s="165">
        <v>41631</v>
      </c>
      <c r="B1152">
        <v>3621</v>
      </c>
      <c r="C1152">
        <f t="shared" si="17"/>
        <v>17</v>
      </c>
    </row>
    <row r="1153" spans="1:3">
      <c r="A1153" s="165">
        <v>41632</v>
      </c>
      <c r="B1153">
        <v>3638</v>
      </c>
      <c r="C1153">
        <f t="shared" si="17"/>
        <v>17</v>
      </c>
    </row>
    <row r="1154" spans="1:3">
      <c r="A1154" s="165">
        <v>41633</v>
      </c>
      <c r="B1154">
        <v>3616</v>
      </c>
      <c r="C1154">
        <f t="shared" si="17"/>
        <v>22</v>
      </c>
    </row>
    <row r="1155" spans="1:3">
      <c r="A1155" s="165">
        <v>41634</v>
      </c>
      <c r="B1155">
        <v>3618</v>
      </c>
      <c r="C1155">
        <f t="shared" si="17"/>
        <v>2</v>
      </c>
    </row>
    <row r="1156" spans="1:3">
      <c r="A1156" s="165">
        <v>41635</v>
      </c>
      <c r="B1156">
        <v>3626</v>
      </c>
      <c r="C1156">
        <f t="shared" ref="C1156:C1219" si="18">ABS(B1156-B1155)</f>
        <v>8</v>
      </c>
    </row>
    <row r="1157" spans="1:3">
      <c r="A1157" s="165">
        <v>41638</v>
      </c>
      <c r="B1157">
        <v>3591</v>
      </c>
      <c r="C1157">
        <f t="shared" si="18"/>
        <v>35</v>
      </c>
    </row>
    <row r="1158" spans="1:3">
      <c r="A1158" s="165">
        <v>41639</v>
      </c>
      <c r="B1158">
        <v>3590</v>
      </c>
      <c r="C1158">
        <f t="shared" si="18"/>
        <v>1</v>
      </c>
    </row>
    <row r="1159" spans="1:3">
      <c r="A1159" s="165">
        <v>41641</v>
      </c>
      <c r="B1159">
        <v>3612</v>
      </c>
      <c r="C1159">
        <f t="shared" si="18"/>
        <v>22</v>
      </c>
    </row>
    <row r="1160" spans="1:3">
      <c r="A1160" s="165">
        <v>41642</v>
      </c>
      <c r="B1160">
        <v>3566</v>
      </c>
      <c r="C1160">
        <f t="shared" si="18"/>
        <v>46</v>
      </c>
    </row>
    <row r="1161" spans="1:3">
      <c r="A1161" s="165">
        <v>41645</v>
      </c>
      <c r="B1161">
        <v>3542</v>
      </c>
      <c r="C1161">
        <f t="shared" si="18"/>
        <v>24</v>
      </c>
    </row>
    <row r="1162" spans="1:3">
      <c r="A1162" s="165">
        <v>41646</v>
      </c>
      <c r="B1162">
        <v>3494</v>
      </c>
      <c r="C1162">
        <f t="shared" si="18"/>
        <v>48</v>
      </c>
    </row>
    <row r="1163" spans="1:3">
      <c r="A1163" s="165">
        <v>41647</v>
      </c>
      <c r="B1163">
        <v>3497</v>
      </c>
      <c r="C1163">
        <f t="shared" si="18"/>
        <v>3</v>
      </c>
    </row>
    <row r="1164" spans="1:3">
      <c r="A1164" s="165">
        <v>41648</v>
      </c>
      <c r="B1164">
        <v>3484</v>
      </c>
      <c r="C1164">
        <f t="shared" si="18"/>
        <v>13</v>
      </c>
    </row>
    <row r="1165" spans="1:3">
      <c r="A1165" s="165">
        <v>41649</v>
      </c>
      <c r="B1165">
        <v>3517</v>
      </c>
      <c r="C1165">
        <f t="shared" si="18"/>
        <v>33</v>
      </c>
    </row>
    <row r="1166" spans="1:3">
      <c r="A1166" s="165">
        <v>41652</v>
      </c>
      <c r="B1166">
        <v>3488</v>
      </c>
      <c r="C1166">
        <f t="shared" si="18"/>
        <v>29</v>
      </c>
    </row>
    <row r="1167" spans="1:3">
      <c r="A1167" s="165">
        <v>41653</v>
      </c>
      <c r="B1167">
        <v>3518</v>
      </c>
      <c r="C1167">
        <f t="shared" si="18"/>
        <v>30</v>
      </c>
    </row>
    <row r="1168" spans="1:3">
      <c r="A1168" s="165">
        <v>41654</v>
      </c>
      <c r="B1168">
        <v>3523</v>
      </c>
      <c r="C1168">
        <f t="shared" si="18"/>
        <v>5</v>
      </c>
    </row>
    <row r="1169" spans="1:3">
      <c r="A1169" s="165">
        <v>41655</v>
      </c>
      <c r="B1169">
        <v>3509</v>
      </c>
      <c r="C1169">
        <f t="shared" si="18"/>
        <v>14</v>
      </c>
    </row>
    <row r="1170" spans="1:3">
      <c r="A1170" s="165">
        <v>41656</v>
      </c>
      <c r="B1170">
        <v>3495</v>
      </c>
      <c r="C1170">
        <f t="shared" si="18"/>
        <v>14</v>
      </c>
    </row>
    <row r="1171" spans="1:3">
      <c r="A1171" s="165">
        <v>41659</v>
      </c>
      <c r="B1171">
        <v>3476</v>
      </c>
      <c r="C1171">
        <f t="shared" si="18"/>
        <v>19</v>
      </c>
    </row>
    <row r="1172" spans="1:3">
      <c r="A1172" s="165">
        <v>41660</v>
      </c>
      <c r="B1172">
        <v>3435</v>
      </c>
      <c r="C1172">
        <f t="shared" si="18"/>
        <v>41</v>
      </c>
    </row>
    <row r="1173" spans="1:3">
      <c r="A1173" s="165">
        <v>41661</v>
      </c>
      <c r="B1173">
        <v>3451</v>
      </c>
      <c r="C1173">
        <f t="shared" si="18"/>
        <v>16</v>
      </c>
    </row>
    <row r="1174" spans="1:3">
      <c r="A1174" s="165">
        <v>41662</v>
      </c>
      <c r="B1174">
        <v>3489</v>
      </c>
      <c r="C1174">
        <f t="shared" si="18"/>
        <v>38</v>
      </c>
    </row>
    <row r="1175" spans="1:3">
      <c r="A1175" s="165">
        <v>41663</v>
      </c>
      <c r="B1175">
        <v>3514</v>
      </c>
      <c r="C1175">
        <f t="shared" si="18"/>
        <v>25</v>
      </c>
    </row>
    <row r="1176" spans="1:3">
      <c r="A1176" s="165">
        <v>41666</v>
      </c>
      <c r="B1176">
        <v>3503</v>
      </c>
      <c r="C1176">
        <f t="shared" si="18"/>
        <v>11</v>
      </c>
    </row>
    <row r="1177" spans="1:3">
      <c r="A1177" s="165">
        <v>41667</v>
      </c>
      <c r="B1177">
        <v>3463</v>
      </c>
      <c r="C1177">
        <f t="shared" si="18"/>
        <v>40</v>
      </c>
    </row>
    <row r="1178" spans="1:3">
      <c r="A1178" s="165">
        <v>41668</v>
      </c>
      <c r="B1178">
        <v>3472</v>
      </c>
      <c r="C1178">
        <f t="shared" si="18"/>
        <v>9</v>
      </c>
    </row>
    <row r="1179" spans="1:3">
      <c r="A1179" s="165">
        <v>41669</v>
      </c>
      <c r="B1179">
        <v>3484</v>
      </c>
      <c r="C1179">
        <f t="shared" si="18"/>
        <v>12</v>
      </c>
    </row>
    <row r="1180" spans="1:3">
      <c r="A1180" s="165">
        <v>41677</v>
      </c>
      <c r="B1180">
        <v>3442</v>
      </c>
      <c r="C1180">
        <f t="shared" si="18"/>
        <v>42</v>
      </c>
    </row>
    <row r="1181" spans="1:3">
      <c r="A1181" s="165">
        <v>41680</v>
      </c>
      <c r="B1181">
        <v>3455</v>
      </c>
      <c r="C1181">
        <f t="shared" si="18"/>
        <v>13</v>
      </c>
    </row>
    <row r="1182" spans="1:3">
      <c r="A1182" s="165">
        <v>41681</v>
      </c>
      <c r="B1182">
        <v>3419</v>
      </c>
      <c r="C1182">
        <f t="shared" si="18"/>
        <v>36</v>
      </c>
    </row>
    <row r="1183" spans="1:3">
      <c r="A1183" s="165">
        <v>41682</v>
      </c>
      <c r="B1183">
        <v>3425</v>
      </c>
      <c r="C1183">
        <f t="shared" si="18"/>
        <v>6</v>
      </c>
    </row>
    <row r="1184" spans="1:3">
      <c r="A1184" s="165">
        <v>41683</v>
      </c>
      <c r="B1184">
        <v>3430</v>
      </c>
      <c r="C1184">
        <f t="shared" si="18"/>
        <v>5</v>
      </c>
    </row>
    <row r="1185" spans="1:3">
      <c r="A1185" s="165">
        <v>41684</v>
      </c>
      <c r="B1185">
        <v>3452</v>
      </c>
      <c r="C1185">
        <f t="shared" si="18"/>
        <v>22</v>
      </c>
    </row>
    <row r="1186" spans="1:3">
      <c r="A1186" s="165">
        <v>41687</v>
      </c>
      <c r="B1186">
        <v>3496</v>
      </c>
      <c r="C1186">
        <f t="shared" si="18"/>
        <v>44</v>
      </c>
    </row>
    <row r="1187" spans="1:3">
      <c r="A1187" s="165">
        <v>41688</v>
      </c>
      <c r="B1187">
        <v>3473</v>
      </c>
      <c r="C1187">
        <f t="shared" si="18"/>
        <v>23</v>
      </c>
    </row>
    <row r="1188" spans="1:3">
      <c r="A1188" s="165">
        <v>41689</v>
      </c>
      <c r="B1188">
        <v>3479</v>
      </c>
      <c r="C1188">
        <f t="shared" si="18"/>
        <v>6</v>
      </c>
    </row>
    <row r="1189" spans="1:3">
      <c r="A1189" s="165">
        <v>41690</v>
      </c>
      <c r="B1189">
        <v>3436</v>
      </c>
      <c r="C1189">
        <f t="shared" si="18"/>
        <v>43</v>
      </c>
    </row>
    <row r="1190" spans="1:3">
      <c r="A1190" s="165">
        <v>41691</v>
      </c>
      <c r="B1190">
        <v>3431</v>
      </c>
      <c r="C1190">
        <f t="shared" si="18"/>
        <v>5</v>
      </c>
    </row>
    <row r="1191" spans="1:3">
      <c r="A1191" s="165">
        <v>41694</v>
      </c>
      <c r="B1191">
        <v>3374</v>
      </c>
      <c r="C1191">
        <f t="shared" si="18"/>
        <v>57</v>
      </c>
    </row>
    <row r="1192" spans="1:3">
      <c r="A1192" s="165">
        <v>41695</v>
      </c>
      <c r="B1192">
        <v>3359</v>
      </c>
      <c r="C1192">
        <f t="shared" si="18"/>
        <v>15</v>
      </c>
    </row>
    <row r="1193" spans="1:3">
      <c r="A1193" s="165">
        <v>41696</v>
      </c>
      <c r="B1193">
        <v>3366</v>
      </c>
      <c r="C1193">
        <f t="shared" si="18"/>
        <v>7</v>
      </c>
    </row>
    <row r="1194" spans="1:3">
      <c r="A1194" s="165">
        <v>41697</v>
      </c>
      <c r="B1194">
        <v>3391</v>
      </c>
      <c r="C1194">
        <f t="shared" si="18"/>
        <v>25</v>
      </c>
    </row>
    <row r="1195" spans="1:3">
      <c r="A1195" s="165">
        <v>41698</v>
      </c>
      <c r="B1195">
        <v>3367</v>
      </c>
      <c r="C1195">
        <f t="shared" si="18"/>
        <v>24</v>
      </c>
    </row>
    <row r="1196" spans="1:3">
      <c r="A1196" s="165">
        <v>41701</v>
      </c>
      <c r="B1196">
        <v>3378</v>
      </c>
      <c r="C1196">
        <f t="shared" si="18"/>
        <v>11</v>
      </c>
    </row>
    <row r="1197" spans="1:3">
      <c r="A1197" s="165">
        <v>41702</v>
      </c>
      <c r="B1197">
        <v>3365</v>
      </c>
      <c r="C1197">
        <f t="shared" si="18"/>
        <v>13</v>
      </c>
    </row>
    <row r="1198" spans="1:3">
      <c r="A1198" s="165">
        <v>41703</v>
      </c>
      <c r="B1198">
        <v>3380</v>
      </c>
      <c r="C1198">
        <f t="shared" si="18"/>
        <v>15</v>
      </c>
    </row>
    <row r="1199" spans="1:3">
      <c r="A1199" s="165">
        <v>41704</v>
      </c>
      <c r="B1199">
        <v>3351</v>
      </c>
      <c r="C1199">
        <f t="shared" si="18"/>
        <v>29</v>
      </c>
    </row>
    <row r="1200" spans="1:3">
      <c r="A1200" s="165">
        <v>41705</v>
      </c>
      <c r="B1200">
        <v>3300</v>
      </c>
      <c r="C1200">
        <f t="shared" si="18"/>
        <v>51</v>
      </c>
    </row>
    <row r="1201" spans="1:3">
      <c r="A1201" s="165">
        <v>41708</v>
      </c>
      <c r="B1201">
        <v>3193</v>
      </c>
      <c r="C1201">
        <f t="shared" si="18"/>
        <v>107</v>
      </c>
    </row>
    <row r="1202" spans="1:3">
      <c r="A1202" s="165">
        <v>41709</v>
      </c>
      <c r="B1202">
        <v>3207</v>
      </c>
      <c r="C1202">
        <f t="shared" si="18"/>
        <v>14</v>
      </c>
    </row>
    <row r="1203" spans="1:3">
      <c r="A1203" s="165">
        <v>41710</v>
      </c>
      <c r="B1203">
        <v>3229</v>
      </c>
      <c r="C1203">
        <f t="shared" si="18"/>
        <v>22</v>
      </c>
    </row>
    <row r="1204" spans="1:3">
      <c r="A1204" s="165">
        <v>41711</v>
      </c>
      <c r="B1204">
        <v>3261</v>
      </c>
      <c r="C1204">
        <f t="shared" si="18"/>
        <v>32</v>
      </c>
    </row>
    <row r="1205" spans="1:3">
      <c r="A1205" s="165">
        <v>41712</v>
      </c>
      <c r="B1205">
        <v>3239</v>
      </c>
      <c r="C1205">
        <f t="shared" si="18"/>
        <v>22</v>
      </c>
    </row>
    <row r="1206" spans="1:3">
      <c r="A1206" s="165">
        <v>41715</v>
      </c>
      <c r="B1206">
        <v>3212</v>
      </c>
      <c r="C1206">
        <f t="shared" si="18"/>
        <v>27</v>
      </c>
    </row>
    <row r="1207" spans="1:3">
      <c r="A1207" s="165">
        <v>41716</v>
      </c>
      <c r="B1207">
        <v>3226</v>
      </c>
      <c r="C1207">
        <f t="shared" si="18"/>
        <v>14</v>
      </c>
    </row>
    <row r="1208" spans="1:3">
      <c r="A1208" s="165">
        <v>41717</v>
      </c>
      <c r="B1208">
        <v>3234</v>
      </c>
      <c r="C1208">
        <f t="shared" si="18"/>
        <v>8</v>
      </c>
    </row>
    <row r="1209" spans="1:3">
      <c r="A1209" s="165">
        <v>41718</v>
      </c>
      <c r="B1209">
        <v>3226</v>
      </c>
      <c r="C1209">
        <f t="shared" si="18"/>
        <v>8</v>
      </c>
    </row>
    <row r="1210" spans="1:3">
      <c r="A1210" s="165">
        <v>41719</v>
      </c>
      <c r="B1210">
        <v>3219</v>
      </c>
      <c r="C1210">
        <f t="shared" si="18"/>
        <v>7</v>
      </c>
    </row>
    <row r="1211" spans="1:3">
      <c r="A1211" s="165">
        <v>41722</v>
      </c>
      <c r="B1211">
        <v>3213</v>
      </c>
      <c r="C1211">
        <f t="shared" si="18"/>
        <v>6</v>
      </c>
    </row>
    <row r="1212" spans="1:3">
      <c r="A1212" s="165">
        <v>41723</v>
      </c>
      <c r="B1212">
        <v>3286</v>
      </c>
      <c r="C1212">
        <f t="shared" si="18"/>
        <v>73</v>
      </c>
    </row>
    <row r="1213" spans="1:3">
      <c r="A1213" s="165">
        <v>41724</v>
      </c>
      <c r="B1213">
        <v>3272</v>
      </c>
      <c r="C1213">
        <f t="shared" si="18"/>
        <v>14</v>
      </c>
    </row>
    <row r="1214" spans="1:3">
      <c r="A1214" s="165">
        <v>41725</v>
      </c>
      <c r="B1214">
        <v>3267</v>
      </c>
      <c r="C1214">
        <f t="shared" si="18"/>
        <v>5</v>
      </c>
    </row>
    <row r="1215" spans="1:3">
      <c r="A1215" s="165">
        <v>41726</v>
      </c>
      <c r="B1215">
        <v>3303</v>
      </c>
      <c r="C1215">
        <f t="shared" si="18"/>
        <v>36</v>
      </c>
    </row>
    <row r="1216" spans="1:3">
      <c r="A1216" s="165">
        <v>41729</v>
      </c>
      <c r="B1216">
        <v>3325</v>
      </c>
      <c r="C1216">
        <f t="shared" si="18"/>
        <v>22</v>
      </c>
    </row>
    <row r="1217" spans="1:3">
      <c r="A1217" s="165">
        <v>41730</v>
      </c>
      <c r="B1217">
        <v>3328</v>
      </c>
      <c r="C1217">
        <f t="shared" si="18"/>
        <v>3</v>
      </c>
    </row>
    <row r="1218" spans="1:3">
      <c r="A1218" s="165">
        <v>41731</v>
      </c>
      <c r="B1218">
        <v>3315</v>
      </c>
      <c r="C1218">
        <f t="shared" si="18"/>
        <v>13</v>
      </c>
    </row>
    <row r="1219" spans="1:3">
      <c r="A1219" s="165">
        <v>41732</v>
      </c>
      <c r="B1219">
        <v>3333</v>
      </c>
      <c r="C1219">
        <f t="shared" si="18"/>
        <v>18</v>
      </c>
    </row>
    <row r="1220" spans="1:3">
      <c r="A1220" s="165">
        <v>41733</v>
      </c>
      <c r="B1220">
        <v>3370</v>
      </c>
      <c r="C1220">
        <f t="shared" ref="C1220:C1283" si="19">ABS(B1220-B1219)</f>
        <v>37</v>
      </c>
    </row>
    <row r="1221" spans="1:3">
      <c r="A1221" s="165">
        <v>41737</v>
      </c>
      <c r="B1221">
        <v>3411</v>
      </c>
      <c r="C1221">
        <f t="shared" si="19"/>
        <v>41</v>
      </c>
    </row>
    <row r="1222" spans="1:3">
      <c r="A1222" s="165">
        <v>41738</v>
      </c>
      <c r="B1222">
        <v>3383</v>
      </c>
      <c r="C1222">
        <f t="shared" si="19"/>
        <v>28</v>
      </c>
    </row>
    <row r="1223" spans="1:3">
      <c r="A1223" s="165">
        <v>41739</v>
      </c>
      <c r="B1223">
        <v>3368</v>
      </c>
      <c r="C1223">
        <f t="shared" si="19"/>
        <v>15</v>
      </c>
    </row>
    <row r="1224" spans="1:3">
      <c r="A1224" s="165">
        <v>41740</v>
      </c>
      <c r="B1224">
        <v>3360</v>
      </c>
      <c r="C1224">
        <f t="shared" si="19"/>
        <v>8</v>
      </c>
    </row>
    <row r="1225" spans="1:3">
      <c r="A1225" s="165">
        <v>41743</v>
      </c>
      <c r="B1225">
        <v>3360</v>
      </c>
      <c r="C1225">
        <f t="shared" si="19"/>
        <v>0</v>
      </c>
    </row>
    <row r="1226" spans="1:3">
      <c r="A1226" s="165">
        <v>41744</v>
      </c>
      <c r="B1226">
        <v>3369</v>
      </c>
      <c r="C1226">
        <f t="shared" si="19"/>
        <v>9</v>
      </c>
    </row>
    <row r="1227" spans="1:3">
      <c r="A1227" s="165">
        <v>41745</v>
      </c>
      <c r="B1227">
        <v>3330</v>
      </c>
      <c r="C1227">
        <f t="shared" si="19"/>
        <v>39</v>
      </c>
    </row>
    <row r="1228" spans="1:3">
      <c r="A1228" s="165">
        <v>41746</v>
      </c>
      <c r="B1228">
        <v>3325</v>
      </c>
      <c r="C1228">
        <f t="shared" si="19"/>
        <v>5</v>
      </c>
    </row>
    <row r="1229" spans="1:3">
      <c r="A1229" s="165">
        <v>41747</v>
      </c>
      <c r="B1229">
        <v>3247</v>
      </c>
      <c r="C1229">
        <f t="shared" si="19"/>
        <v>78</v>
      </c>
    </row>
    <row r="1230" spans="1:3">
      <c r="A1230" s="165">
        <v>41750</v>
      </c>
      <c r="B1230">
        <v>3237</v>
      </c>
      <c r="C1230">
        <f t="shared" si="19"/>
        <v>10</v>
      </c>
    </row>
    <row r="1231" spans="1:3">
      <c r="A1231" s="165">
        <v>41751</v>
      </c>
      <c r="B1231">
        <v>3246</v>
      </c>
      <c r="C1231">
        <f t="shared" si="19"/>
        <v>9</v>
      </c>
    </row>
    <row r="1232" spans="1:3">
      <c r="A1232" s="165">
        <v>41752</v>
      </c>
      <c r="B1232">
        <v>3269</v>
      </c>
      <c r="C1232">
        <f t="shared" si="19"/>
        <v>23</v>
      </c>
    </row>
    <row r="1233" spans="1:3">
      <c r="A1233" s="165">
        <v>41753</v>
      </c>
      <c r="B1233">
        <v>3286</v>
      </c>
      <c r="C1233">
        <f t="shared" si="19"/>
        <v>17</v>
      </c>
    </row>
    <row r="1234" spans="1:3">
      <c r="A1234" s="165">
        <v>41754</v>
      </c>
      <c r="B1234">
        <v>3279</v>
      </c>
      <c r="C1234">
        <f t="shared" si="19"/>
        <v>7</v>
      </c>
    </row>
    <row r="1235" spans="1:3">
      <c r="A1235" s="165">
        <v>41757</v>
      </c>
      <c r="B1235">
        <v>3225</v>
      </c>
      <c r="C1235">
        <f t="shared" si="19"/>
        <v>54</v>
      </c>
    </row>
    <row r="1236" spans="1:3">
      <c r="A1236" s="165">
        <v>41758</v>
      </c>
      <c r="B1236">
        <v>3249</v>
      </c>
      <c r="C1236">
        <f t="shared" si="19"/>
        <v>24</v>
      </c>
    </row>
    <row r="1237" spans="1:3">
      <c r="A1237" s="165">
        <v>41759</v>
      </c>
      <c r="B1237">
        <v>3225</v>
      </c>
      <c r="C1237">
        <f t="shared" si="19"/>
        <v>24</v>
      </c>
    </row>
    <row r="1238" spans="1:3">
      <c r="A1238" s="165">
        <v>41764</v>
      </c>
      <c r="B1238">
        <v>3236</v>
      </c>
      <c r="C1238">
        <f t="shared" si="19"/>
        <v>11</v>
      </c>
    </row>
    <row r="1239" spans="1:3">
      <c r="A1239" s="165">
        <v>41765</v>
      </c>
      <c r="B1239">
        <v>3222</v>
      </c>
      <c r="C1239">
        <f t="shared" si="19"/>
        <v>14</v>
      </c>
    </row>
    <row r="1240" spans="1:3">
      <c r="A1240" s="165">
        <v>41766</v>
      </c>
      <c r="B1240">
        <v>3189</v>
      </c>
      <c r="C1240">
        <f t="shared" si="19"/>
        <v>33</v>
      </c>
    </row>
    <row r="1241" spans="1:3">
      <c r="A1241" s="165">
        <v>41767</v>
      </c>
      <c r="B1241">
        <v>3176</v>
      </c>
      <c r="C1241">
        <f t="shared" si="19"/>
        <v>13</v>
      </c>
    </row>
    <row r="1242" spans="1:3">
      <c r="A1242" s="165">
        <v>41768</v>
      </c>
      <c r="B1242">
        <v>3164</v>
      </c>
      <c r="C1242">
        <f t="shared" si="19"/>
        <v>12</v>
      </c>
    </row>
    <row r="1243" spans="1:3">
      <c r="A1243" s="165">
        <v>41771</v>
      </c>
      <c r="B1243">
        <v>3189</v>
      </c>
      <c r="C1243">
        <f t="shared" si="19"/>
        <v>25</v>
      </c>
    </row>
    <row r="1244" spans="1:3">
      <c r="A1244" s="165">
        <v>41772</v>
      </c>
      <c r="B1244">
        <v>3163</v>
      </c>
      <c r="C1244">
        <f t="shared" si="19"/>
        <v>26</v>
      </c>
    </row>
    <row r="1245" spans="1:3">
      <c r="A1245" s="165">
        <v>41773</v>
      </c>
      <c r="B1245">
        <v>3164</v>
      </c>
      <c r="C1245">
        <f t="shared" si="19"/>
        <v>1</v>
      </c>
    </row>
    <row r="1246" spans="1:3">
      <c r="A1246" s="165">
        <v>41774</v>
      </c>
      <c r="B1246">
        <v>3130</v>
      </c>
      <c r="C1246">
        <f t="shared" si="19"/>
        <v>34</v>
      </c>
    </row>
    <row r="1247" spans="1:3">
      <c r="A1247" s="165">
        <v>41775</v>
      </c>
      <c r="B1247">
        <v>3088</v>
      </c>
      <c r="C1247">
        <f t="shared" si="19"/>
        <v>42</v>
      </c>
    </row>
    <row r="1248" spans="1:3">
      <c r="A1248" s="165">
        <v>41778</v>
      </c>
      <c r="B1248">
        <v>3079</v>
      </c>
      <c r="C1248">
        <f t="shared" si="19"/>
        <v>9</v>
      </c>
    </row>
    <row r="1249" spans="1:3">
      <c r="A1249" s="165">
        <v>41779</v>
      </c>
      <c r="B1249">
        <v>3068</v>
      </c>
      <c r="C1249">
        <f t="shared" si="19"/>
        <v>11</v>
      </c>
    </row>
    <row r="1250" spans="1:3">
      <c r="A1250" s="165">
        <v>41780</v>
      </c>
      <c r="B1250">
        <v>3076</v>
      </c>
      <c r="C1250">
        <f t="shared" si="19"/>
        <v>8</v>
      </c>
    </row>
    <row r="1251" spans="1:3">
      <c r="A1251" s="165">
        <v>41781</v>
      </c>
      <c r="B1251">
        <v>3081</v>
      </c>
      <c r="C1251">
        <f t="shared" si="19"/>
        <v>5</v>
      </c>
    </row>
    <row r="1252" spans="1:3">
      <c r="A1252" s="165">
        <v>41782</v>
      </c>
      <c r="B1252">
        <v>3087</v>
      </c>
      <c r="C1252">
        <f t="shared" si="19"/>
        <v>6</v>
      </c>
    </row>
    <row r="1253" spans="1:3">
      <c r="A1253" s="165">
        <v>41785</v>
      </c>
      <c r="B1253">
        <v>3144</v>
      </c>
      <c r="C1253">
        <f t="shared" si="19"/>
        <v>57</v>
      </c>
    </row>
    <row r="1254" spans="1:3">
      <c r="A1254" s="165">
        <v>41786</v>
      </c>
      <c r="B1254">
        <v>3145</v>
      </c>
      <c r="C1254">
        <f t="shared" si="19"/>
        <v>1</v>
      </c>
    </row>
    <row r="1255" spans="1:3">
      <c r="A1255" s="165">
        <v>41787</v>
      </c>
      <c r="B1255">
        <v>3115</v>
      </c>
      <c r="C1255">
        <f t="shared" si="19"/>
        <v>30</v>
      </c>
    </row>
    <row r="1256" spans="1:3">
      <c r="A1256" s="165">
        <v>41788</v>
      </c>
      <c r="B1256">
        <v>3110</v>
      </c>
      <c r="C1256">
        <f t="shared" si="19"/>
        <v>5</v>
      </c>
    </row>
    <row r="1257" spans="1:3">
      <c r="A1257" s="165">
        <v>41789</v>
      </c>
      <c r="B1257">
        <v>3059</v>
      </c>
      <c r="C1257">
        <f t="shared" si="19"/>
        <v>51</v>
      </c>
    </row>
    <row r="1258" spans="1:3">
      <c r="A1258" s="165">
        <v>41793</v>
      </c>
      <c r="B1258">
        <v>3059</v>
      </c>
      <c r="C1258">
        <f t="shared" si="19"/>
        <v>0</v>
      </c>
    </row>
    <row r="1259" spans="1:3">
      <c r="A1259" s="165">
        <v>41794</v>
      </c>
      <c r="B1259">
        <v>3064</v>
      </c>
      <c r="C1259">
        <f t="shared" si="19"/>
        <v>5</v>
      </c>
    </row>
    <row r="1260" spans="1:3">
      <c r="A1260" s="165">
        <v>41795</v>
      </c>
      <c r="B1260">
        <v>3069</v>
      </c>
      <c r="C1260">
        <f t="shared" si="19"/>
        <v>5</v>
      </c>
    </row>
    <row r="1261" spans="1:3">
      <c r="A1261" s="165">
        <v>41796</v>
      </c>
      <c r="B1261">
        <v>3081</v>
      </c>
      <c r="C1261">
        <f t="shared" si="19"/>
        <v>12</v>
      </c>
    </row>
    <row r="1262" spans="1:3">
      <c r="A1262" s="165">
        <v>41799</v>
      </c>
      <c r="B1262">
        <v>3068</v>
      </c>
      <c r="C1262">
        <f t="shared" si="19"/>
        <v>13</v>
      </c>
    </row>
    <row r="1263" spans="1:3">
      <c r="A1263" s="165">
        <v>41800</v>
      </c>
      <c r="B1263">
        <v>3070</v>
      </c>
      <c r="C1263">
        <f t="shared" si="19"/>
        <v>2</v>
      </c>
    </row>
    <row r="1264" spans="1:3">
      <c r="A1264" s="165">
        <v>41801</v>
      </c>
      <c r="B1264">
        <v>3051</v>
      </c>
      <c r="C1264">
        <f t="shared" si="19"/>
        <v>19</v>
      </c>
    </row>
    <row r="1265" spans="1:3">
      <c r="A1265" s="165">
        <v>41802</v>
      </c>
      <c r="B1265">
        <v>3031</v>
      </c>
      <c r="C1265">
        <f t="shared" si="19"/>
        <v>20</v>
      </c>
    </row>
    <row r="1266" spans="1:3">
      <c r="A1266" s="165">
        <v>41803</v>
      </c>
      <c r="B1266">
        <v>3032</v>
      </c>
      <c r="C1266">
        <f t="shared" si="19"/>
        <v>1</v>
      </c>
    </row>
    <row r="1267" spans="1:3">
      <c r="A1267" s="165">
        <v>41806</v>
      </c>
      <c r="B1267">
        <v>3005</v>
      </c>
      <c r="C1267">
        <f t="shared" si="19"/>
        <v>27</v>
      </c>
    </row>
    <row r="1268" spans="1:3">
      <c r="A1268" s="165">
        <v>41807</v>
      </c>
      <c r="B1268">
        <v>3023</v>
      </c>
      <c r="C1268">
        <f t="shared" si="19"/>
        <v>18</v>
      </c>
    </row>
    <row r="1269" spans="1:3">
      <c r="A1269" s="165">
        <v>41808</v>
      </c>
      <c r="B1269">
        <v>3014</v>
      </c>
      <c r="C1269">
        <f t="shared" si="19"/>
        <v>9</v>
      </c>
    </row>
    <row r="1270" spans="1:3">
      <c r="A1270" s="165">
        <v>41809</v>
      </c>
      <c r="B1270">
        <v>3016</v>
      </c>
      <c r="C1270">
        <f t="shared" si="19"/>
        <v>2</v>
      </c>
    </row>
    <row r="1271" spans="1:3">
      <c r="A1271" s="165">
        <v>41810</v>
      </c>
      <c r="B1271">
        <v>3051</v>
      </c>
      <c r="C1271">
        <f t="shared" si="19"/>
        <v>35</v>
      </c>
    </row>
    <row r="1272" spans="1:3">
      <c r="A1272" s="165">
        <v>41813</v>
      </c>
      <c r="B1272">
        <v>3075</v>
      </c>
      <c r="C1272">
        <f t="shared" si="19"/>
        <v>24</v>
      </c>
    </row>
    <row r="1273" spans="1:3">
      <c r="A1273" s="165">
        <v>41814</v>
      </c>
      <c r="B1273">
        <v>3068</v>
      </c>
      <c r="C1273">
        <f t="shared" si="19"/>
        <v>7</v>
      </c>
    </row>
    <row r="1274" spans="1:3">
      <c r="A1274" s="165">
        <v>41815</v>
      </c>
      <c r="B1274">
        <v>3082</v>
      </c>
      <c r="C1274">
        <f t="shared" si="19"/>
        <v>14</v>
      </c>
    </row>
    <row r="1275" spans="1:3">
      <c r="A1275" s="165">
        <v>41816</v>
      </c>
      <c r="B1275">
        <v>3116</v>
      </c>
      <c r="C1275">
        <f t="shared" si="19"/>
        <v>34</v>
      </c>
    </row>
    <row r="1276" spans="1:3">
      <c r="A1276" s="165">
        <v>41817</v>
      </c>
      <c r="B1276">
        <v>3090</v>
      </c>
      <c r="C1276">
        <f t="shared" si="19"/>
        <v>26</v>
      </c>
    </row>
    <row r="1277" spans="1:3">
      <c r="A1277" s="165">
        <v>41820</v>
      </c>
      <c r="B1277">
        <v>3075</v>
      </c>
      <c r="C1277">
        <f t="shared" si="19"/>
        <v>15</v>
      </c>
    </row>
    <row r="1278" spans="1:3">
      <c r="A1278" s="165">
        <v>41821</v>
      </c>
      <c r="B1278">
        <v>3074</v>
      </c>
      <c r="C1278">
        <f t="shared" si="19"/>
        <v>1</v>
      </c>
    </row>
    <row r="1279" spans="1:3">
      <c r="A1279" s="165">
        <v>41822</v>
      </c>
      <c r="B1279">
        <v>3104</v>
      </c>
      <c r="C1279">
        <f t="shared" si="19"/>
        <v>30</v>
      </c>
    </row>
    <row r="1280" spans="1:3">
      <c r="A1280" s="165">
        <v>41823</v>
      </c>
      <c r="B1280">
        <v>3092</v>
      </c>
      <c r="C1280">
        <f t="shared" si="19"/>
        <v>12</v>
      </c>
    </row>
    <row r="1281" spans="1:3">
      <c r="A1281" s="165">
        <v>41824</v>
      </c>
      <c r="B1281">
        <v>3094</v>
      </c>
      <c r="C1281">
        <f t="shared" si="19"/>
        <v>2</v>
      </c>
    </row>
    <row r="1282" spans="1:3">
      <c r="A1282" s="165">
        <v>41827</v>
      </c>
      <c r="B1282">
        <v>3083</v>
      </c>
      <c r="C1282">
        <f t="shared" si="19"/>
        <v>11</v>
      </c>
    </row>
    <row r="1283" spans="1:3">
      <c r="A1283" s="165">
        <v>41828</v>
      </c>
      <c r="B1283">
        <v>3109</v>
      </c>
      <c r="C1283">
        <f t="shared" si="19"/>
        <v>26</v>
      </c>
    </row>
    <row r="1284" spans="1:3">
      <c r="A1284" s="165">
        <v>41829</v>
      </c>
      <c r="B1284">
        <v>3088</v>
      </c>
      <c r="C1284">
        <f t="shared" ref="C1284:C1347" si="20">ABS(B1284-B1283)</f>
        <v>21</v>
      </c>
    </row>
    <row r="1285" spans="1:3">
      <c r="A1285" s="165">
        <v>41830</v>
      </c>
      <c r="B1285">
        <v>3106</v>
      </c>
      <c r="C1285">
        <f t="shared" si="20"/>
        <v>18</v>
      </c>
    </row>
    <row r="1286" spans="1:3">
      <c r="A1286" s="165">
        <v>41831</v>
      </c>
      <c r="B1286">
        <v>3120</v>
      </c>
      <c r="C1286">
        <f t="shared" si="20"/>
        <v>14</v>
      </c>
    </row>
    <row r="1287" spans="1:3">
      <c r="A1287" s="165">
        <v>41834</v>
      </c>
      <c r="B1287">
        <v>3138</v>
      </c>
      <c r="C1287">
        <f t="shared" si="20"/>
        <v>18</v>
      </c>
    </row>
    <row r="1288" spans="1:3">
      <c r="A1288" s="165">
        <v>41835</v>
      </c>
      <c r="B1288">
        <v>3138</v>
      </c>
      <c r="C1288">
        <f t="shared" si="20"/>
        <v>0</v>
      </c>
    </row>
    <row r="1289" spans="1:3">
      <c r="A1289" s="165">
        <v>41836</v>
      </c>
      <c r="B1289">
        <v>3128</v>
      </c>
      <c r="C1289">
        <f t="shared" si="20"/>
        <v>10</v>
      </c>
    </row>
    <row r="1290" spans="1:3">
      <c r="A1290" s="165">
        <v>41837</v>
      </c>
      <c r="B1290">
        <v>3117</v>
      </c>
      <c r="C1290">
        <f t="shared" si="20"/>
        <v>11</v>
      </c>
    </row>
    <row r="1291" spans="1:3">
      <c r="A1291" s="165">
        <v>41838</v>
      </c>
      <c r="B1291">
        <v>3056</v>
      </c>
      <c r="C1291">
        <f t="shared" si="20"/>
        <v>61</v>
      </c>
    </row>
    <row r="1292" spans="1:3">
      <c r="A1292" s="165">
        <v>41841</v>
      </c>
      <c r="B1292">
        <v>3047</v>
      </c>
      <c r="C1292">
        <f t="shared" si="20"/>
        <v>9</v>
      </c>
    </row>
    <row r="1293" spans="1:3">
      <c r="A1293" s="165">
        <v>41842</v>
      </c>
      <c r="B1293">
        <v>3051</v>
      </c>
      <c r="C1293">
        <f t="shared" si="20"/>
        <v>4</v>
      </c>
    </row>
    <row r="1294" spans="1:3">
      <c r="A1294" s="165">
        <v>41843</v>
      </c>
      <c r="B1294">
        <v>3045</v>
      </c>
      <c r="C1294">
        <f t="shared" si="20"/>
        <v>6</v>
      </c>
    </row>
    <row r="1295" spans="1:3">
      <c r="A1295" s="165">
        <v>41844</v>
      </c>
      <c r="B1295">
        <v>3042</v>
      </c>
      <c r="C1295">
        <f t="shared" si="20"/>
        <v>3</v>
      </c>
    </row>
    <row r="1296" spans="1:3">
      <c r="A1296" s="165">
        <v>41845</v>
      </c>
      <c r="B1296">
        <v>3054</v>
      </c>
      <c r="C1296">
        <f t="shared" si="20"/>
        <v>12</v>
      </c>
    </row>
    <row r="1297" spans="1:3">
      <c r="A1297" s="165">
        <v>41848</v>
      </c>
      <c r="B1297">
        <v>3082</v>
      </c>
      <c r="C1297">
        <f t="shared" si="20"/>
        <v>28</v>
      </c>
    </row>
    <row r="1298" spans="1:3">
      <c r="A1298" s="165">
        <v>41849</v>
      </c>
      <c r="B1298">
        <v>3109</v>
      </c>
      <c r="C1298">
        <f t="shared" si="20"/>
        <v>27</v>
      </c>
    </row>
    <row r="1299" spans="1:3">
      <c r="A1299" s="165">
        <v>41850</v>
      </c>
      <c r="B1299">
        <v>3078</v>
      </c>
      <c r="C1299">
        <f t="shared" si="20"/>
        <v>31</v>
      </c>
    </row>
    <row r="1300" spans="1:3">
      <c r="A1300" s="165">
        <v>41851</v>
      </c>
      <c r="B1300">
        <v>3077</v>
      </c>
      <c r="C1300">
        <f t="shared" si="20"/>
        <v>1</v>
      </c>
    </row>
    <row r="1301" spans="1:3">
      <c r="A1301" s="165">
        <v>41852</v>
      </c>
      <c r="B1301">
        <v>3074</v>
      </c>
      <c r="C1301">
        <f t="shared" si="20"/>
        <v>3</v>
      </c>
    </row>
    <row r="1302" spans="1:3">
      <c r="A1302" s="165">
        <v>41855</v>
      </c>
      <c r="B1302">
        <v>3110</v>
      </c>
      <c r="C1302">
        <f t="shared" si="20"/>
        <v>36</v>
      </c>
    </row>
    <row r="1303" spans="1:3">
      <c r="A1303" s="165">
        <v>41856</v>
      </c>
      <c r="B1303">
        <v>3108</v>
      </c>
      <c r="C1303">
        <f t="shared" si="20"/>
        <v>2</v>
      </c>
    </row>
    <row r="1304" spans="1:3">
      <c r="A1304" s="165">
        <v>41857</v>
      </c>
      <c r="B1304">
        <v>3108</v>
      </c>
      <c r="C1304">
        <f t="shared" si="20"/>
        <v>0</v>
      </c>
    </row>
    <row r="1305" spans="1:3">
      <c r="A1305" s="165">
        <v>41858</v>
      </c>
      <c r="B1305">
        <v>3103</v>
      </c>
      <c r="C1305">
        <f t="shared" si="20"/>
        <v>5</v>
      </c>
    </row>
    <row r="1306" spans="1:3">
      <c r="A1306" s="165">
        <v>41859</v>
      </c>
      <c r="B1306">
        <v>3091</v>
      </c>
      <c r="C1306">
        <f t="shared" si="20"/>
        <v>12</v>
      </c>
    </row>
    <row r="1307" spans="1:3">
      <c r="A1307" s="165">
        <v>41862</v>
      </c>
      <c r="B1307">
        <v>3067</v>
      </c>
      <c r="C1307">
        <f t="shared" si="20"/>
        <v>24</v>
      </c>
    </row>
    <row r="1308" spans="1:3">
      <c r="A1308" s="165">
        <v>41863</v>
      </c>
      <c r="B1308">
        <v>3068</v>
      </c>
      <c r="C1308">
        <f t="shared" si="20"/>
        <v>1</v>
      </c>
    </row>
    <row r="1309" spans="1:3">
      <c r="A1309" s="165">
        <v>41864</v>
      </c>
      <c r="B1309">
        <v>3049</v>
      </c>
      <c r="C1309">
        <f t="shared" si="20"/>
        <v>19</v>
      </c>
    </row>
    <row r="1310" spans="1:3">
      <c r="A1310" s="165">
        <v>41865</v>
      </c>
      <c r="B1310">
        <v>3026</v>
      </c>
      <c r="C1310">
        <f t="shared" si="20"/>
        <v>23</v>
      </c>
    </row>
    <row r="1311" spans="1:3">
      <c r="A1311" s="165">
        <v>41866</v>
      </c>
      <c r="B1311">
        <v>3035</v>
      </c>
      <c r="C1311">
        <f t="shared" si="20"/>
        <v>9</v>
      </c>
    </row>
    <row r="1312" spans="1:3">
      <c r="A1312" s="165">
        <v>41869</v>
      </c>
      <c r="B1312">
        <v>3016</v>
      </c>
      <c r="C1312">
        <f t="shared" si="20"/>
        <v>19</v>
      </c>
    </row>
    <row r="1313" spans="1:3">
      <c r="A1313" s="165">
        <v>41870</v>
      </c>
      <c r="B1313">
        <v>3021</v>
      </c>
      <c r="C1313">
        <f t="shared" si="20"/>
        <v>5</v>
      </c>
    </row>
    <row r="1314" spans="1:3">
      <c r="A1314" s="165">
        <v>41871</v>
      </c>
      <c r="B1314">
        <v>2996</v>
      </c>
      <c r="C1314">
        <f t="shared" si="20"/>
        <v>25</v>
      </c>
    </row>
    <row r="1315" spans="1:3">
      <c r="A1315" s="165">
        <v>41872</v>
      </c>
      <c r="B1315">
        <v>2987</v>
      </c>
      <c r="C1315">
        <f t="shared" si="20"/>
        <v>9</v>
      </c>
    </row>
    <row r="1316" spans="1:3">
      <c r="A1316" s="165">
        <v>41873</v>
      </c>
      <c r="B1316">
        <v>2990</v>
      </c>
      <c r="C1316">
        <f t="shared" si="20"/>
        <v>3</v>
      </c>
    </row>
    <row r="1317" spans="1:3">
      <c r="A1317" s="165">
        <v>41876</v>
      </c>
      <c r="B1317">
        <v>2979</v>
      </c>
      <c r="C1317">
        <f t="shared" si="20"/>
        <v>11</v>
      </c>
    </row>
    <row r="1318" spans="1:3">
      <c r="A1318" s="165">
        <v>41877</v>
      </c>
      <c r="B1318">
        <v>2983</v>
      </c>
      <c r="C1318">
        <f t="shared" si="20"/>
        <v>4</v>
      </c>
    </row>
    <row r="1319" spans="1:3">
      <c r="A1319" s="165">
        <v>41878</v>
      </c>
      <c r="B1319">
        <v>2969</v>
      </c>
      <c r="C1319">
        <f t="shared" si="20"/>
        <v>14</v>
      </c>
    </row>
    <row r="1320" spans="1:3">
      <c r="A1320" s="165">
        <v>41879</v>
      </c>
      <c r="B1320">
        <v>2940</v>
      </c>
      <c r="C1320">
        <f t="shared" si="20"/>
        <v>29</v>
      </c>
    </row>
    <row r="1321" spans="1:3">
      <c r="A1321" s="165">
        <v>41880</v>
      </c>
      <c r="B1321">
        <v>2940</v>
      </c>
      <c r="C1321">
        <f t="shared" si="20"/>
        <v>0</v>
      </c>
    </row>
    <row r="1322" spans="1:3">
      <c r="A1322" s="165">
        <v>41883</v>
      </c>
      <c r="B1322">
        <v>2917</v>
      </c>
      <c r="C1322">
        <f t="shared" si="20"/>
        <v>23</v>
      </c>
    </row>
    <row r="1323" spans="1:3">
      <c r="A1323" s="165">
        <v>41884</v>
      </c>
      <c r="B1323">
        <v>2913</v>
      </c>
      <c r="C1323">
        <f t="shared" si="20"/>
        <v>4</v>
      </c>
    </row>
    <row r="1324" spans="1:3">
      <c r="A1324" s="165">
        <v>41885</v>
      </c>
      <c r="B1324">
        <v>2858</v>
      </c>
      <c r="C1324">
        <f t="shared" si="20"/>
        <v>55</v>
      </c>
    </row>
    <row r="1325" spans="1:3">
      <c r="A1325" s="165">
        <v>41886</v>
      </c>
      <c r="B1325">
        <v>2842</v>
      </c>
      <c r="C1325">
        <f t="shared" si="20"/>
        <v>16</v>
      </c>
    </row>
    <row r="1326" spans="1:3">
      <c r="A1326" s="165">
        <v>41887</v>
      </c>
      <c r="B1326">
        <v>2838</v>
      </c>
      <c r="C1326">
        <f t="shared" si="20"/>
        <v>4</v>
      </c>
    </row>
    <row r="1327" spans="1:3">
      <c r="A1327" s="165">
        <v>41891</v>
      </c>
      <c r="B1327">
        <v>2772</v>
      </c>
      <c r="C1327">
        <f t="shared" si="20"/>
        <v>66</v>
      </c>
    </row>
    <row r="1328" spans="1:3">
      <c r="A1328" s="165">
        <v>41892</v>
      </c>
      <c r="B1328">
        <v>2783</v>
      </c>
      <c r="C1328">
        <f t="shared" si="20"/>
        <v>11</v>
      </c>
    </row>
    <row r="1329" spans="1:3">
      <c r="A1329" s="165">
        <v>41893</v>
      </c>
      <c r="B1329">
        <v>2761</v>
      </c>
      <c r="C1329">
        <f t="shared" si="20"/>
        <v>22</v>
      </c>
    </row>
    <row r="1330" spans="1:3">
      <c r="A1330" s="165">
        <v>41894</v>
      </c>
      <c r="B1330">
        <v>2793</v>
      </c>
      <c r="C1330">
        <f t="shared" si="20"/>
        <v>32</v>
      </c>
    </row>
    <row r="1331" spans="1:3">
      <c r="A1331" s="165">
        <v>41897</v>
      </c>
      <c r="B1331">
        <v>2830</v>
      </c>
      <c r="C1331">
        <f t="shared" si="20"/>
        <v>37</v>
      </c>
    </row>
    <row r="1332" spans="1:3">
      <c r="A1332" s="165">
        <v>41898</v>
      </c>
      <c r="B1332">
        <v>2794</v>
      </c>
      <c r="C1332">
        <f t="shared" si="20"/>
        <v>36</v>
      </c>
    </row>
    <row r="1333" spans="1:3">
      <c r="A1333" s="165">
        <v>41899</v>
      </c>
      <c r="B1333">
        <v>2809</v>
      </c>
      <c r="C1333">
        <f t="shared" si="20"/>
        <v>15</v>
      </c>
    </row>
    <row r="1334" spans="1:3">
      <c r="A1334" s="165">
        <v>41900</v>
      </c>
      <c r="B1334">
        <v>2774</v>
      </c>
      <c r="C1334">
        <f t="shared" si="20"/>
        <v>35</v>
      </c>
    </row>
    <row r="1335" spans="1:3">
      <c r="A1335" s="165">
        <v>41901</v>
      </c>
      <c r="B1335">
        <v>2719</v>
      </c>
      <c r="C1335">
        <f t="shared" si="20"/>
        <v>55</v>
      </c>
    </row>
    <row r="1336" spans="1:3">
      <c r="A1336" s="165">
        <v>41904</v>
      </c>
      <c r="B1336">
        <v>2625</v>
      </c>
      <c r="C1336">
        <f t="shared" si="20"/>
        <v>94</v>
      </c>
    </row>
    <row r="1337" spans="1:3">
      <c r="A1337" s="165">
        <v>41905</v>
      </c>
      <c r="B1337">
        <v>2625</v>
      </c>
      <c r="C1337">
        <f t="shared" si="20"/>
        <v>0</v>
      </c>
    </row>
    <row r="1338" spans="1:3">
      <c r="A1338" s="165">
        <v>41906</v>
      </c>
      <c r="B1338">
        <v>2624</v>
      </c>
      <c r="C1338">
        <f t="shared" si="20"/>
        <v>1</v>
      </c>
    </row>
    <row r="1339" spans="1:3">
      <c r="A1339" s="165">
        <v>41907</v>
      </c>
      <c r="B1339">
        <v>2554</v>
      </c>
      <c r="C1339">
        <f t="shared" si="20"/>
        <v>70</v>
      </c>
    </row>
    <row r="1340" spans="1:3">
      <c r="A1340" s="165">
        <v>41908</v>
      </c>
      <c r="B1340">
        <v>2596</v>
      </c>
      <c r="C1340">
        <f t="shared" si="20"/>
        <v>42</v>
      </c>
    </row>
    <row r="1341" spans="1:3">
      <c r="A1341" s="165">
        <v>41911</v>
      </c>
      <c r="B1341">
        <v>2534</v>
      </c>
      <c r="C1341">
        <f t="shared" si="20"/>
        <v>62</v>
      </c>
    </row>
    <row r="1342" spans="1:3">
      <c r="A1342" s="165">
        <v>41912</v>
      </c>
      <c r="B1342">
        <v>2538</v>
      </c>
      <c r="C1342">
        <f t="shared" si="20"/>
        <v>4</v>
      </c>
    </row>
    <row r="1343" spans="1:3">
      <c r="A1343" s="165">
        <v>41920</v>
      </c>
      <c r="B1343">
        <v>2519</v>
      </c>
      <c r="C1343">
        <f t="shared" si="20"/>
        <v>19</v>
      </c>
    </row>
    <row r="1344" spans="1:3">
      <c r="A1344" s="165">
        <v>41921</v>
      </c>
      <c r="B1344">
        <v>2557</v>
      </c>
      <c r="C1344">
        <f t="shared" si="20"/>
        <v>38</v>
      </c>
    </row>
    <row r="1345" spans="1:3">
      <c r="A1345" s="165">
        <v>41922</v>
      </c>
      <c r="B1345">
        <v>2580</v>
      </c>
      <c r="C1345">
        <f t="shared" si="20"/>
        <v>23</v>
      </c>
    </row>
    <row r="1346" spans="1:3">
      <c r="A1346" s="165">
        <v>41925</v>
      </c>
      <c r="B1346">
        <v>2663</v>
      </c>
      <c r="C1346">
        <f t="shared" si="20"/>
        <v>83</v>
      </c>
    </row>
    <row r="1347" spans="1:3">
      <c r="A1347" s="165">
        <v>41926</v>
      </c>
      <c r="B1347">
        <v>2650</v>
      </c>
      <c r="C1347">
        <f t="shared" si="20"/>
        <v>13</v>
      </c>
    </row>
    <row r="1348" spans="1:3">
      <c r="A1348" s="165">
        <v>41927</v>
      </c>
      <c r="B1348">
        <v>2653</v>
      </c>
      <c r="C1348">
        <f t="shared" ref="C1348:C1411" si="21">ABS(B1348-B1347)</f>
        <v>3</v>
      </c>
    </row>
    <row r="1349" spans="1:3">
      <c r="A1349" s="165">
        <v>41928</v>
      </c>
      <c r="B1349">
        <v>2637</v>
      </c>
      <c r="C1349">
        <f t="shared" si="21"/>
        <v>16</v>
      </c>
    </row>
    <row r="1350" spans="1:3">
      <c r="A1350" s="165">
        <v>41929</v>
      </c>
      <c r="B1350">
        <v>2628</v>
      </c>
      <c r="C1350">
        <f t="shared" si="21"/>
        <v>9</v>
      </c>
    </row>
    <row r="1351" spans="1:3">
      <c r="A1351" s="165">
        <v>41932</v>
      </c>
      <c r="B1351">
        <v>2638</v>
      </c>
      <c r="C1351">
        <f t="shared" si="21"/>
        <v>10</v>
      </c>
    </row>
    <row r="1352" spans="1:3">
      <c r="A1352" s="165">
        <v>41933</v>
      </c>
      <c r="B1352">
        <v>2616</v>
      </c>
      <c r="C1352">
        <f t="shared" si="21"/>
        <v>22</v>
      </c>
    </row>
    <row r="1353" spans="1:3">
      <c r="A1353" s="165">
        <v>41934</v>
      </c>
      <c r="B1353">
        <v>2572</v>
      </c>
      <c r="C1353">
        <f t="shared" si="21"/>
        <v>44</v>
      </c>
    </row>
    <row r="1354" spans="1:3">
      <c r="A1354" s="165">
        <v>41935</v>
      </c>
      <c r="B1354">
        <v>2553</v>
      </c>
      <c r="C1354">
        <f t="shared" si="21"/>
        <v>19</v>
      </c>
    </row>
    <row r="1355" spans="1:3">
      <c r="A1355" s="165">
        <v>41936</v>
      </c>
      <c r="B1355">
        <v>2577</v>
      </c>
      <c r="C1355">
        <f t="shared" si="21"/>
        <v>24</v>
      </c>
    </row>
    <row r="1356" spans="1:3">
      <c r="A1356" s="165">
        <v>41939</v>
      </c>
      <c r="B1356">
        <v>2578</v>
      </c>
      <c r="C1356">
        <f t="shared" si="21"/>
        <v>1</v>
      </c>
    </row>
    <row r="1357" spans="1:3">
      <c r="A1357" s="165">
        <v>41940</v>
      </c>
      <c r="B1357">
        <v>2578</v>
      </c>
      <c r="C1357">
        <f t="shared" si="21"/>
        <v>0</v>
      </c>
    </row>
    <row r="1358" spans="1:3">
      <c r="A1358" s="165">
        <v>41941</v>
      </c>
      <c r="B1358">
        <v>2614</v>
      </c>
      <c r="C1358">
        <f t="shared" si="21"/>
        <v>36</v>
      </c>
    </row>
    <row r="1359" spans="1:3">
      <c r="A1359" s="165">
        <v>41942</v>
      </c>
      <c r="B1359">
        <v>2612</v>
      </c>
      <c r="C1359">
        <f t="shared" si="21"/>
        <v>2</v>
      </c>
    </row>
    <row r="1360" spans="1:3">
      <c r="A1360" s="165">
        <v>41943</v>
      </c>
      <c r="B1360">
        <v>2588</v>
      </c>
      <c r="C1360">
        <f t="shared" si="21"/>
        <v>24</v>
      </c>
    </row>
    <row r="1361" spans="1:3">
      <c r="A1361" s="165">
        <v>41946</v>
      </c>
      <c r="B1361">
        <v>2560</v>
      </c>
      <c r="C1361">
        <f t="shared" si="21"/>
        <v>28</v>
      </c>
    </row>
    <row r="1362" spans="1:3">
      <c r="A1362" s="165">
        <v>41947</v>
      </c>
      <c r="B1362">
        <v>2576</v>
      </c>
      <c r="C1362">
        <f t="shared" si="21"/>
        <v>16</v>
      </c>
    </row>
    <row r="1363" spans="1:3">
      <c r="A1363" s="165">
        <v>41948</v>
      </c>
      <c r="B1363">
        <v>2535</v>
      </c>
      <c r="C1363">
        <f t="shared" si="21"/>
        <v>41</v>
      </c>
    </row>
    <row r="1364" spans="1:3">
      <c r="A1364" s="165">
        <v>41949</v>
      </c>
      <c r="B1364">
        <v>2547</v>
      </c>
      <c r="C1364">
        <f t="shared" si="21"/>
        <v>12</v>
      </c>
    </row>
    <row r="1365" spans="1:3">
      <c r="A1365" s="165">
        <v>41950</v>
      </c>
      <c r="B1365">
        <v>2557</v>
      </c>
      <c r="C1365">
        <f t="shared" si="21"/>
        <v>10</v>
      </c>
    </row>
    <row r="1366" spans="1:3">
      <c r="A1366" s="165">
        <v>41953</v>
      </c>
      <c r="B1366">
        <v>2581</v>
      </c>
      <c r="C1366">
        <f t="shared" si="21"/>
        <v>24</v>
      </c>
    </row>
    <row r="1367" spans="1:3">
      <c r="A1367" s="165">
        <v>41954</v>
      </c>
      <c r="B1367">
        <v>2573</v>
      </c>
      <c r="C1367">
        <f t="shared" si="21"/>
        <v>8</v>
      </c>
    </row>
    <row r="1368" spans="1:3">
      <c r="A1368" s="165">
        <v>41955</v>
      </c>
      <c r="B1368">
        <v>2573</v>
      </c>
      <c r="C1368">
        <f t="shared" si="21"/>
        <v>0</v>
      </c>
    </row>
    <row r="1369" spans="1:3">
      <c r="A1369" s="165">
        <v>41956</v>
      </c>
      <c r="B1369">
        <v>2539</v>
      </c>
      <c r="C1369">
        <f t="shared" si="21"/>
        <v>34</v>
      </c>
    </row>
    <row r="1370" spans="1:3">
      <c r="A1370" s="165">
        <v>41957</v>
      </c>
      <c r="B1370">
        <v>2543</v>
      </c>
      <c r="C1370">
        <f t="shared" si="21"/>
        <v>4</v>
      </c>
    </row>
    <row r="1371" spans="1:3">
      <c r="A1371" s="165">
        <v>41960</v>
      </c>
      <c r="B1371">
        <v>2532</v>
      </c>
      <c r="C1371">
        <f t="shared" si="21"/>
        <v>11</v>
      </c>
    </row>
    <row r="1372" spans="1:3">
      <c r="A1372" s="165">
        <v>41961</v>
      </c>
      <c r="B1372">
        <v>2458</v>
      </c>
      <c r="C1372">
        <f t="shared" si="21"/>
        <v>74</v>
      </c>
    </row>
    <row r="1373" spans="1:3">
      <c r="A1373" s="165">
        <v>41962</v>
      </c>
      <c r="B1373">
        <v>2461</v>
      </c>
      <c r="C1373">
        <f t="shared" si="21"/>
        <v>3</v>
      </c>
    </row>
    <row r="1374" spans="1:3">
      <c r="A1374" s="165">
        <v>41963</v>
      </c>
      <c r="B1374">
        <v>2452</v>
      </c>
      <c r="C1374">
        <f t="shared" si="21"/>
        <v>9</v>
      </c>
    </row>
    <row r="1375" spans="1:3">
      <c r="A1375" s="165">
        <v>41964</v>
      </c>
      <c r="B1375">
        <v>2465</v>
      </c>
      <c r="C1375">
        <f t="shared" si="21"/>
        <v>13</v>
      </c>
    </row>
    <row r="1376" spans="1:3">
      <c r="A1376" s="165">
        <v>41967</v>
      </c>
      <c r="B1376">
        <v>2451</v>
      </c>
      <c r="C1376">
        <f t="shared" si="21"/>
        <v>14</v>
      </c>
    </row>
    <row r="1377" spans="1:3">
      <c r="A1377" s="165">
        <v>41968</v>
      </c>
      <c r="B1377">
        <v>2464</v>
      </c>
      <c r="C1377">
        <f t="shared" si="21"/>
        <v>13</v>
      </c>
    </row>
    <row r="1378" spans="1:3">
      <c r="A1378" s="165">
        <v>41969</v>
      </c>
      <c r="B1378">
        <v>2461</v>
      </c>
      <c r="C1378">
        <f t="shared" si="21"/>
        <v>3</v>
      </c>
    </row>
    <row r="1379" spans="1:3">
      <c r="A1379" s="165">
        <v>41970</v>
      </c>
      <c r="B1379">
        <v>2548</v>
      </c>
      <c r="C1379">
        <f t="shared" si="21"/>
        <v>87</v>
      </c>
    </row>
    <row r="1380" spans="1:3">
      <c r="A1380" s="165">
        <v>41971</v>
      </c>
      <c r="B1380">
        <v>2554</v>
      </c>
      <c r="C1380">
        <f t="shared" si="21"/>
        <v>6</v>
      </c>
    </row>
    <row r="1381" spans="1:3">
      <c r="A1381" s="165">
        <v>41974</v>
      </c>
      <c r="B1381">
        <v>2527</v>
      </c>
      <c r="C1381">
        <f t="shared" si="21"/>
        <v>27</v>
      </c>
    </row>
    <row r="1382" spans="1:3">
      <c r="A1382" s="165">
        <v>41975</v>
      </c>
      <c r="B1382">
        <v>2510</v>
      </c>
      <c r="C1382">
        <f t="shared" si="21"/>
        <v>17</v>
      </c>
    </row>
    <row r="1383" spans="1:3">
      <c r="A1383" s="165">
        <v>41976</v>
      </c>
      <c r="B1383">
        <v>2538</v>
      </c>
      <c r="C1383">
        <f t="shared" si="21"/>
        <v>28</v>
      </c>
    </row>
    <row r="1384" spans="1:3">
      <c r="A1384" s="165">
        <v>41977</v>
      </c>
      <c r="B1384">
        <v>2570</v>
      </c>
      <c r="C1384">
        <f t="shared" si="21"/>
        <v>32</v>
      </c>
    </row>
    <row r="1385" spans="1:3">
      <c r="A1385" s="165">
        <v>41978</v>
      </c>
      <c r="B1385">
        <v>2564</v>
      </c>
      <c r="C1385">
        <f t="shared" si="21"/>
        <v>6</v>
      </c>
    </row>
    <row r="1386" spans="1:3">
      <c r="A1386" s="165">
        <v>41981</v>
      </c>
      <c r="B1386">
        <v>2547</v>
      </c>
      <c r="C1386">
        <f t="shared" si="21"/>
        <v>17</v>
      </c>
    </row>
    <row r="1387" spans="1:3">
      <c r="A1387" s="165">
        <v>41982</v>
      </c>
      <c r="B1387">
        <v>2561</v>
      </c>
      <c r="C1387">
        <f t="shared" si="21"/>
        <v>14</v>
      </c>
    </row>
    <row r="1388" spans="1:3">
      <c r="A1388" s="165">
        <v>41983</v>
      </c>
      <c r="B1388">
        <v>2567</v>
      </c>
      <c r="C1388">
        <f t="shared" si="21"/>
        <v>6</v>
      </c>
    </row>
    <row r="1389" spans="1:3">
      <c r="A1389" s="165">
        <v>41984</v>
      </c>
      <c r="B1389">
        <v>2570</v>
      </c>
      <c r="C1389">
        <f t="shared" si="21"/>
        <v>3</v>
      </c>
    </row>
    <row r="1390" spans="1:3">
      <c r="A1390" s="165">
        <v>41985</v>
      </c>
      <c r="B1390">
        <v>2588</v>
      </c>
      <c r="C1390">
        <f t="shared" si="21"/>
        <v>18</v>
      </c>
    </row>
    <row r="1391" spans="1:3">
      <c r="A1391" s="165">
        <v>41988</v>
      </c>
      <c r="B1391">
        <v>2573</v>
      </c>
      <c r="C1391">
        <f t="shared" si="21"/>
        <v>15</v>
      </c>
    </row>
    <row r="1392" spans="1:3">
      <c r="A1392" s="165">
        <v>41989</v>
      </c>
      <c r="B1392">
        <v>2551</v>
      </c>
      <c r="C1392">
        <f t="shared" si="21"/>
        <v>22</v>
      </c>
    </row>
    <row r="1393" spans="1:3">
      <c r="A1393" s="165">
        <v>41990</v>
      </c>
      <c r="B1393">
        <v>2543</v>
      </c>
      <c r="C1393">
        <f t="shared" si="21"/>
        <v>8</v>
      </c>
    </row>
    <row r="1394" spans="1:3">
      <c r="A1394" s="165">
        <v>41991</v>
      </c>
      <c r="B1394">
        <v>2553</v>
      </c>
      <c r="C1394">
        <f t="shared" si="21"/>
        <v>10</v>
      </c>
    </row>
    <row r="1395" spans="1:3">
      <c r="A1395" s="165">
        <v>41992</v>
      </c>
      <c r="B1395">
        <v>2573</v>
      </c>
      <c r="C1395">
        <f t="shared" si="21"/>
        <v>20</v>
      </c>
    </row>
    <row r="1396" spans="1:3">
      <c r="A1396" s="165">
        <v>41995</v>
      </c>
      <c r="B1396">
        <v>2521</v>
      </c>
      <c r="C1396">
        <f t="shared" si="21"/>
        <v>52</v>
      </c>
    </row>
    <row r="1397" spans="1:3">
      <c r="A1397" s="165">
        <v>41996</v>
      </c>
      <c r="B1397">
        <v>2476</v>
      </c>
      <c r="C1397">
        <f t="shared" si="21"/>
        <v>45</v>
      </c>
    </row>
    <row r="1398" spans="1:3">
      <c r="A1398" s="165">
        <v>41997</v>
      </c>
      <c r="B1398">
        <v>2504</v>
      </c>
      <c r="C1398">
        <f t="shared" si="21"/>
        <v>28</v>
      </c>
    </row>
    <row r="1399" spans="1:3">
      <c r="A1399" s="165">
        <v>41998</v>
      </c>
      <c r="B1399">
        <v>2488</v>
      </c>
      <c r="C1399">
        <f t="shared" si="21"/>
        <v>16</v>
      </c>
    </row>
    <row r="1400" spans="1:3">
      <c r="A1400" s="165">
        <v>41999</v>
      </c>
      <c r="B1400">
        <v>2487</v>
      </c>
      <c r="C1400">
        <f t="shared" si="21"/>
        <v>1</v>
      </c>
    </row>
    <row r="1401" spans="1:3">
      <c r="A1401" s="165">
        <v>42002</v>
      </c>
      <c r="B1401">
        <v>2526</v>
      </c>
      <c r="C1401">
        <f t="shared" si="21"/>
        <v>39</v>
      </c>
    </row>
    <row r="1402" spans="1:3">
      <c r="A1402" s="165">
        <v>42003</v>
      </c>
      <c r="B1402">
        <v>2613</v>
      </c>
      <c r="C1402">
        <f t="shared" si="21"/>
        <v>87</v>
      </c>
    </row>
    <row r="1403" spans="1:3">
      <c r="A1403" s="165">
        <v>42004</v>
      </c>
      <c r="B1403">
        <v>2597</v>
      </c>
      <c r="C1403">
        <f t="shared" si="21"/>
        <v>16</v>
      </c>
    </row>
    <row r="1404" spans="1:3">
      <c r="A1404" s="165">
        <v>42009</v>
      </c>
      <c r="B1404">
        <v>2564</v>
      </c>
      <c r="C1404">
        <f t="shared" si="21"/>
        <v>33</v>
      </c>
    </row>
    <row r="1405" spans="1:3">
      <c r="A1405" s="165">
        <v>42010</v>
      </c>
      <c r="B1405">
        <v>2622</v>
      </c>
      <c r="C1405">
        <f t="shared" si="21"/>
        <v>58</v>
      </c>
    </row>
    <row r="1406" spans="1:3">
      <c r="A1406" s="165">
        <v>42011</v>
      </c>
      <c r="B1406">
        <v>2589</v>
      </c>
      <c r="C1406">
        <f t="shared" si="21"/>
        <v>33</v>
      </c>
    </row>
    <row r="1407" spans="1:3">
      <c r="A1407" s="165">
        <v>42012</v>
      </c>
      <c r="B1407">
        <v>2583</v>
      </c>
      <c r="C1407">
        <f t="shared" si="21"/>
        <v>6</v>
      </c>
    </row>
    <row r="1408" spans="1:3">
      <c r="A1408" s="165">
        <v>42013</v>
      </c>
      <c r="B1408">
        <v>2561</v>
      </c>
      <c r="C1408">
        <f t="shared" si="21"/>
        <v>22</v>
      </c>
    </row>
    <row r="1409" spans="1:3">
      <c r="A1409" s="165">
        <v>42016</v>
      </c>
      <c r="B1409">
        <v>2505</v>
      </c>
      <c r="C1409">
        <f t="shared" si="21"/>
        <v>56</v>
      </c>
    </row>
    <row r="1410" spans="1:3">
      <c r="A1410" s="165">
        <v>42017</v>
      </c>
      <c r="B1410">
        <v>2512</v>
      </c>
      <c r="C1410">
        <f t="shared" si="21"/>
        <v>7</v>
      </c>
    </row>
    <row r="1411" spans="1:3">
      <c r="A1411" s="165">
        <v>42018</v>
      </c>
      <c r="B1411">
        <v>2490</v>
      </c>
      <c r="C1411">
        <f t="shared" si="21"/>
        <v>22</v>
      </c>
    </row>
    <row r="1412" spans="1:3">
      <c r="A1412" s="165">
        <v>42019</v>
      </c>
      <c r="B1412">
        <v>2520</v>
      </c>
      <c r="C1412">
        <f t="shared" ref="C1412:C1475" si="22">ABS(B1412-B1411)</f>
        <v>30</v>
      </c>
    </row>
    <row r="1413" spans="1:3">
      <c r="A1413" s="165">
        <v>42020</v>
      </c>
      <c r="B1413">
        <v>2513</v>
      </c>
      <c r="C1413">
        <f t="shared" si="22"/>
        <v>7</v>
      </c>
    </row>
    <row r="1414" spans="1:3">
      <c r="A1414" s="165">
        <v>42023</v>
      </c>
      <c r="B1414">
        <v>2518</v>
      </c>
      <c r="C1414">
        <f t="shared" si="22"/>
        <v>5</v>
      </c>
    </row>
    <row r="1415" spans="1:3">
      <c r="A1415" s="165">
        <v>42024</v>
      </c>
      <c r="B1415">
        <v>2490</v>
      </c>
      <c r="C1415">
        <f t="shared" si="22"/>
        <v>28</v>
      </c>
    </row>
    <row r="1416" spans="1:3">
      <c r="A1416" s="165">
        <v>42025</v>
      </c>
      <c r="B1416">
        <v>2476</v>
      </c>
      <c r="C1416">
        <f t="shared" si="22"/>
        <v>14</v>
      </c>
    </row>
    <row r="1417" spans="1:3">
      <c r="A1417" s="165">
        <v>42026</v>
      </c>
      <c r="B1417">
        <v>2483</v>
      </c>
      <c r="C1417">
        <f t="shared" si="22"/>
        <v>7</v>
      </c>
    </row>
    <row r="1418" spans="1:3">
      <c r="A1418" s="165">
        <v>42027</v>
      </c>
      <c r="B1418">
        <v>2488</v>
      </c>
      <c r="C1418">
        <f t="shared" si="22"/>
        <v>5</v>
      </c>
    </row>
    <row r="1419" spans="1:3">
      <c r="A1419" s="165">
        <v>42030</v>
      </c>
      <c r="B1419">
        <v>2456</v>
      </c>
      <c r="C1419">
        <f t="shared" si="22"/>
        <v>32</v>
      </c>
    </row>
    <row r="1420" spans="1:3">
      <c r="A1420" s="165">
        <v>42031</v>
      </c>
      <c r="B1420">
        <v>2462</v>
      </c>
      <c r="C1420">
        <f t="shared" si="22"/>
        <v>6</v>
      </c>
    </row>
    <row r="1421" spans="1:3">
      <c r="A1421" s="165">
        <v>42032</v>
      </c>
      <c r="B1421">
        <v>2479</v>
      </c>
      <c r="C1421">
        <f t="shared" si="22"/>
        <v>17</v>
      </c>
    </row>
    <row r="1422" spans="1:3">
      <c r="A1422" s="165">
        <v>42033</v>
      </c>
      <c r="B1422">
        <v>2512</v>
      </c>
      <c r="C1422">
        <f t="shared" si="22"/>
        <v>33</v>
      </c>
    </row>
    <row r="1423" spans="1:3">
      <c r="A1423" s="165">
        <v>42034</v>
      </c>
      <c r="B1423">
        <v>2503</v>
      </c>
      <c r="C1423">
        <f t="shared" si="22"/>
        <v>9</v>
      </c>
    </row>
    <row r="1424" spans="1:3">
      <c r="A1424" s="165">
        <v>42037</v>
      </c>
      <c r="B1424">
        <v>2502</v>
      </c>
      <c r="C1424">
        <f t="shared" si="22"/>
        <v>1</v>
      </c>
    </row>
    <row r="1425" spans="1:3">
      <c r="A1425" s="165">
        <v>42038</v>
      </c>
      <c r="B1425">
        <v>2491</v>
      </c>
      <c r="C1425">
        <f t="shared" si="22"/>
        <v>11</v>
      </c>
    </row>
    <row r="1426" spans="1:3">
      <c r="A1426" s="165">
        <v>42039</v>
      </c>
      <c r="B1426">
        <v>2488</v>
      </c>
      <c r="C1426">
        <f t="shared" si="22"/>
        <v>3</v>
      </c>
    </row>
    <row r="1427" spans="1:3">
      <c r="A1427" s="165">
        <v>42040</v>
      </c>
      <c r="B1427">
        <v>2494</v>
      </c>
      <c r="C1427">
        <f t="shared" si="22"/>
        <v>6</v>
      </c>
    </row>
    <row r="1428" spans="1:3">
      <c r="A1428" s="165">
        <v>42041</v>
      </c>
      <c r="B1428">
        <v>2516</v>
      </c>
      <c r="C1428">
        <f t="shared" si="22"/>
        <v>22</v>
      </c>
    </row>
    <row r="1429" spans="1:3">
      <c r="A1429" s="165">
        <v>42044</v>
      </c>
      <c r="B1429">
        <v>2501</v>
      </c>
      <c r="C1429">
        <f t="shared" si="22"/>
        <v>15</v>
      </c>
    </row>
    <row r="1430" spans="1:3">
      <c r="A1430" s="165">
        <v>42045</v>
      </c>
      <c r="B1430">
        <v>2513</v>
      </c>
      <c r="C1430">
        <f t="shared" si="22"/>
        <v>12</v>
      </c>
    </row>
    <row r="1431" spans="1:3">
      <c r="A1431" s="165">
        <v>42046</v>
      </c>
      <c r="B1431">
        <v>2514</v>
      </c>
      <c r="C1431">
        <f t="shared" si="22"/>
        <v>1</v>
      </c>
    </row>
    <row r="1432" spans="1:3">
      <c r="A1432" s="165">
        <v>42047</v>
      </c>
      <c r="B1432">
        <v>2510</v>
      </c>
      <c r="C1432">
        <f t="shared" si="22"/>
        <v>4</v>
      </c>
    </row>
    <row r="1433" spans="1:3">
      <c r="A1433" s="165">
        <v>42048</v>
      </c>
      <c r="B1433">
        <v>2532</v>
      </c>
      <c r="C1433">
        <f t="shared" si="22"/>
        <v>22</v>
      </c>
    </row>
    <row r="1434" spans="1:3">
      <c r="A1434" s="165">
        <v>42051</v>
      </c>
      <c r="B1434">
        <v>2546</v>
      </c>
      <c r="C1434">
        <f t="shared" si="22"/>
        <v>14</v>
      </c>
    </row>
    <row r="1435" spans="1:3">
      <c r="A1435" s="165">
        <v>42052</v>
      </c>
      <c r="B1435">
        <v>2542</v>
      </c>
      <c r="C1435">
        <f t="shared" si="22"/>
        <v>4</v>
      </c>
    </row>
    <row r="1436" spans="1:3">
      <c r="A1436" s="165">
        <v>42060</v>
      </c>
      <c r="B1436">
        <v>2508</v>
      </c>
      <c r="C1436">
        <f t="shared" si="22"/>
        <v>34</v>
      </c>
    </row>
    <row r="1437" spans="1:3">
      <c r="A1437" s="165">
        <v>42061</v>
      </c>
      <c r="B1437">
        <v>2532</v>
      </c>
      <c r="C1437">
        <f t="shared" si="22"/>
        <v>24</v>
      </c>
    </row>
    <row r="1438" spans="1:3">
      <c r="A1438" s="165">
        <v>42062</v>
      </c>
      <c r="B1438">
        <v>2498</v>
      </c>
      <c r="C1438">
        <f t="shared" si="22"/>
        <v>34</v>
      </c>
    </row>
    <row r="1439" spans="1:3">
      <c r="A1439" s="165">
        <v>42065</v>
      </c>
      <c r="B1439">
        <v>2519</v>
      </c>
      <c r="C1439">
        <f t="shared" si="22"/>
        <v>21</v>
      </c>
    </row>
    <row r="1440" spans="1:3">
      <c r="A1440" s="165">
        <v>42066</v>
      </c>
      <c r="B1440">
        <v>2513</v>
      </c>
      <c r="C1440">
        <f t="shared" si="22"/>
        <v>6</v>
      </c>
    </row>
    <row r="1441" spans="1:3">
      <c r="A1441" s="165">
        <v>42067</v>
      </c>
      <c r="B1441">
        <v>2508</v>
      </c>
      <c r="C1441">
        <f t="shared" si="22"/>
        <v>5</v>
      </c>
    </row>
    <row r="1442" spans="1:3">
      <c r="A1442" s="165">
        <v>42068</v>
      </c>
      <c r="B1442">
        <v>2484</v>
      </c>
      <c r="C1442">
        <f t="shared" si="22"/>
        <v>24</v>
      </c>
    </row>
    <row r="1443" spans="1:3">
      <c r="A1443" s="165">
        <v>42069</v>
      </c>
      <c r="B1443">
        <v>2452</v>
      </c>
      <c r="C1443">
        <f t="shared" si="22"/>
        <v>32</v>
      </c>
    </row>
    <row r="1444" spans="1:3">
      <c r="A1444" s="165">
        <v>42072</v>
      </c>
      <c r="B1444">
        <v>2444</v>
      </c>
      <c r="C1444">
        <f t="shared" si="22"/>
        <v>8</v>
      </c>
    </row>
    <row r="1445" spans="1:3">
      <c r="A1445" s="165">
        <v>42073</v>
      </c>
      <c r="B1445">
        <v>2404</v>
      </c>
      <c r="C1445">
        <f t="shared" si="22"/>
        <v>40</v>
      </c>
    </row>
    <row r="1446" spans="1:3">
      <c r="A1446" s="165">
        <v>42074</v>
      </c>
      <c r="B1446">
        <v>2423</v>
      </c>
      <c r="C1446">
        <f t="shared" si="22"/>
        <v>19</v>
      </c>
    </row>
    <row r="1447" spans="1:3">
      <c r="A1447" s="165">
        <v>42075</v>
      </c>
      <c r="B1447">
        <v>2446</v>
      </c>
      <c r="C1447">
        <f t="shared" si="22"/>
        <v>23</v>
      </c>
    </row>
    <row r="1448" spans="1:3">
      <c r="A1448" s="165">
        <v>42076</v>
      </c>
      <c r="B1448">
        <v>2447</v>
      </c>
      <c r="C1448">
        <f t="shared" si="22"/>
        <v>1</v>
      </c>
    </row>
    <row r="1449" spans="1:3">
      <c r="A1449" s="165">
        <v>42079</v>
      </c>
      <c r="B1449">
        <v>2476</v>
      </c>
      <c r="C1449">
        <f t="shared" si="22"/>
        <v>29</v>
      </c>
    </row>
    <row r="1450" spans="1:3">
      <c r="A1450" s="165">
        <v>42080</v>
      </c>
      <c r="B1450">
        <v>2472</v>
      </c>
      <c r="C1450">
        <f t="shared" si="22"/>
        <v>4</v>
      </c>
    </row>
    <row r="1451" spans="1:3">
      <c r="A1451" s="165">
        <v>42081</v>
      </c>
      <c r="B1451">
        <v>2457</v>
      </c>
      <c r="C1451">
        <f t="shared" si="22"/>
        <v>15</v>
      </c>
    </row>
    <row r="1452" spans="1:3">
      <c r="A1452" s="165">
        <v>42082</v>
      </c>
      <c r="B1452">
        <v>2457</v>
      </c>
      <c r="C1452">
        <f t="shared" si="22"/>
        <v>0</v>
      </c>
    </row>
    <row r="1453" spans="1:3">
      <c r="A1453" s="165">
        <v>42083</v>
      </c>
      <c r="B1453">
        <v>2457</v>
      </c>
      <c r="C1453">
        <f t="shared" si="22"/>
        <v>0</v>
      </c>
    </row>
    <row r="1454" spans="1:3">
      <c r="A1454" s="165">
        <v>42086</v>
      </c>
      <c r="B1454">
        <v>2526</v>
      </c>
      <c r="C1454">
        <f t="shared" si="22"/>
        <v>69</v>
      </c>
    </row>
    <row r="1455" spans="1:3">
      <c r="A1455" s="165">
        <v>42087</v>
      </c>
      <c r="B1455">
        <v>2525</v>
      </c>
      <c r="C1455">
        <f t="shared" si="22"/>
        <v>1</v>
      </c>
    </row>
    <row r="1456" spans="1:3">
      <c r="A1456" s="165">
        <v>42088</v>
      </c>
      <c r="B1456">
        <v>2494</v>
      </c>
      <c r="C1456">
        <f t="shared" si="22"/>
        <v>31</v>
      </c>
    </row>
    <row r="1457" spans="1:3">
      <c r="A1457" s="165">
        <v>42089</v>
      </c>
      <c r="B1457">
        <v>2476</v>
      </c>
      <c r="C1457">
        <f t="shared" si="22"/>
        <v>18</v>
      </c>
    </row>
    <row r="1458" spans="1:3">
      <c r="A1458" s="165">
        <v>42090</v>
      </c>
      <c r="B1458">
        <v>2468</v>
      </c>
      <c r="C1458">
        <f t="shared" si="22"/>
        <v>8</v>
      </c>
    </row>
    <row r="1459" spans="1:3">
      <c r="A1459" s="165">
        <v>42093</v>
      </c>
      <c r="B1459">
        <v>2446</v>
      </c>
      <c r="C1459">
        <f t="shared" si="22"/>
        <v>22</v>
      </c>
    </row>
    <row r="1460" spans="1:3">
      <c r="A1460" s="165">
        <v>42094</v>
      </c>
      <c r="B1460">
        <v>2426</v>
      </c>
      <c r="C1460">
        <f t="shared" si="22"/>
        <v>20</v>
      </c>
    </row>
    <row r="1461" spans="1:3">
      <c r="A1461" s="165">
        <v>42095</v>
      </c>
      <c r="B1461">
        <v>2388</v>
      </c>
      <c r="C1461">
        <f t="shared" si="22"/>
        <v>38</v>
      </c>
    </row>
    <row r="1462" spans="1:3">
      <c r="A1462" s="165">
        <v>42096</v>
      </c>
      <c r="B1462">
        <v>2343</v>
      </c>
      <c r="C1462">
        <f t="shared" si="22"/>
        <v>45</v>
      </c>
    </row>
    <row r="1463" spans="1:3">
      <c r="A1463" s="165">
        <v>42097</v>
      </c>
      <c r="B1463">
        <v>2343</v>
      </c>
      <c r="C1463">
        <f t="shared" si="22"/>
        <v>0</v>
      </c>
    </row>
    <row r="1464" spans="1:3">
      <c r="A1464" s="165">
        <v>42101</v>
      </c>
      <c r="B1464">
        <v>2310</v>
      </c>
      <c r="C1464">
        <f t="shared" si="22"/>
        <v>33</v>
      </c>
    </row>
    <row r="1465" spans="1:3">
      <c r="A1465" s="165">
        <v>42102</v>
      </c>
      <c r="B1465">
        <v>2323</v>
      </c>
      <c r="C1465">
        <f t="shared" si="22"/>
        <v>13</v>
      </c>
    </row>
    <row r="1466" spans="1:3">
      <c r="A1466" s="165">
        <v>42103</v>
      </c>
      <c r="B1466">
        <v>2289</v>
      </c>
      <c r="C1466">
        <f t="shared" si="22"/>
        <v>34</v>
      </c>
    </row>
    <row r="1467" spans="1:3">
      <c r="A1467" s="165">
        <v>42104</v>
      </c>
      <c r="B1467">
        <v>2265</v>
      </c>
      <c r="C1467">
        <f t="shared" si="22"/>
        <v>24</v>
      </c>
    </row>
    <row r="1468" spans="1:3">
      <c r="A1468" s="165">
        <v>42107</v>
      </c>
      <c r="B1468">
        <v>2327</v>
      </c>
      <c r="C1468">
        <f t="shared" si="22"/>
        <v>62</v>
      </c>
    </row>
    <row r="1469" spans="1:3">
      <c r="A1469" s="165">
        <v>42108</v>
      </c>
      <c r="B1469">
        <v>2322</v>
      </c>
      <c r="C1469">
        <f t="shared" si="22"/>
        <v>5</v>
      </c>
    </row>
    <row r="1470" spans="1:3">
      <c r="A1470" s="165">
        <v>42109</v>
      </c>
      <c r="B1470">
        <v>2297</v>
      </c>
      <c r="C1470">
        <f t="shared" si="22"/>
        <v>25</v>
      </c>
    </row>
    <row r="1471" spans="1:3">
      <c r="A1471" s="165">
        <v>42110</v>
      </c>
      <c r="B1471">
        <v>2317</v>
      </c>
      <c r="C1471">
        <f t="shared" si="22"/>
        <v>20</v>
      </c>
    </row>
    <row r="1472" spans="1:3">
      <c r="A1472" s="165">
        <v>42111</v>
      </c>
      <c r="B1472">
        <v>2311</v>
      </c>
      <c r="C1472">
        <f t="shared" si="22"/>
        <v>6</v>
      </c>
    </row>
    <row r="1473" spans="1:3">
      <c r="A1473" s="165">
        <v>42114</v>
      </c>
      <c r="B1473">
        <v>2280</v>
      </c>
      <c r="C1473">
        <f t="shared" si="22"/>
        <v>31</v>
      </c>
    </row>
    <row r="1474" spans="1:3">
      <c r="A1474" s="165">
        <v>42115</v>
      </c>
      <c r="B1474">
        <v>2281</v>
      </c>
      <c r="C1474">
        <f t="shared" si="22"/>
        <v>1</v>
      </c>
    </row>
    <row r="1475" spans="1:3">
      <c r="A1475" s="165">
        <v>42116</v>
      </c>
      <c r="B1475">
        <v>2326</v>
      </c>
      <c r="C1475">
        <f t="shared" si="22"/>
        <v>45</v>
      </c>
    </row>
    <row r="1476" spans="1:3">
      <c r="A1476" s="165">
        <v>42117</v>
      </c>
      <c r="B1476">
        <v>2322</v>
      </c>
      <c r="C1476">
        <f t="shared" ref="C1476:C1539" si="23">ABS(B1476-B1475)</f>
        <v>4</v>
      </c>
    </row>
    <row r="1477" spans="1:3">
      <c r="A1477" s="165">
        <v>42118</v>
      </c>
      <c r="B1477">
        <v>2377</v>
      </c>
      <c r="C1477">
        <f t="shared" si="23"/>
        <v>55</v>
      </c>
    </row>
    <row r="1478" spans="1:3">
      <c r="A1478" s="165">
        <v>42121</v>
      </c>
      <c r="B1478">
        <v>2407</v>
      </c>
      <c r="C1478">
        <f t="shared" si="23"/>
        <v>30</v>
      </c>
    </row>
    <row r="1479" spans="1:3">
      <c r="A1479" s="165">
        <v>42122</v>
      </c>
      <c r="B1479">
        <v>2397</v>
      </c>
      <c r="C1479">
        <f t="shared" si="23"/>
        <v>10</v>
      </c>
    </row>
    <row r="1480" spans="1:3">
      <c r="A1480" s="165">
        <v>42123</v>
      </c>
      <c r="B1480">
        <v>2340</v>
      </c>
      <c r="C1480">
        <f t="shared" si="23"/>
        <v>57</v>
      </c>
    </row>
    <row r="1481" spans="1:3">
      <c r="A1481" s="165">
        <v>42124</v>
      </c>
      <c r="B1481">
        <v>2365</v>
      </c>
      <c r="C1481">
        <f t="shared" si="23"/>
        <v>25</v>
      </c>
    </row>
    <row r="1482" spans="1:3">
      <c r="A1482" s="165">
        <v>42128</v>
      </c>
      <c r="B1482">
        <v>2413</v>
      </c>
      <c r="C1482">
        <f t="shared" si="23"/>
        <v>48</v>
      </c>
    </row>
    <row r="1483" spans="1:3">
      <c r="A1483" s="165">
        <v>42129</v>
      </c>
      <c r="B1483">
        <v>2430</v>
      </c>
      <c r="C1483">
        <f t="shared" si="23"/>
        <v>17</v>
      </c>
    </row>
    <row r="1484" spans="1:3">
      <c r="A1484" s="165">
        <v>42130</v>
      </c>
      <c r="B1484">
        <v>2432</v>
      </c>
      <c r="C1484">
        <f t="shared" si="23"/>
        <v>2</v>
      </c>
    </row>
    <row r="1485" spans="1:3">
      <c r="A1485" s="165">
        <v>42131</v>
      </c>
      <c r="B1485">
        <v>2409</v>
      </c>
      <c r="C1485">
        <f t="shared" si="23"/>
        <v>23</v>
      </c>
    </row>
    <row r="1486" spans="1:3">
      <c r="A1486" s="165">
        <v>42132</v>
      </c>
      <c r="B1486">
        <v>2414</v>
      </c>
      <c r="C1486">
        <f t="shared" si="23"/>
        <v>5</v>
      </c>
    </row>
    <row r="1487" spans="1:3">
      <c r="A1487" s="165">
        <v>42135</v>
      </c>
      <c r="B1487">
        <v>2422</v>
      </c>
      <c r="C1487">
        <f t="shared" si="23"/>
        <v>8</v>
      </c>
    </row>
    <row r="1488" spans="1:3">
      <c r="A1488" s="165">
        <v>42136</v>
      </c>
      <c r="B1488">
        <v>2393</v>
      </c>
      <c r="C1488">
        <f t="shared" si="23"/>
        <v>29</v>
      </c>
    </row>
    <row r="1489" spans="1:3">
      <c r="A1489" s="165">
        <v>42137</v>
      </c>
      <c r="B1489">
        <v>2386</v>
      </c>
      <c r="C1489">
        <f t="shared" si="23"/>
        <v>7</v>
      </c>
    </row>
    <row r="1490" spans="1:3">
      <c r="A1490" s="165">
        <v>42138</v>
      </c>
      <c r="B1490">
        <v>2367</v>
      </c>
      <c r="C1490">
        <f t="shared" si="23"/>
        <v>19</v>
      </c>
    </row>
    <row r="1491" spans="1:3">
      <c r="A1491" s="165">
        <v>42139</v>
      </c>
      <c r="B1491">
        <v>2376</v>
      </c>
      <c r="C1491">
        <f t="shared" si="23"/>
        <v>9</v>
      </c>
    </row>
    <row r="1492" spans="1:3">
      <c r="A1492" s="165">
        <v>42142</v>
      </c>
      <c r="B1492">
        <v>2356</v>
      </c>
      <c r="C1492">
        <f t="shared" si="23"/>
        <v>20</v>
      </c>
    </row>
    <row r="1493" spans="1:3">
      <c r="A1493" s="165">
        <v>42143</v>
      </c>
      <c r="B1493">
        <v>2350</v>
      </c>
      <c r="C1493">
        <f t="shared" si="23"/>
        <v>6</v>
      </c>
    </row>
    <row r="1494" spans="1:3">
      <c r="A1494" s="165">
        <v>42144</v>
      </c>
      <c r="B1494">
        <v>2320</v>
      </c>
      <c r="C1494">
        <f t="shared" si="23"/>
        <v>30</v>
      </c>
    </row>
    <row r="1495" spans="1:3">
      <c r="A1495" s="165">
        <v>42145</v>
      </c>
      <c r="B1495">
        <v>2350</v>
      </c>
      <c r="C1495">
        <f t="shared" si="23"/>
        <v>30</v>
      </c>
    </row>
    <row r="1496" spans="1:3">
      <c r="A1496" s="165">
        <v>42146</v>
      </c>
      <c r="B1496">
        <v>2357</v>
      </c>
      <c r="C1496">
        <f t="shared" si="23"/>
        <v>7</v>
      </c>
    </row>
    <row r="1497" spans="1:3">
      <c r="A1497" s="165">
        <v>42149</v>
      </c>
      <c r="B1497">
        <v>2354</v>
      </c>
      <c r="C1497">
        <f t="shared" si="23"/>
        <v>3</v>
      </c>
    </row>
    <row r="1498" spans="1:3">
      <c r="A1498" s="165">
        <v>42150</v>
      </c>
      <c r="B1498">
        <v>2359</v>
      </c>
      <c r="C1498">
        <f t="shared" si="23"/>
        <v>5</v>
      </c>
    </row>
    <row r="1499" spans="1:3">
      <c r="A1499" s="165">
        <v>42151</v>
      </c>
      <c r="B1499">
        <v>2363</v>
      </c>
      <c r="C1499">
        <f t="shared" si="23"/>
        <v>4</v>
      </c>
    </row>
    <row r="1500" spans="1:3">
      <c r="A1500" s="165">
        <v>42152</v>
      </c>
      <c r="B1500">
        <v>2364</v>
      </c>
      <c r="C1500">
        <f t="shared" si="23"/>
        <v>1</v>
      </c>
    </row>
    <row r="1501" spans="1:3">
      <c r="A1501" s="165">
        <v>42153</v>
      </c>
      <c r="B1501">
        <v>2370</v>
      </c>
      <c r="C1501">
        <f t="shared" si="23"/>
        <v>6</v>
      </c>
    </row>
    <row r="1502" spans="1:3">
      <c r="A1502" s="165">
        <v>42156</v>
      </c>
      <c r="B1502">
        <v>2383</v>
      </c>
      <c r="C1502">
        <f t="shared" si="23"/>
        <v>13</v>
      </c>
    </row>
    <row r="1503" spans="1:3">
      <c r="A1503" s="165">
        <v>42157</v>
      </c>
      <c r="B1503">
        <v>2386</v>
      </c>
      <c r="C1503">
        <f t="shared" si="23"/>
        <v>3</v>
      </c>
    </row>
    <row r="1504" spans="1:3">
      <c r="A1504" s="165">
        <v>42158</v>
      </c>
      <c r="B1504">
        <v>2360</v>
      </c>
      <c r="C1504">
        <f t="shared" si="23"/>
        <v>26</v>
      </c>
    </row>
    <row r="1505" spans="1:3">
      <c r="A1505" s="165">
        <v>42159</v>
      </c>
      <c r="B1505">
        <v>2367</v>
      </c>
      <c r="C1505">
        <f t="shared" si="23"/>
        <v>7</v>
      </c>
    </row>
    <row r="1506" spans="1:3">
      <c r="A1506" s="165">
        <v>42160</v>
      </c>
      <c r="B1506">
        <v>2352</v>
      </c>
      <c r="C1506">
        <f t="shared" si="23"/>
        <v>15</v>
      </c>
    </row>
    <row r="1507" spans="1:3">
      <c r="A1507" s="165">
        <v>42163</v>
      </c>
      <c r="B1507">
        <v>2344</v>
      </c>
      <c r="C1507">
        <f t="shared" si="23"/>
        <v>8</v>
      </c>
    </row>
    <row r="1508" spans="1:3">
      <c r="A1508" s="165">
        <v>42164</v>
      </c>
      <c r="B1508">
        <v>2346</v>
      </c>
      <c r="C1508">
        <f t="shared" si="23"/>
        <v>2</v>
      </c>
    </row>
    <row r="1509" spans="1:3">
      <c r="A1509" s="165">
        <v>42165</v>
      </c>
      <c r="B1509">
        <v>2347</v>
      </c>
      <c r="C1509">
        <f t="shared" si="23"/>
        <v>1</v>
      </c>
    </row>
    <row r="1510" spans="1:3">
      <c r="A1510" s="165">
        <v>42166</v>
      </c>
      <c r="B1510">
        <v>2364</v>
      </c>
      <c r="C1510">
        <f t="shared" si="23"/>
        <v>17</v>
      </c>
    </row>
    <row r="1511" spans="1:3">
      <c r="A1511" s="165">
        <v>42167</v>
      </c>
      <c r="B1511">
        <v>2309</v>
      </c>
      <c r="C1511">
        <f t="shared" si="23"/>
        <v>55</v>
      </c>
    </row>
    <row r="1512" spans="1:3">
      <c r="A1512" s="165">
        <v>42170</v>
      </c>
      <c r="B1512">
        <v>2291</v>
      </c>
      <c r="C1512">
        <f t="shared" si="23"/>
        <v>18</v>
      </c>
    </row>
    <row r="1513" spans="1:3">
      <c r="A1513" s="165">
        <v>42171</v>
      </c>
      <c r="B1513">
        <v>2256</v>
      </c>
      <c r="C1513">
        <f t="shared" si="23"/>
        <v>35</v>
      </c>
    </row>
    <row r="1514" spans="1:3">
      <c r="A1514" s="165">
        <v>42172</v>
      </c>
      <c r="B1514">
        <v>2234</v>
      </c>
      <c r="C1514">
        <f t="shared" si="23"/>
        <v>22</v>
      </c>
    </row>
    <row r="1515" spans="1:3">
      <c r="A1515" s="165">
        <v>42173</v>
      </c>
      <c r="B1515">
        <v>2256</v>
      </c>
      <c r="C1515">
        <f t="shared" si="23"/>
        <v>22</v>
      </c>
    </row>
    <row r="1516" spans="1:3">
      <c r="A1516" s="165">
        <v>42174</v>
      </c>
      <c r="B1516">
        <v>2257</v>
      </c>
      <c r="C1516">
        <f t="shared" si="23"/>
        <v>1</v>
      </c>
    </row>
    <row r="1517" spans="1:3">
      <c r="A1517" s="165">
        <v>42178</v>
      </c>
      <c r="B1517">
        <v>2251</v>
      </c>
      <c r="C1517">
        <f t="shared" si="23"/>
        <v>6</v>
      </c>
    </row>
    <row r="1518" spans="1:3">
      <c r="A1518" s="165">
        <v>42179</v>
      </c>
      <c r="B1518">
        <v>2254</v>
      </c>
      <c r="C1518">
        <f t="shared" si="23"/>
        <v>3</v>
      </c>
    </row>
    <row r="1519" spans="1:3">
      <c r="A1519" s="165">
        <v>42180</v>
      </c>
      <c r="B1519">
        <v>2232</v>
      </c>
      <c r="C1519">
        <f t="shared" si="23"/>
        <v>22</v>
      </c>
    </row>
    <row r="1520" spans="1:3">
      <c r="A1520" s="165">
        <v>42181</v>
      </c>
      <c r="B1520">
        <v>2230</v>
      </c>
      <c r="C1520">
        <f t="shared" si="23"/>
        <v>2</v>
      </c>
    </row>
    <row r="1521" spans="1:3">
      <c r="A1521" s="165">
        <v>42184</v>
      </c>
      <c r="B1521">
        <v>2201</v>
      </c>
      <c r="C1521">
        <f t="shared" si="23"/>
        <v>29</v>
      </c>
    </row>
    <row r="1522" spans="1:3">
      <c r="A1522" s="165">
        <v>42185</v>
      </c>
      <c r="B1522">
        <v>2158</v>
      </c>
      <c r="C1522">
        <f t="shared" si="23"/>
        <v>43</v>
      </c>
    </row>
    <row r="1523" spans="1:3">
      <c r="A1523" s="165">
        <v>42186</v>
      </c>
      <c r="B1523">
        <v>2151</v>
      </c>
      <c r="C1523">
        <f t="shared" si="23"/>
        <v>7</v>
      </c>
    </row>
    <row r="1524" spans="1:3">
      <c r="A1524" s="165">
        <v>42187</v>
      </c>
      <c r="B1524">
        <v>2158</v>
      </c>
      <c r="C1524">
        <f t="shared" si="23"/>
        <v>7</v>
      </c>
    </row>
    <row r="1525" spans="1:3">
      <c r="A1525" s="165">
        <v>42188</v>
      </c>
      <c r="B1525">
        <v>2153</v>
      </c>
      <c r="C1525">
        <f t="shared" si="23"/>
        <v>5</v>
      </c>
    </row>
    <row r="1526" spans="1:3">
      <c r="A1526" s="165">
        <v>42191</v>
      </c>
      <c r="B1526">
        <v>2057</v>
      </c>
      <c r="C1526">
        <f t="shared" si="23"/>
        <v>96</v>
      </c>
    </row>
    <row r="1527" spans="1:3">
      <c r="A1527" s="165">
        <v>42192</v>
      </c>
      <c r="B1527">
        <v>1972</v>
      </c>
      <c r="C1527">
        <f t="shared" si="23"/>
        <v>85</v>
      </c>
    </row>
    <row r="1528" spans="1:3">
      <c r="A1528" s="165">
        <v>42193</v>
      </c>
      <c r="B1528">
        <v>1911</v>
      </c>
      <c r="C1528">
        <f t="shared" si="23"/>
        <v>61</v>
      </c>
    </row>
    <row r="1529" spans="1:3">
      <c r="A1529" s="165">
        <v>42194</v>
      </c>
      <c r="B1529">
        <v>2026</v>
      </c>
      <c r="C1529">
        <f t="shared" si="23"/>
        <v>115</v>
      </c>
    </row>
    <row r="1530" spans="1:3">
      <c r="A1530" s="165">
        <v>42195</v>
      </c>
      <c r="B1530">
        <v>2036</v>
      </c>
      <c r="C1530">
        <f t="shared" si="23"/>
        <v>10</v>
      </c>
    </row>
    <row r="1531" spans="1:3">
      <c r="A1531" s="165">
        <v>42198</v>
      </c>
      <c r="B1531">
        <v>2033</v>
      </c>
      <c r="C1531">
        <f t="shared" si="23"/>
        <v>3</v>
      </c>
    </row>
    <row r="1532" spans="1:3">
      <c r="A1532" s="165">
        <v>42199</v>
      </c>
      <c r="B1532">
        <v>2035</v>
      </c>
      <c r="C1532">
        <f t="shared" si="23"/>
        <v>2</v>
      </c>
    </row>
    <row r="1533" spans="1:3">
      <c r="A1533" s="165">
        <v>42200</v>
      </c>
      <c r="B1533">
        <v>2017</v>
      </c>
      <c r="C1533">
        <f t="shared" si="23"/>
        <v>18</v>
      </c>
    </row>
    <row r="1534" spans="1:3">
      <c r="A1534" s="165">
        <v>42201</v>
      </c>
      <c r="B1534">
        <v>2028</v>
      </c>
      <c r="C1534">
        <f t="shared" si="23"/>
        <v>11</v>
      </c>
    </row>
    <row r="1535" spans="1:3">
      <c r="A1535" s="165">
        <v>42202</v>
      </c>
      <c r="B1535">
        <v>2032</v>
      </c>
      <c r="C1535">
        <f t="shared" si="23"/>
        <v>4</v>
      </c>
    </row>
    <row r="1536" spans="1:3">
      <c r="A1536" s="165">
        <v>42205</v>
      </c>
      <c r="B1536">
        <v>2096</v>
      </c>
      <c r="C1536">
        <f t="shared" si="23"/>
        <v>64</v>
      </c>
    </row>
    <row r="1537" spans="1:3">
      <c r="A1537" s="165">
        <v>42206</v>
      </c>
      <c r="B1537">
        <v>2069</v>
      </c>
      <c r="C1537">
        <f t="shared" si="23"/>
        <v>27</v>
      </c>
    </row>
    <row r="1538" spans="1:3">
      <c r="A1538" s="165">
        <v>42207</v>
      </c>
      <c r="B1538">
        <v>2021</v>
      </c>
      <c r="C1538">
        <f t="shared" si="23"/>
        <v>48</v>
      </c>
    </row>
    <row r="1539" spans="1:3">
      <c r="A1539" s="165">
        <v>42208</v>
      </c>
      <c r="B1539">
        <v>2037</v>
      </c>
      <c r="C1539">
        <f t="shared" si="23"/>
        <v>16</v>
      </c>
    </row>
    <row r="1540" spans="1:3">
      <c r="A1540" s="165">
        <v>42209</v>
      </c>
      <c r="B1540">
        <v>2028</v>
      </c>
      <c r="C1540">
        <f t="shared" ref="C1540:C1603" si="24">ABS(B1540-B1539)</f>
        <v>9</v>
      </c>
    </row>
    <row r="1541" spans="1:3">
      <c r="A1541" s="165">
        <v>42212</v>
      </c>
      <c r="B1541">
        <v>2060</v>
      </c>
      <c r="C1541">
        <f t="shared" si="24"/>
        <v>32</v>
      </c>
    </row>
    <row r="1542" spans="1:3">
      <c r="A1542" s="165">
        <v>42213</v>
      </c>
      <c r="B1542">
        <v>2060</v>
      </c>
      <c r="C1542">
        <f t="shared" si="24"/>
        <v>0</v>
      </c>
    </row>
    <row r="1543" spans="1:3">
      <c r="A1543" s="165">
        <v>42214</v>
      </c>
      <c r="B1543">
        <v>2104</v>
      </c>
      <c r="C1543">
        <f t="shared" si="24"/>
        <v>44</v>
      </c>
    </row>
    <row r="1544" spans="1:3">
      <c r="A1544" s="165">
        <v>42215</v>
      </c>
      <c r="B1544">
        <v>2083</v>
      </c>
      <c r="C1544">
        <f t="shared" si="24"/>
        <v>21</v>
      </c>
    </row>
    <row r="1545" spans="1:3">
      <c r="A1545" s="165">
        <v>42216</v>
      </c>
      <c r="B1545">
        <v>2102</v>
      </c>
      <c r="C1545">
        <f t="shared" si="24"/>
        <v>19</v>
      </c>
    </row>
    <row r="1546" spans="1:3">
      <c r="A1546" s="165">
        <v>42219</v>
      </c>
      <c r="B1546">
        <v>2088</v>
      </c>
      <c r="C1546">
        <f t="shared" si="24"/>
        <v>14</v>
      </c>
    </row>
    <row r="1547" spans="1:3">
      <c r="A1547" s="165">
        <v>42220</v>
      </c>
      <c r="B1547">
        <v>2105</v>
      </c>
      <c r="C1547">
        <f t="shared" si="24"/>
        <v>17</v>
      </c>
    </row>
    <row r="1548" spans="1:3">
      <c r="A1548" s="165">
        <v>42221</v>
      </c>
      <c r="B1548">
        <v>2105</v>
      </c>
      <c r="C1548">
        <f t="shared" si="24"/>
        <v>0</v>
      </c>
    </row>
    <row r="1549" spans="1:3">
      <c r="A1549" s="165">
        <v>42222</v>
      </c>
      <c r="B1549">
        <v>2086</v>
      </c>
      <c r="C1549">
        <f t="shared" si="24"/>
        <v>19</v>
      </c>
    </row>
    <row r="1550" spans="1:3">
      <c r="A1550" s="165">
        <v>42223</v>
      </c>
      <c r="B1550">
        <v>2072</v>
      </c>
      <c r="C1550">
        <f t="shared" si="24"/>
        <v>14</v>
      </c>
    </row>
    <row r="1551" spans="1:3">
      <c r="A1551" s="165">
        <v>42226</v>
      </c>
      <c r="B1551">
        <v>2054</v>
      </c>
      <c r="C1551">
        <f t="shared" si="24"/>
        <v>18</v>
      </c>
    </row>
    <row r="1552" spans="1:3">
      <c r="A1552" s="165">
        <v>42227</v>
      </c>
      <c r="B1552">
        <v>2056</v>
      </c>
      <c r="C1552">
        <f t="shared" si="24"/>
        <v>2</v>
      </c>
    </row>
    <row r="1553" spans="1:3">
      <c r="A1553" s="165">
        <v>42228</v>
      </c>
      <c r="B1553">
        <v>2076</v>
      </c>
      <c r="C1553">
        <f t="shared" si="24"/>
        <v>20</v>
      </c>
    </row>
    <row r="1554" spans="1:3">
      <c r="A1554" s="165">
        <v>42229</v>
      </c>
      <c r="B1554">
        <v>2098</v>
      </c>
      <c r="C1554">
        <f t="shared" si="24"/>
        <v>22</v>
      </c>
    </row>
    <row r="1555" spans="1:3">
      <c r="A1555" s="165">
        <v>42230</v>
      </c>
      <c r="B1555">
        <v>2091</v>
      </c>
      <c r="C1555">
        <f t="shared" si="24"/>
        <v>7</v>
      </c>
    </row>
    <row r="1556" spans="1:3">
      <c r="A1556" s="165">
        <v>42233</v>
      </c>
      <c r="B1556">
        <v>2066</v>
      </c>
      <c r="C1556">
        <f t="shared" si="24"/>
        <v>25</v>
      </c>
    </row>
    <row r="1557" spans="1:3">
      <c r="A1557" s="165">
        <v>42234</v>
      </c>
      <c r="B1557">
        <v>2056</v>
      </c>
      <c r="C1557">
        <f t="shared" si="24"/>
        <v>10</v>
      </c>
    </row>
    <row r="1558" spans="1:3">
      <c r="A1558" s="165">
        <v>42235</v>
      </c>
      <c r="B1558">
        <v>2050</v>
      </c>
      <c r="C1558">
        <f t="shared" si="24"/>
        <v>6</v>
      </c>
    </row>
    <row r="1559" spans="1:3">
      <c r="A1559" s="165">
        <v>42236</v>
      </c>
      <c r="B1559">
        <v>2032</v>
      </c>
      <c r="C1559">
        <f t="shared" si="24"/>
        <v>18</v>
      </c>
    </row>
    <row r="1560" spans="1:3">
      <c r="A1560" s="165">
        <v>42237</v>
      </c>
      <c r="B1560">
        <v>2025</v>
      </c>
      <c r="C1560">
        <f t="shared" si="24"/>
        <v>7</v>
      </c>
    </row>
    <row r="1561" spans="1:3">
      <c r="A1561" s="165">
        <v>42240</v>
      </c>
      <c r="B1561">
        <v>1938</v>
      </c>
      <c r="C1561">
        <f t="shared" si="24"/>
        <v>87</v>
      </c>
    </row>
    <row r="1562" spans="1:3">
      <c r="A1562" s="165">
        <v>42241</v>
      </c>
      <c r="B1562">
        <v>1938</v>
      </c>
      <c r="C1562">
        <f t="shared" si="24"/>
        <v>0</v>
      </c>
    </row>
    <row r="1563" spans="1:3">
      <c r="A1563" s="165">
        <v>42242</v>
      </c>
      <c r="B1563">
        <v>1942</v>
      </c>
      <c r="C1563">
        <f t="shared" si="24"/>
        <v>4</v>
      </c>
    </row>
    <row r="1564" spans="1:3">
      <c r="A1564" s="165">
        <v>42243</v>
      </c>
      <c r="B1564">
        <v>1971</v>
      </c>
      <c r="C1564">
        <f t="shared" si="24"/>
        <v>29</v>
      </c>
    </row>
    <row r="1565" spans="1:3">
      <c r="A1565" s="165">
        <v>42244</v>
      </c>
      <c r="B1565">
        <v>1978</v>
      </c>
      <c r="C1565">
        <f t="shared" si="24"/>
        <v>7</v>
      </c>
    </row>
    <row r="1566" spans="1:3">
      <c r="A1566" s="165">
        <v>42247</v>
      </c>
      <c r="B1566">
        <v>1954</v>
      </c>
      <c r="C1566">
        <f t="shared" si="24"/>
        <v>24</v>
      </c>
    </row>
    <row r="1567" spans="1:3">
      <c r="A1567" s="165">
        <v>42248</v>
      </c>
      <c r="B1567">
        <v>1964</v>
      </c>
      <c r="C1567">
        <f t="shared" si="24"/>
        <v>10</v>
      </c>
    </row>
    <row r="1568" spans="1:3">
      <c r="A1568" s="165">
        <v>42249</v>
      </c>
      <c r="B1568">
        <v>1956</v>
      </c>
      <c r="C1568">
        <f t="shared" si="24"/>
        <v>8</v>
      </c>
    </row>
    <row r="1569" spans="1:3">
      <c r="A1569" s="165">
        <v>42254</v>
      </c>
      <c r="B1569">
        <v>1922</v>
      </c>
      <c r="C1569">
        <f t="shared" si="24"/>
        <v>34</v>
      </c>
    </row>
    <row r="1570" spans="1:3">
      <c r="A1570" s="165">
        <v>42255</v>
      </c>
      <c r="B1570">
        <v>1950</v>
      </c>
      <c r="C1570">
        <f t="shared" si="24"/>
        <v>28</v>
      </c>
    </row>
    <row r="1571" spans="1:3">
      <c r="A1571" s="165">
        <v>42256</v>
      </c>
      <c r="B1571">
        <v>1951</v>
      </c>
      <c r="C1571">
        <f t="shared" si="24"/>
        <v>1</v>
      </c>
    </row>
    <row r="1572" spans="1:3">
      <c r="A1572" s="165">
        <v>42257</v>
      </c>
      <c r="B1572">
        <v>1959</v>
      </c>
      <c r="C1572">
        <f t="shared" si="24"/>
        <v>8</v>
      </c>
    </row>
    <row r="1573" spans="1:3">
      <c r="A1573" s="165">
        <v>42258</v>
      </c>
      <c r="B1573">
        <v>1948</v>
      </c>
      <c r="C1573">
        <f t="shared" si="24"/>
        <v>11</v>
      </c>
    </row>
    <row r="1574" spans="1:3">
      <c r="A1574" s="165">
        <v>42261</v>
      </c>
      <c r="B1574">
        <v>1934</v>
      </c>
      <c r="C1574">
        <f t="shared" si="24"/>
        <v>14</v>
      </c>
    </row>
    <row r="1575" spans="1:3">
      <c r="A1575" s="165">
        <v>42262</v>
      </c>
      <c r="B1575">
        <v>1915</v>
      </c>
      <c r="C1575">
        <f t="shared" si="24"/>
        <v>19</v>
      </c>
    </row>
    <row r="1576" spans="1:3">
      <c r="A1576" s="165">
        <v>42263</v>
      </c>
      <c r="B1576">
        <v>1938</v>
      </c>
      <c r="C1576">
        <f t="shared" si="24"/>
        <v>23</v>
      </c>
    </row>
    <row r="1577" spans="1:3">
      <c r="A1577" s="165">
        <v>42264</v>
      </c>
      <c r="B1577">
        <v>1931</v>
      </c>
      <c r="C1577">
        <f t="shared" si="24"/>
        <v>7</v>
      </c>
    </row>
    <row r="1578" spans="1:3">
      <c r="A1578" s="165">
        <v>42265</v>
      </c>
      <c r="B1578">
        <v>1927</v>
      </c>
      <c r="C1578">
        <f t="shared" si="24"/>
        <v>4</v>
      </c>
    </row>
    <row r="1579" spans="1:3">
      <c r="A1579" s="165">
        <v>42268</v>
      </c>
      <c r="B1579">
        <v>1909</v>
      </c>
      <c r="C1579">
        <f t="shared" si="24"/>
        <v>18</v>
      </c>
    </row>
    <row r="1580" spans="1:3">
      <c r="A1580" s="165">
        <v>42269</v>
      </c>
      <c r="B1580">
        <v>1896</v>
      </c>
      <c r="C1580">
        <f t="shared" si="24"/>
        <v>13</v>
      </c>
    </row>
    <row r="1581" spans="1:3">
      <c r="A1581" s="165">
        <v>42270</v>
      </c>
      <c r="B1581">
        <v>1906</v>
      </c>
      <c r="C1581">
        <f t="shared" si="24"/>
        <v>10</v>
      </c>
    </row>
    <row r="1582" spans="1:3">
      <c r="A1582" s="165">
        <v>42271</v>
      </c>
      <c r="B1582">
        <v>1896</v>
      </c>
      <c r="C1582">
        <f t="shared" si="24"/>
        <v>10</v>
      </c>
    </row>
    <row r="1583" spans="1:3">
      <c r="A1583" s="165">
        <v>42272</v>
      </c>
      <c r="B1583">
        <v>1893</v>
      </c>
      <c r="C1583">
        <f t="shared" si="24"/>
        <v>3</v>
      </c>
    </row>
    <row r="1584" spans="1:3">
      <c r="A1584" s="165">
        <v>42275</v>
      </c>
      <c r="B1584">
        <v>1862</v>
      </c>
      <c r="C1584">
        <f t="shared" si="24"/>
        <v>31</v>
      </c>
    </row>
    <row r="1585" spans="1:3">
      <c r="A1585" s="165">
        <v>42276</v>
      </c>
      <c r="B1585">
        <v>1836</v>
      </c>
      <c r="C1585">
        <f t="shared" si="24"/>
        <v>26</v>
      </c>
    </row>
    <row r="1586" spans="1:3">
      <c r="A1586" s="165">
        <v>42277</v>
      </c>
      <c r="B1586">
        <v>1826</v>
      </c>
      <c r="C1586">
        <f t="shared" si="24"/>
        <v>10</v>
      </c>
    </row>
    <row r="1587" spans="1:3">
      <c r="A1587" s="165">
        <v>42285</v>
      </c>
      <c r="B1587">
        <v>1833</v>
      </c>
      <c r="C1587">
        <f t="shared" si="24"/>
        <v>7</v>
      </c>
    </row>
    <row r="1588" spans="1:3">
      <c r="A1588" s="165">
        <v>42286</v>
      </c>
      <c r="B1588">
        <v>1860</v>
      </c>
      <c r="C1588">
        <f t="shared" si="24"/>
        <v>27</v>
      </c>
    </row>
    <row r="1589" spans="1:3">
      <c r="A1589" s="165">
        <v>42289</v>
      </c>
      <c r="B1589">
        <v>1855</v>
      </c>
      <c r="C1589">
        <f t="shared" si="24"/>
        <v>5</v>
      </c>
    </row>
    <row r="1590" spans="1:3">
      <c r="A1590" s="165">
        <v>42290</v>
      </c>
      <c r="B1590">
        <v>1846</v>
      </c>
      <c r="C1590">
        <f t="shared" si="24"/>
        <v>9</v>
      </c>
    </row>
    <row r="1591" spans="1:3">
      <c r="A1591" s="165">
        <v>42291</v>
      </c>
      <c r="B1591">
        <v>1837</v>
      </c>
      <c r="C1591">
        <f t="shared" si="24"/>
        <v>9</v>
      </c>
    </row>
    <row r="1592" spans="1:3">
      <c r="A1592" s="165">
        <v>42292</v>
      </c>
      <c r="B1592">
        <v>1841</v>
      </c>
      <c r="C1592">
        <f t="shared" si="24"/>
        <v>4</v>
      </c>
    </row>
    <row r="1593" spans="1:3">
      <c r="A1593" s="165">
        <v>42293</v>
      </c>
      <c r="B1593">
        <v>1836</v>
      </c>
      <c r="C1593">
        <f t="shared" si="24"/>
        <v>5</v>
      </c>
    </row>
    <row r="1594" spans="1:3">
      <c r="A1594" s="165">
        <v>42296</v>
      </c>
      <c r="B1594">
        <v>1815</v>
      </c>
      <c r="C1594">
        <f t="shared" si="24"/>
        <v>21</v>
      </c>
    </row>
    <row r="1595" spans="1:3">
      <c r="A1595" s="165">
        <v>42297</v>
      </c>
      <c r="B1595">
        <v>1809</v>
      </c>
      <c r="C1595">
        <f t="shared" si="24"/>
        <v>6</v>
      </c>
    </row>
    <row r="1596" spans="1:3">
      <c r="A1596" s="165">
        <v>42298</v>
      </c>
      <c r="B1596">
        <v>1808</v>
      </c>
      <c r="C1596">
        <f t="shared" si="24"/>
        <v>1</v>
      </c>
    </row>
    <row r="1597" spans="1:3">
      <c r="A1597" s="165">
        <v>42299</v>
      </c>
      <c r="B1597">
        <v>1806</v>
      </c>
      <c r="C1597">
        <f t="shared" si="24"/>
        <v>2</v>
      </c>
    </row>
    <row r="1598" spans="1:3">
      <c r="A1598" s="165">
        <v>42300</v>
      </c>
      <c r="B1598">
        <v>1802</v>
      </c>
      <c r="C1598">
        <f t="shared" si="24"/>
        <v>4</v>
      </c>
    </row>
    <row r="1599" spans="1:3">
      <c r="A1599" s="165">
        <v>42303</v>
      </c>
      <c r="B1599">
        <v>1797</v>
      </c>
      <c r="C1599">
        <f t="shared" si="24"/>
        <v>5</v>
      </c>
    </row>
    <row r="1600" spans="1:3">
      <c r="A1600" s="165">
        <v>42304</v>
      </c>
      <c r="B1600">
        <v>1803</v>
      </c>
      <c r="C1600">
        <f t="shared" si="24"/>
        <v>6</v>
      </c>
    </row>
    <row r="1601" spans="1:3">
      <c r="A1601" s="165">
        <v>42305</v>
      </c>
      <c r="B1601">
        <v>1794</v>
      </c>
      <c r="C1601">
        <f t="shared" si="24"/>
        <v>9</v>
      </c>
    </row>
    <row r="1602" spans="1:3">
      <c r="A1602" s="165">
        <v>42306</v>
      </c>
      <c r="B1602">
        <v>1797</v>
      </c>
      <c r="C1602">
        <f t="shared" si="24"/>
        <v>3</v>
      </c>
    </row>
    <row r="1603" spans="1:3">
      <c r="A1603" s="165">
        <v>42307</v>
      </c>
      <c r="B1603">
        <v>1788</v>
      </c>
      <c r="C1603">
        <f t="shared" si="24"/>
        <v>9</v>
      </c>
    </row>
    <row r="1604" spans="1:3">
      <c r="A1604" s="165">
        <v>42310</v>
      </c>
      <c r="B1604">
        <v>1792</v>
      </c>
      <c r="C1604">
        <f t="shared" ref="C1604:C1667" si="25">ABS(B1604-B1603)</f>
        <v>4</v>
      </c>
    </row>
    <row r="1605" spans="1:3">
      <c r="A1605" s="165">
        <v>42311</v>
      </c>
      <c r="B1605">
        <v>1778</v>
      </c>
      <c r="C1605">
        <f t="shared" si="25"/>
        <v>14</v>
      </c>
    </row>
    <row r="1606" spans="1:3">
      <c r="A1606" s="165">
        <v>42312</v>
      </c>
      <c r="B1606">
        <v>1780</v>
      </c>
      <c r="C1606">
        <f t="shared" si="25"/>
        <v>2</v>
      </c>
    </row>
    <row r="1607" spans="1:3">
      <c r="A1607" s="165">
        <v>42313</v>
      </c>
      <c r="B1607">
        <v>1777</v>
      </c>
      <c r="C1607">
        <f t="shared" si="25"/>
        <v>3</v>
      </c>
    </row>
    <row r="1608" spans="1:3">
      <c r="A1608" s="165">
        <v>42314</v>
      </c>
      <c r="B1608">
        <v>1788</v>
      </c>
      <c r="C1608">
        <f t="shared" si="25"/>
        <v>11</v>
      </c>
    </row>
    <row r="1609" spans="1:3">
      <c r="A1609" s="165">
        <v>42317</v>
      </c>
      <c r="B1609">
        <v>1796</v>
      </c>
      <c r="C1609">
        <f t="shared" si="25"/>
        <v>8</v>
      </c>
    </row>
    <row r="1610" spans="1:3">
      <c r="A1610" s="165">
        <v>42318</v>
      </c>
      <c r="B1610">
        <v>1790</v>
      </c>
      <c r="C1610">
        <f t="shared" si="25"/>
        <v>6</v>
      </c>
    </row>
    <row r="1611" spans="1:3">
      <c r="A1611" s="165">
        <v>42319</v>
      </c>
      <c r="B1611">
        <v>1771</v>
      </c>
      <c r="C1611">
        <f t="shared" si="25"/>
        <v>19</v>
      </c>
    </row>
    <row r="1612" spans="1:3">
      <c r="A1612" s="165">
        <v>42320</v>
      </c>
      <c r="B1612">
        <v>1763</v>
      </c>
      <c r="C1612">
        <f t="shared" si="25"/>
        <v>8</v>
      </c>
    </row>
    <row r="1613" spans="1:3">
      <c r="A1613" s="165">
        <v>42321</v>
      </c>
      <c r="B1613">
        <v>1760</v>
      </c>
      <c r="C1613">
        <f t="shared" si="25"/>
        <v>3</v>
      </c>
    </row>
    <row r="1614" spans="1:3">
      <c r="A1614" s="165">
        <v>42324</v>
      </c>
      <c r="B1614">
        <v>1757</v>
      </c>
      <c r="C1614">
        <f t="shared" si="25"/>
        <v>3</v>
      </c>
    </row>
    <row r="1615" spans="1:3">
      <c r="A1615" s="165">
        <v>42325</v>
      </c>
      <c r="B1615">
        <v>1754</v>
      </c>
      <c r="C1615">
        <f t="shared" si="25"/>
        <v>3</v>
      </c>
    </row>
    <row r="1616" spans="1:3">
      <c r="A1616" s="165">
        <v>42326</v>
      </c>
      <c r="B1616">
        <v>1736</v>
      </c>
      <c r="C1616">
        <f t="shared" si="25"/>
        <v>18</v>
      </c>
    </row>
    <row r="1617" spans="1:3">
      <c r="A1617" s="165">
        <v>42327</v>
      </c>
      <c r="B1617">
        <v>1707</v>
      </c>
      <c r="C1617">
        <f t="shared" si="25"/>
        <v>29</v>
      </c>
    </row>
    <row r="1618" spans="1:3">
      <c r="A1618" s="165">
        <v>42328</v>
      </c>
      <c r="B1618">
        <v>1697</v>
      </c>
      <c r="C1618">
        <f t="shared" si="25"/>
        <v>10</v>
      </c>
    </row>
    <row r="1619" spans="1:3">
      <c r="A1619" s="165">
        <v>42331</v>
      </c>
      <c r="B1619">
        <v>1659</v>
      </c>
      <c r="C1619">
        <f t="shared" si="25"/>
        <v>38</v>
      </c>
    </row>
    <row r="1620" spans="1:3">
      <c r="A1620" s="165">
        <v>42332</v>
      </c>
      <c r="B1620">
        <v>1669</v>
      </c>
      <c r="C1620">
        <f t="shared" si="25"/>
        <v>10</v>
      </c>
    </row>
    <row r="1621" spans="1:3">
      <c r="A1621" s="165">
        <v>42333</v>
      </c>
      <c r="B1621">
        <v>1674</v>
      </c>
      <c r="C1621">
        <f t="shared" si="25"/>
        <v>5</v>
      </c>
    </row>
    <row r="1622" spans="1:3">
      <c r="A1622" s="165">
        <v>42334</v>
      </c>
      <c r="B1622">
        <v>1677</v>
      </c>
      <c r="C1622">
        <f t="shared" si="25"/>
        <v>3</v>
      </c>
    </row>
    <row r="1623" spans="1:3">
      <c r="A1623" s="165">
        <v>42335</v>
      </c>
      <c r="B1623">
        <v>1656</v>
      </c>
      <c r="C1623">
        <f t="shared" si="25"/>
        <v>21</v>
      </c>
    </row>
    <row r="1624" spans="1:3">
      <c r="A1624" s="165">
        <v>42338</v>
      </c>
      <c r="B1624">
        <v>1624</v>
      </c>
      <c r="C1624">
        <f t="shared" si="25"/>
        <v>32</v>
      </c>
    </row>
    <row r="1625" spans="1:3">
      <c r="A1625" s="165">
        <v>42339</v>
      </c>
      <c r="B1625">
        <v>1629</v>
      </c>
      <c r="C1625">
        <f t="shared" si="25"/>
        <v>5</v>
      </c>
    </row>
    <row r="1626" spans="1:3">
      <c r="A1626" s="165">
        <v>42340</v>
      </c>
      <c r="B1626">
        <v>1655</v>
      </c>
      <c r="C1626">
        <f t="shared" si="25"/>
        <v>26</v>
      </c>
    </row>
    <row r="1627" spans="1:3">
      <c r="A1627" s="165">
        <v>42341</v>
      </c>
      <c r="B1627">
        <v>1631</v>
      </c>
      <c r="C1627">
        <f t="shared" si="25"/>
        <v>24</v>
      </c>
    </row>
    <row r="1628" spans="1:3">
      <c r="A1628" s="165">
        <v>42342</v>
      </c>
      <c r="B1628">
        <v>1642</v>
      </c>
      <c r="C1628">
        <f t="shared" si="25"/>
        <v>11</v>
      </c>
    </row>
    <row r="1629" spans="1:3">
      <c r="A1629" s="165">
        <v>42345</v>
      </c>
      <c r="B1629">
        <v>1662</v>
      </c>
      <c r="C1629">
        <f t="shared" si="25"/>
        <v>20</v>
      </c>
    </row>
    <row r="1630" spans="1:3">
      <c r="A1630" s="165">
        <v>42346</v>
      </c>
      <c r="B1630">
        <v>1649</v>
      </c>
      <c r="C1630">
        <f t="shared" si="25"/>
        <v>13</v>
      </c>
    </row>
    <row r="1631" spans="1:3">
      <c r="A1631" s="165">
        <v>42347</v>
      </c>
      <c r="B1631">
        <v>1651</v>
      </c>
      <c r="C1631">
        <f t="shared" si="25"/>
        <v>2</v>
      </c>
    </row>
    <row r="1632" spans="1:3">
      <c r="A1632" s="165">
        <v>42348</v>
      </c>
      <c r="B1632">
        <v>1642</v>
      </c>
      <c r="C1632">
        <f t="shared" si="25"/>
        <v>9</v>
      </c>
    </row>
    <row r="1633" spans="1:3">
      <c r="A1633" s="165">
        <v>42349</v>
      </c>
      <c r="B1633">
        <v>1652</v>
      </c>
      <c r="C1633">
        <f t="shared" si="25"/>
        <v>10</v>
      </c>
    </row>
    <row r="1634" spans="1:3">
      <c r="A1634" s="165">
        <v>42352</v>
      </c>
      <c r="B1634">
        <v>1660</v>
      </c>
      <c r="C1634">
        <f t="shared" si="25"/>
        <v>8</v>
      </c>
    </row>
    <row r="1635" spans="1:3">
      <c r="A1635" s="165">
        <v>42353</v>
      </c>
      <c r="B1635">
        <v>1656</v>
      </c>
      <c r="C1635">
        <f t="shared" si="25"/>
        <v>4</v>
      </c>
    </row>
    <row r="1636" spans="1:3">
      <c r="A1636" s="165">
        <v>42354</v>
      </c>
      <c r="B1636">
        <v>1671</v>
      </c>
      <c r="C1636">
        <f t="shared" si="25"/>
        <v>15</v>
      </c>
    </row>
    <row r="1637" spans="1:3">
      <c r="A1637" s="165">
        <v>42355</v>
      </c>
      <c r="B1637">
        <v>1679</v>
      </c>
      <c r="C1637">
        <f t="shared" si="25"/>
        <v>8</v>
      </c>
    </row>
    <row r="1638" spans="1:3">
      <c r="A1638" s="165">
        <v>42356</v>
      </c>
      <c r="B1638">
        <v>1713</v>
      </c>
      <c r="C1638">
        <f t="shared" si="25"/>
        <v>34</v>
      </c>
    </row>
    <row r="1639" spans="1:3">
      <c r="A1639" s="165">
        <v>42359</v>
      </c>
      <c r="B1639">
        <v>1752</v>
      </c>
      <c r="C1639">
        <f t="shared" si="25"/>
        <v>39</v>
      </c>
    </row>
    <row r="1640" spans="1:3">
      <c r="A1640" s="165">
        <v>42360</v>
      </c>
      <c r="B1640">
        <v>1737</v>
      </c>
      <c r="C1640">
        <f t="shared" si="25"/>
        <v>15</v>
      </c>
    </row>
    <row r="1641" spans="1:3">
      <c r="A1641" s="165">
        <v>42361</v>
      </c>
      <c r="B1641">
        <v>1723</v>
      </c>
      <c r="C1641">
        <f t="shared" si="25"/>
        <v>14</v>
      </c>
    </row>
    <row r="1642" spans="1:3">
      <c r="A1642" s="165">
        <v>42362</v>
      </c>
      <c r="B1642">
        <v>1731</v>
      </c>
      <c r="C1642">
        <f t="shared" si="25"/>
        <v>8</v>
      </c>
    </row>
    <row r="1643" spans="1:3">
      <c r="A1643" s="165">
        <v>42363</v>
      </c>
      <c r="B1643">
        <v>1742</v>
      </c>
      <c r="C1643">
        <f t="shared" si="25"/>
        <v>11</v>
      </c>
    </row>
    <row r="1644" spans="1:3">
      <c r="A1644" s="165">
        <v>42366</v>
      </c>
      <c r="B1644">
        <v>1745</v>
      </c>
      <c r="C1644">
        <f t="shared" si="25"/>
        <v>3</v>
      </c>
    </row>
    <row r="1645" spans="1:3">
      <c r="A1645" s="165">
        <v>42367</v>
      </c>
      <c r="B1645">
        <v>1784</v>
      </c>
      <c r="C1645">
        <f t="shared" si="25"/>
        <v>39</v>
      </c>
    </row>
    <row r="1646" spans="1:3">
      <c r="A1646" s="165">
        <v>42368</v>
      </c>
      <c r="B1646">
        <v>1783</v>
      </c>
      <c r="C1646">
        <f t="shared" si="25"/>
        <v>1</v>
      </c>
    </row>
    <row r="1647" spans="1:3">
      <c r="A1647" s="165">
        <v>42369</v>
      </c>
      <c r="B1647">
        <v>1786</v>
      </c>
      <c r="C1647">
        <f t="shared" si="25"/>
        <v>3</v>
      </c>
    </row>
    <row r="1648" spans="1:3">
      <c r="A1648" s="165">
        <v>42373</v>
      </c>
      <c r="B1648">
        <v>1779</v>
      </c>
      <c r="C1648">
        <f t="shared" si="25"/>
        <v>7</v>
      </c>
    </row>
    <row r="1649" spans="1:3">
      <c r="A1649" s="165">
        <v>42374</v>
      </c>
      <c r="B1649">
        <v>1790</v>
      </c>
      <c r="C1649">
        <f t="shared" si="25"/>
        <v>11</v>
      </c>
    </row>
    <row r="1650" spans="1:3">
      <c r="A1650" s="165">
        <v>42375</v>
      </c>
      <c r="B1650">
        <v>1777</v>
      </c>
      <c r="C1650">
        <f t="shared" si="25"/>
        <v>13</v>
      </c>
    </row>
    <row r="1651" spans="1:3">
      <c r="A1651" s="165">
        <v>42376</v>
      </c>
      <c r="B1651">
        <v>1775</v>
      </c>
      <c r="C1651">
        <f t="shared" si="25"/>
        <v>2</v>
      </c>
    </row>
    <row r="1652" spans="1:3">
      <c r="A1652" s="165">
        <v>42377</v>
      </c>
      <c r="B1652">
        <v>1761</v>
      </c>
      <c r="C1652">
        <f t="shared" si="25"/>
        <v>14</v>
      </c>
    </row>
    <row r="1653" spans="1:3">
      <c r="A1653" s="165">
        <v>42380</v>
      </c>
      <c r="B1653">
        <v>1759</v>
      </c>
      <c r="C1653">
        <f t="shared" si="25"/>
        <v>2</v>
      </c>
    </row>
    <row r="1654" spans="1:3">
      <c r="A1654" s="165">
        <v>42381</v>
      </c>
      <c r="B1654">
        <v>1741</v>
      </c>
      <c r="C1654">
        <f t="shared" si="25"/>
        <v>18</v>
      </c>
    </row>
    <row r="1655" spans="1:3">
      <c r="A1655" s="165">
        <v>42382</v>
      </c>
      <c r="B1655">
        <v>1741</v>
      </c>
      <c r="C1655">
        <f t="shared" si="25"/>
        <v>0</v>
      </c>
    </row>
    <row r="1656" spans="1:3">
      <c r="A1656" s="165">
        <v>42383</v>
      </c>
      <c r="B1656">
        <v>1759</v>
      </c>
      <c r="C1656">
        <f t="shared" si="25"/>
        <v>18</v>
      </c>
    </row>
    <row r="1657" spans="1:3">
      <c r="A1657" s="165">
        <v>42384</v>
      </c>
      <c r="B1657">
        <v>1778</v>
      </c>
      <c r="C1657">
        <f t="shared" si="25"/>
        <v>19</v>
      </c>
    </row>
    <row r="1658" spans="1:3">
      <c r="A1658" s="165">
        <v>42387</v>
      </c>
      <c r="B1658">
        <v>1827</v>
      </c>
      <c r="C1658">
        <f t="shared" si="25"/>
        <v>49</v>
      </c>
    </row>
    <row r="1659" spans="1:3">
      <c r="A1659" s="165">
        <v>42388</v>
      </c>
      <c r="B1659">
        <v>1840</v>
      </c>
      <c r="C1659">
        <f t="shared" si="25"/>
        <v>13</v>
      </c>
    </row>
    <row r="1660" spans="1:3">
      <c r="A1660" s="165">
        <v>42389</v>
      </c>
      <c r="B1660">
        <v>1818</v>
      </c>
      <c r="C1660">
        <f t="shared" si="25"/>
        <v>22</v>
      </c>
    </row>
    <row r="1661" spans="1:3">
      <c r="A1661" s="165">
        <v>42390</v>
      </c>
      <c r="B1661">
        <v>1808</v>
      </c>
      <c r="C1661">
        <f t="shared" si="25"/>
        <v>10</v>
      </c>
    </row>
    <row r="1662" spans="1:3">
      <c r="A1662" s="165">
        <v>42391</v>
      </c>
      <c r="B1662">
        <v>1823</v>
      </c>
      <c r="C1662">
        <f t="shared" si="25"/>
        <v>15</v>
      </c>
    </row>
    <row r="1663" spans="1:3">
      <c r="A1663" s="165">
        <v>42394</v>
      </c>
      <c r="B1663">
        <v>1839</v>
      </c>
      <c r="C1663">
        <f t="shared" si="25"/>
        <v>16</v>
      </c>
    </row>
    <row r="1664" spans="1:3">
      <c r="A1664" s="165">
        <v>42395</v>
      </c>
      <c r="B1664">
        <v>1844</v>
      </c>
      <c r="C1664">
        <f t="shared" si="25"/>
        <v>5</v>
      </c>
    </row>
    <row r="1665" spans="1:3">
      <c r="A1665" s="165">
        <v>42396</v>
      </c>
      <c r="B1665">
        <v>1861</v>
      </c>
      <c r="C1665">
        <f t="shared" si="25"/>
        <v>17</v>
      </c>
    </row>
    <row r="1666" spans="1:3">
      <c r="A1666" s="165">
        <v>42397</v>
      </c>
      <c r="B1666">
        <v>1815</v>
      </c>
      <c r="C1666">
        <f t="shared" si="25"/>
        <v>46</v>
      </c>
    </row>
    <row r="1667" spans="1:3">
      <c r="A1667" s="165">
        <v>42398</v>
      </c>
      <c r="B1667">
        <v>1814</v>
      </c>
      <c r="C1667">
        <f t="shared" si="25"/>
        <v>1</v>
      </c>
    </row>
    <row r="1668" spans="1:3">
      <c r="A1668" s="165">
        <v>42401</v>
      </c>
      <c r="B1668">
        <v>1819</v>
      </c>
      <c r="C1668">
        <f t="shared" ref="C1668:C1731" si="26">ABS(B1668-B1667)</f>
        <v>5</v>
      </c>
    </row>
    <row r="1669" spans="1:3">
      <c r="A1669" s="165">
        <v>42402</v>
      </c>
      <c r="B1669">
        <v>1815</v>
      </c>
      <c r="C1669">
        <f t="shared" si="26"/>
        <v>4</v>
      </c>
    </row>
    <row r="1670" spans="1:3">
      <c r="A1670" s="165">
        <v>42403</v>
      </c>
      <c r="B1670">
        <v>1825</v>
      </c>
      <c r="C1670">
        <f t="shared" si="26"/>
        <v>10</v>
      </c>
    </row>
    <row r="1671" spans="1:3">
      <c r="A1671" s="165">
        <v>42404</v>
      </c>
      <c r="B1671">
        <v>1850</v>
      </c>
      <c r="C1671">
        <f t="shared" si="26"/>
        <v>25</v>
      </c>
    </row>
    <row r="1672" spans="1:3">
      <c r="A1672" s="165">
        <v>42405</v>
      </c>
      <c r="B1672">
        <v>1842</v>
      </c>
      <c r="C1672">
        <f t="shared" si="26"/>
        <v>8</v>
      </c>
    </row>
    <row r="1673" spans="1:3">
      <c r="A1673" s="165">
        <v>42415</v>
      </c>
      <c r="B1673">
        <v>1871</v>
      </c>
      <c r="C1673">
        <f t="shared" si="26"/>
        <v>29</v>
      </c>
    </row>
    <row r="1674" spans="1:3">
      <c r="A1674" s="165">
        <v>42416</v>
      </c>
      <c r="B1674">
        <v>1864</v>
      </c>
      <c r="C1674">
        <f t="shared" si="26"/>
        <v>7</v>
      </c>
    </row>
    <row r="1675" spans="1:3">
      <c r="A1675" s="165">
        <v>42417</v>
      </c>
      <c r="B1675">
        <v>1860</v>
      </c>
      <c r="C1675">
        <f t="shared" si="26"/>
        <v>4</v>
      </c>
    </row>
    <row r="1676" spans="1:3">
      <c r="A1676" s="165">
        <v>42418</v>
      </c>
      <c r="B1676">
        <v>1868</v>
      </c>
      <c r="C1676">
        <f t="shared" si="26"/>
        <v>8</v>
      </c>
    </row>
    <row r="1677" spans="1:3">
      <c r="A1677" s="165">
        <v>42419</v>
      </c>
      <c r="B1677">
        <v>1889</v>
      </c>
      <c r="C1677">
        <f t="shared" si="26"/>
        <v>21</v>
      </c>
    </row>
    <row r="1678" spans="1:3">
      <c r="A1678" s="165">
        <v>42422</v>
      </c>
      <c r="B1678">
        <v>1948</v>
      </c>
      <c r="C1678">
        <f t="shared" si="26"/>
        <v>59</v>
      </c>
    </row>
    <row r="1679" spans="1:3">
      <c r="A1679" s="165">
        <v>42423</v>
      </c>
      <c r="B1679">
        <v>1920</v>
      </c>
      <c r="C1679">
        <f t="shared" si="26"/>
        <v>28</v>
      </c>
    </row>
    <row r="1680" spans="1:3">
      <c r="A1680" s="165">
        <v>42424</v>
      </c>
      <c r="B1680">
        <v>1919</v>
      </c>
      <c r="C1680">
        <f t="shared" si="26"/>
        <v>1</v>
      </c>
    </row>
    <row r="1681" spans="1:3">
      <c r="A1681" s="165">
        <v>42425</v>
      </c>
      <c r="B1681">
        <v>1916</v>
      </c>
      <c r="C1681">
        <f t="shared" si="26"/>
        <v>3</v>
      </c>
    </row>
    <row r="1682" spans="1:3">
      <c r="A1682" s="165">
        <v>42426</v>
      </c>
      <c r="B1682">
        <v>1909</v>
      </c>
      <c r="C1682">
        <f t="shared" si="26"/>
        <v>7</v>
      </c>
    </row>
    <row r="1683" spans="1:3">
      <c r="A1683" s="165">
        <v>42429</v>
      </c>
      <c r="B1683">
        <v>1952</v>
      </c>
      <c r="C1683">
        <f t="shared" si="26"/>
        <v>43</v>
      </c>
    </row>
    <row r="1684" spans="1:3">
      <c r="A1684" s="165">
        <v>42430</v>
      </c>
      <c r="B1684">
        <v>1977</v>
      </c>
      <c r="C1684">
        <f t="shared" si="26"/>
        <v>25</v>
      </c>
    </row>
    <row r="1685" spans="1:3">
      <c r="A1685" s="165">
        <v>42431</v>
      </c>
      <c r="B1685">
        <v>1986</v>
      </c>
      <c r="C1685">
        <f t="shared" si="26"/>
        <v>9</v>
      </c>
    </row>
    <row r="1686" spans="1:3">
      <c r="A1686" s="165">
        <v>42432</v>
      </c>
      <c r="B1686">
        <v>1967</v>
      </c>
      <c r="C1686">
        <f t="shared" si="26"/>
        <v>19</v>
      </c>
    </row>
    <row r="1687" spans="1:3">
      <c r="A1687" s="165">
        <v>42433</v>
      </c>
      <c r="B1687">
        <v>1990</v>
      </c>
      <c r="C1687">
        <f t="shared" si="26"/>
        <v>23</v>
      </c>
    </row>
    <row r="1688" spans="1:3">
      <c r="A1688" s="165">
        <v>42436</v>
      </c>
      <c r="B1688">
        <v>2072</v>
      </c>
      <c r="C1688">
        <f t="shared" si="26"/>
        <v>82</v>
      </c>
    </row>
    <row r="1689" spans="1:3">
      <c r="A1689" s="165">
        <v>42437</v>
      </c>
      <c r="B1689">
        <v>2192</v>
      </c>
      <c r="C1689">
        <f t="shared" si="26"/>
        <v>120</v>
      </c>
    </row>
    <row r="1690" spans="1:3">
      <c r="A1690" s="165">
        <v>42438</v>
      </c>
      <c r="B1690">
        <v>2080</v>
      </c>
      <c r="C1690">
        <f t="shared" si="26"/>
        <v>112</v>
      </c>
    </row>
    <row r="1691" spans="1:3">
      <c r="A1691" s="165">
        <v>42439</v>
      </c>
      <c r="B1691">
        <v>2106</v>
      </c>
      <c r="C1691">
        <f t="shared" si="26"/>
        <v>26</v>
      </c>
    </row>
    <row r="1692" spans="1:3">
      <c r="A1692" s="165">
        <v>42440</v>
      </c>
      <c r="B1692">
        <v>2049</v>
      </c>
      <c r="C1692">
        <f t="shared" si="26"/>
        <v>57</v>
      </c>
    </row>
    <row r="1693" spans="1:3">
      <c r="A1693" s="165">
        <v>42443</v>
      </c>
      <c r="B1693">
        <v>2005</v>
      </c>
      <c r="C1693">
        <f t="shared" si="26"/>
        <v>44</v>
      </c>
    </row>
    <row r="1694" spans="1:3">
      <c r="A1694" s="165">
        <v>42444</v>
      </c>
      <c r="B1694">
        <v>1988</v>
      </c>
      <c r="C1694">
        <f t="shared" si="26"/>
        <v>17</v>
      </c>
    </row>
    <row r="1695" spans="1:3">
      <c r="A1695" s="165">
        <v>42445</v>
      </c>
      <c r="B1695">
        <v>2026</v>
      </c>
      <c r="C1695">
        <f t="shared" si="26"/>
        <v>38</v>
      </c>
    </row>
    <row r="1696" spans="1:3">
      <c r="A1696" s="165">
        <v>42446</v>
      </c>
      <c r="B1696">
        <v>2095</v>
      </c>
      <c r="C1696">
        <f t="shared" si="26"/>
        <v>69</v>
      </c>
    </row>
    <row r="1697" spans="1:3">
      <c r="A1697" s="165">
        <v>42447</v>
      </c>
      <c r="B1697">
        <v>2128</v>
      </c>
      <c r="C1697">
        <f t="shared" si="26"/>
        <v>33</v>
      </c>
    </row>
    <row r="1698" spans="1:3">
      <c r="A1698" s="165">
        <v>42450</v>
      </c>
      <c r="B1698">
        <v>2156</v>
      </c>
      <c r="C1698">
        <f t="shared" si="26"/>
        <v>28</v>
      </c>
    </row>
    <row r="1699" spans="1:3">
      <c r="A1699" s="165">
        <v>42451</v>
      </c>
      <c r="B1699">
        <v>2170</v>
      </c>
      <c r="C1699">
        <f t="shared" si="26"/>
        <v>14</v>
      </c>
    </row>
    <row r="1700" spans="1:3">
      <c r="A1700" s="165">
        <v>42452</v>
      </c>
      <c r="B1700">
        <v>2210</v>
      </c>
      <c r="C1700">
        <f t="shared" si="26"/>
        <v>40</v>
      </c>
    </row>
    <row r="1701" spans="1:3">
      <c r="A1701" s="165">
        <v>42453</v>
      </c>
      <c r="B1701">
        <v>2145</v>
      </c>
      <c r="C1701">
        <f t="shared" si="26"/>
        <v>65</v>
      </c>
    </row>
    <row r="1702" spans="1:3">
      <c r="A1702" s="165">
        <v>42454</v>
      </c>
      <c r="B1702">
        <v>2213</v>
      </c>
      <c r="C1702">
        <f t="shared" si="26"/>
        <v>68</v>
      </c>
    </row>
    <row r="1703" spans="1:3">
      <c r="A1703" s="165">
        <v>42457</v>
      </c>
      <c r="B1703">
        <v>2163</v>
      </c>
      <c r="C1703">
        <f t="shared" si="26"/>
        <v>50</v>
      </c>
    </row>
    <row r="1704" spans="1:3">
      <c r="A1704" s="165">
        <v>42458</v>
      </c>
      <c r="B1704">
        <v>2183</v>
      </c>
      <c r="C1704">
        <f t="shared" si="26"/>
        <v>20</v>
      </c>
    </row>
    <row r="1705" spans="1:3">
      <c r="A1705" s="165">
        <v>42459</v>
      </c>
      <c r="B1705">
        <v>2134</v>
      </c>
      <c r="C1705">
        <f t="shared" si="26"/>
        <v>49</v>
      </c>
    </row>
    <row r="1706" spans="1:3">
      <c r="A1706" s="165">
        <v>42460</v>
      </c>
      <c r="B1706">
        <v>2150</v>
      </c>
      <c r="C1706">
        <f t="shared" si="26"/>
        <v>16</v>
      </c>
    </row>
    <row r="1707" spans="1:3">
      <c r="A1707" s="165">
        <v>42461</v>
      </c>
      <c r="B1707">
        <v>2203</v>
      </c>
      <c r="C1707">
        <f t="shared" si="26"/>
        <v>53</v>
      </c>
    </row>
    <row r="1708" spans="1:3">
      <c r="A1708" s="165">
        <v>42465</v>
      </c>
      <c r="B1708">
        <v>2205</v>
      </c>
      <c r="C1708">
        <f t="shared" si="26"/>
        <v>2</v>
      </c>
    </row>
    <row r="1709" spans="1:3">
      <c r="A1709" s="165">
        <v>42466</v>
      </c>
      <c r="B1709">
        <v>2193</v>
      </c>
      <c r="C1709">
        <f t="shared" si="26"/>
        <v>12</v>
      </c>
    </row>
    <row r="1710" spans="1:3">
      <c r="A1710" s="165">
        <v>42467</v>
      </c>
      <c r="B1710">
        <v>2201</v>
      </c>
      <c r="C1710">
        <f t="shared" si="26"/>
        <v>8</v>
      </c>
    </row>
    <row r="1711" spans="1:3">
      <c r="A1711" s="165">
        <v>42468</v>
      </c>
      <c r="B1711">
        <v>2207</v>
      </c>
      <c r="C1711">
        <f t="shared" si="26"/>
        <v>6</v>
      </c>
    </row>
    <row r="1712" spans="1:3">
      <c r="A1712" s="165">
        <v>42471</v>
      </c>
      <c r="B1712">
        <v>2299</v>
      </c>
      <c r="C1712">
        <f t="shared" si="26"/>
        <v>92</v>
      </c>
    </row>
    <row r="1713" spans="1:3">
      <c r="A1713" s="165">
        <v>42472</v>
      </c>
      <c r="B1713">
        <v>2344</v>
      </c>
      <c r="C1713">
        <f t="shared" si="26"/>
        <v>45</v>
      </c>
    </row>
    <row r="1714" spans="1:3">
      <c r="A1714" s="165">
        <v>42473</v>
      </c>
      <c r="B1714">
        <v>2352</v>
      </c>
      <c r="C1714">
        <f t="shared" si="26"/>
        <v>8</v>
      </c>
    </row>
    <row r="1715" spans="1:3">
      <c r="A1715" s="165">
        <v>42474</v>
      </c>
      <c r="B1715">
        <v>2322</v>
      </c>
      <c r="C1715">
        <f t="shared" si="26"/>
        <v>30</v>
      </c>
    </row>
    <row r="1716" spans="1:3">
      <c r="A1716" s="165">
        <v>42475</v>
      </c>
      <c r="B1716">
        <v>2297</v>
      </c>
      <c r="C1716">
        <f t="shared" si="26"/>
        <v>25</v>
      </c>
    </row>
    <row r="1717" spans="1:3">
      <c r="A1717" s="165">
        <v>42478</v>
      </c>
      <c r="B1717">
        <v>2387</v>
      </c>
      <c r="C1717">
        <f t="shared" si="26"/>
        <v>90</v>
      </c>
    </row>
    <row r="1718" spans="1:3">
      <c r="A1718" s="165">
        <v>42479</v>
      </c>
      <c r="B1718">
        <v>2492</v>
      </c>
      <c r="C1718">
        <f t="shared" si="26"/>
        <v>105</v>
      </c>
    </row>
    <row r="1719" spans="1:3">
      <c r="A1719" s="165">
        <v>42480</v>
      </c>
      <c r="B1719">
        <v>2590</v>
      </c>
      <c r="C1719">
        <f t="shared" si="26"/>
        <v>98</v>
      </c>
    </row>
    <row r="1720" spans="1:3">
      <c r="A1720" s="165">
        <v>42481</v>
      </c>
      <c r="B1720">
        <v>2747</v>
      </c>
      <c r="C1720">
        <f t="shared" si="26"/>
        <v>157</v>
      </c>
    </row>
    <row r="1721" spans="1:3">
      <c r="A1721" s="165">
        <v>42482</v>
      </c>
      <c r="B1721">
        <v>2615</v>
      </c>
      <c r="C1721">
        <f t="shared" si="26"/>
        <v>132</v>
      </c>
    </row>
    <row r="1722" spans="1:3">
      <c r="A1722" s="165">
        <v>42485</v>
      </c>
      <c r="B1722">
        <v>2636</v>
      </c>
      <c r="C1722">
        <f t="shared" si="26"/>
        <v>21</v>
      </c>
    </row>
    <row r="1723" spans="1:3">
      <c r="A1723" s="165">
        <v>42486</v>
      </c>
      <c r="B1723">
        <v>2548</v>
      </c>
      <c r="C1723">
        <f t="shared" si="26"/>
        <v>88</v>
      </c>
    </row>
    <row r="1724" spans="1:3">
      <c r="A1724" s="165">
        <v>42487</v>
      </c>
      <c r="B1724">
        <v>2493</v>
      </c>
      <c r="C1724">
        <f t="shared" si="26"/>
        <v>55</v>
      </c>
    </row>
    <row r="1725" spans="1:3">
      <c r="A1725" s="165">
        <v>42488</v>
      </c>
      <c r="B1725">
        <v>2530</v>
      </c>
      <c r="C1725">
        <f t="shared" si="26"/>
        <v>37</v>
      </c>
    </row>
    <row r="1726" spans="1:3">
      <c r="A1726" s="165">
        <v>42489</v>
      </c>
      <c r="B1726">
        <v>2571</v>
      </c>
      <c r="C1726">
        <f t="shared" si="26"/>
        <v>41</v>
      </c>
    </row>
    <row r="1727" spans="1:3">
      <c r="A1727" s="165">
        <v>42493</v>
      </c>
      <c r="B1727">
        <v>2442</v>
      </c>
      <c r="C1727">
        <f t="shared" si="26"/>
        <v>129</v>
      </c>
    </row>
    <row r="1728" spans="1:3">
      <c r="A1728" s="165">
        <v>42494</v>
      </c>
      <c r="B1728">
        <v>2371</v>
      </c>
      <c r="C1728">
        <f t="shared" si="26"/>
        <v>71</v>
      </c>
    </row>
    <row r="1729" spans="1:3">
      <c r="A1729" s="165">
        <v>42495</v>
      </c>
      <c r="B1729">
        <v>2298</v>
      </c>
      <c r="C1729">
        <f t="shared" si="26"/>
        <v>73</v>
      </c>
    </row>
    <row r="1730" spans="1:3">
      <c r="A1730" s="165">
        <v>42496</v>
      </c>
      <c r="B1730">
        <v>2326</v>
      </c>
      <c r="C1730">
        <f t="shared" si="26"/>
        <v>28</v>
      </c>
    </row>
    <row r="1731" spans="1:3">
      <c r="A1731" s="165">
        <v>42499</v>
      </c>
      <c r="B1731">
        <v>2165</v>
      </c>
      <c r="C1731">
        <f t="shared" si="26"/>
        <v>161</v>
      </c>
    </row>
    <row r="1732" spans="1:3">
      <c r="A1732" s="165">
        <v>42500</v>
      </c>
      <c r="B1732">
        <v>2138</v>
      </c>
      <c r="C1732">
        <f t="shared" ref="C1732:C1795" si="27">ABS(B1732-B1731)</f>
        <v>27</v>
      </c>
    </row>
    <row r="1733" spans="1:3">
      <c r="A1733" s="165">
        <v>42501</v>
      </c>
      <c r="B1733">
        <v>2139</v>
      </c>
      <c r="C1733">
        <f t="shared" si="27"/>
        <v>1</v>
      </c>
    </row>
    <row r="1734" spans="1:3">
      <c r="A1734" s="165">
        <v>42502</v>
      </c>
      <c r="B1734">
        <v>2069</v>
      </c>
      <c r="C1734">
        <f t="shared" si="27"/>
        <v>70</v>
      </c>
    </row>
    <row r="1735" spans="1:3">
      <c r="A1735" s="165">
        <v>42503</v>
      </c>
      <c r="B1735">
        <v>2024</v>
      </c>
      <c r="C1735">
        <f t="shared" si="27"/>
        <v>45</v>
      </c>
    </row>
    <row r="1736" spans="1:3">
      <c r="A1736" s="165">
        <v>42506</v>
      </c>
      <c r="B1736">
        <v>2046</v>
      </c>
      <c r="C1736">
        <f t="shared" si="27"/>
        <v>22</v>
      </c>
    </row>
    <row r="1737" spans="1:3">
      <c r="A1737" s="165">
        <v>42507</v>
      </c>
      <c r="B1737">
        <v>2105</v>
      </c>
      <c r="C1737">
        <f t="shared" si="27"/>
        <v>59</v>
      </c>
    </row>
    <row r="1738" spans="1:3">
      <c r="A1738" s="165">
        <v>42508</v>
      </c>
      <c r="B1738">
        <v>2047</v>
      </c>
      <c r="C1738">
        <f t="shared" si="27"/>
        <v>58</v>
      </c>
    </row>
    <row r="1739" spans="1:3">
      <c r="A1739" s="165">
        <v>42509</v>
      </c>
      <c r="B1739">
        <v>2036</v>
      </c>
      <c r="C1739">
        <f t="shared" si="27"/>
        <v>11</v>
      </c>
    </row>
    <row r="1740" spans="1:3">
      <c r="A1740" s="165">
        <v>42510</v>
      </c>
      <c r="B1740">
        <v>2055</v>
      </c>
      <c r="C1740">
        <f t="shared" si="27"/>
        <v>19</v>
      </c>
    </row>
    <row r="1741" spans="1:3">
      <c r="A1741" s="165">
        <v>42513</v>
      </c>
      <c r="B1741">
        <v>1942</v>
      </c>
      <c r="C1741">
        <f t="shared" si="27"/>
        <v>113</v>
      </c>
    </row>
    <row r="1742" spans="1:3">
      <c r="A1742" s="165">
        <v>42514</v>
      </c>
      <c r="B1742">
        <v>1950</v>
      </c>
      <c r="C1742">
        <f t="shared" si="27"/>
        <v>8</v>
      </c>
    </row>
    <row r="1743" spans="1:3">
      <c r="A1743" s="165">
        <v>42515</v>
      </c>
      <c r="B1743">
        <v>1912</v>
      </c>
      <c r="C1743">
        <f t="shared" si="27"/>
        <v>38</v>
      </c>
    </row>
    <row r="1744" spans="1:3">
      <c r="A1744" s="165">
        <v>42516</v>
      </c>
      <c r="B1744">
        <v>1946</v>
      </c>
      <c r="C1744">
        <f t="shared" si="27"/>
        <v>34</v>
      </c>
    </row>
    <row r="1745" spans="1:3">
      <c r="A1745" s="165">
        <v>42517</v>
      </c>
      <c r="B1745">
        <v>2024</v>
      </c>
      <c r="C1745">
        <f t="shared" si="27"/>
        <v>78</v>
      </c>
    </row>
    <row r="1746" spans="1:3">
      <c r="A1746" s="165">
        <v>42520</v>
      </c>
      <c r="B1746">
        <v>1984</v>
      </c>
      <c r="C1746">
        <f t="shared" si="27"/>
        <v>40</v>
      </c>
    </row>
    <row r="1747" spans="1:3">
      <c r="A1747" s="165">
        <v>42521</v>
      </c>
      <c r="B1747">
        <v>1973</v>
      </c>
      <c r="C1747">
        <f t="shared" si="27"/>
        <v>11</v>
      </c>
    </row>
    <row r="1748" spans="1:3">
      <c r="A1748" s="165">
        <v>42522</v>
      </c>
      <c r="B1748">
        <v>1951</v>
      </c>
      <c r="C1748">
        <f t="shared" si="27"/>
        <v>22</v>
      </c>
    </row>
    <row r="1749" spans="1:3">
      <c r="A1749" s="165">
        <v>42523</v>
      </c>
      <c r="B1749">
        <v>1951</v>
      </c>
      <c r="C1749">
        <f t="shared" si="27"/>
        <v>0</v>
      </c>
    </row>
    <row r="1750" spans="1:3">
      <c r="A1750" s="165">
        <v>42524</v>
      </c>
      <c r="B1750">
        <v>1985</v>
      </c>
      <c r="C1750">
        <f t="shared" si="27"/>
        <v>34</v>
      </c>
    </row>
    <row r="1751" spans="1:3">
      <c r="A1751" s="165">
        <v>42527</v>
      </c>
      <c r="B1751">
        <v>2054</v>
      </c>
      <c r="C1751">
        <f t="shared" si="27"/>
        <v>69</v>
      </c>
    </row>
    <row r="1752" spans="1:3">
      <c r="A1752" s="165">
        <v>42528</v>
      </c>
      <c r="B1752">
        <v>2070</v>
      </c>
      <c r="C1752">
        <f t="shared" si="27"/>
        <v>16</v>
      </c>
    </row>
    <row r="1753" spans="1:3">
      <c r="A1753" s="165">
        <v>42529</v>
      </c>
      <c r="B1753">
        <v>2089</v>
      </c>
      <c r="C1753">
        <f t="shared" si="27"/>
        <v>19</v>
      </c>
    </row>
    <row r="1754" spans="1:3">
      <c r="A1754" s="165">
        <v>42534</v>
      </c>
      <c r="B1754">
        <v>2156</v>
      </c>
      <c r="C1754">
        <f t="shared" si="27"/>
        <v>67</v>
      </c>
    </row>
    <row r="1755" spans="1:3">
      <c r="A1755" s="165">
        <v>42535</v>
      </c>
      <c r="B1755">
        <v>2064</v>
      </c>
      <c r="C1755">
        <f t="shared" si="27"/>
        <v>92</v>
      </c>
    </row>
    <row r="1756" spans="1:3">
      <c r="A1756" s="165">
        <v>42536</v>
      </c>
      <c r="B1756">
        <v>2058</v>
      </c>
      <c r="C1756">
        <f t="shared" si="27"/>
        <v>6</v>
      </c>
    </row>
    <row r="1757" spans="1:3">
      <c r="A1757" s="165">
        <v>42537</v>
      </c>
      <c r="B1757">
        <v>2065</v>
      </c>
      <c r="C1757">
        <f t="shared" si="27"/>
        <v>7</v>
      </c>
    </row>
    <row r="1758" spans="1:3">
      <c r="A1758" s="165">
        <v>42538</v>
      </c>
      <c r="B1758">
        <v>2067</v>
      </c>
      <c r="C1758">
        <f t="shared" si="27"/>
        <v>2</v>
      </c>
    </row>
    <row r="1759" spans="1:3">
      <c r="A1759" s="165">
        <v>42541</v>
      </c>
      <c r="B1759">
        <v>2055</v>
      </c>
      <c r="C1759">
        <f t="shared" si="27"/>
        <v>12</v>
      </c>
    </row>
    <row r="1760" spans="1:3">
      <c r="A1760" s="165">
        <v>42542</v>
      </c>
      <c r="B1760">
        <v>2072</v>
      </c>
      <c r="C1760">
        <f t="shared" si="27"/>
        <v>17</v>
      </c>
    </row>
    <row r="1761" spans="1:3">
      <c r="A1761" s="165">
        <v>42543</v>
      </c>
      <c r="B1761">
        <v>2131</v>
      </c>
      <c r="C1761">
        <f t="shared" si="27"/>
        <v>59</v>
      </c>
    </row>
    <row r="1762" spans="1:3">
      <c r="A1762" s="165">
        <v>42544</v>
      </c>
      <c r="B1762">
        <v>2129</v>
      </c>
      <c r="C1762">
        <f t="shared" si="27"/>
        <v>2</v>
      </c>
    </row>
    <row r="1763" spans="1:3">
      <c r="A1763" s="165">
        <v>42545</v>
      </c>
      <c r="B1763">
        <v>2116</v>
      </c>
      <c r="C1763">
        <f t="shared" si="27"/>
        <v>13</v>
      </c>
    </row>
    <row r="1764" spans="1:3">
      <c r="A1764" s="165">
        <v>42548</v>
      </c>
      <c r="B1764">
        <v>2256</v>
      </c>
      <c r="C1764">
        <f t="shared" si="27"/>
        <v>140</v>
      </c>
    </row>
    <row r="1765" spans="1:3">
      <c r="A1765" s="165">
        <v>42549</v>
      </c>
      <c r="B1765">
        <v>2252</v>
      </c>
      <c r="C1765">
        <f t="shared" si="27"/>
        <v>4</v>
      </c>
    </row>
    <row r="1766" spans="1:3">
      <c r="A1766" s="165">
        <v>42550</v>
      </c>
      <c r="B1766">
        <v>2232</v>
      </c>
      <c r="C1766">
        <f t="shared" si="27"/>
        <v>20</v>
      </c>
    </row>
    <row r="1767" spans="1:3">
      <c r="A1767" s="165">
        <v>42551</v>
      </c>
      <c r="B1767">
        <v>2324</v>
      </c>
      <c r="C1767">
        <f t="shared" si="27"/>
        <v>92</v>
      </c>
    </row>
    <row r="1768" spans="1:3">
      <c r="A1768" s="165">
        <v>42552</v>
      </c>
      <c r="B1768">
        <v>2334</v>
      </c>
      <c r="C1768">
        <f t="shared" si="27"/>
        <v>10</v>
      </c>
    </row>
    <row r="1769" spans="1:3">
      <c r="A1769" s="165">
        <v>42555</v>
      </c>
      <c r="B1769">
        <v>2408</v>
      </c>
      <c r="C1769">
        <f t="shared" si="27"/>
        <v>74</v>
      </c>
    </row>
    <row r="1770" spans="1:3">
      <c r="A1770" s="165">
        <v>42556</v>
      </c>
      <c r="B1770">
        <v>2389</v>
      </c>
      <c r="C1770">
        <f t="shared" si="27"/>
        <v>19</v>
      </c>
    </row>
    <row r="1771" spans="1:3">
      <c r="A1771" s="165">
        <v>42557</v>
      </c>
      <c r="B1771">
        <v>2361</v>
      </c>
      <c r="C1771">
        <f t="shared" si="27"/>
        <v>28</v>
      </c>
    </row>
    <row r="1772" spans="1:3">
      <c r="A1772" s="165">
        <v>42558</v>
      </c>
      <c r="B1772">
        <v>2369</v>
      </c>
      <c r="C1772">
        <f t="shared" si="27"/>
        <v>8</v>
      </c>
    </row>
    <row r="1773" spans="1:3">
      <c r="A1773" s="165">
        <v>42559</v>
      </c>
      <c r="B1773">
        <v>2423</v>
      </c>
      <c r="C1773">
        <f t="shared" si="27"/>
        <v>54</v>
      </c>
    </row>
    <row r="1774" spans="1:3">
      <c r="A1774" s="165">
        <v>42562</v>
      </c>
      <c r="B1774">
        <v>2407</v>
      </c>
      <c r="C1774">
        <f t="shared" si="27"/>
        <v>16</v>
      </c>
    </row>
    <row r="1775" spans="1:3">
      <c r="A1775" s="165">
        <v>42563</v>
      </c>
      <c r="B1775">
        <v>2529</v>
      </c>
      <c r="C1775">
        <f t="shared" si="27"/>
        <v>122</v>
      </c>
    </row>
    <row r="1776" spans="1:3">
      <c r="A1776" s="165">
        <v>42564</v>
      </c>
      <c r="B1776">
        <v>2493</v>
      </c>
      <c r="C1776">
        <f t="shared" si="27"/>
        <v>36</v>
      </c>
    </row>
    <row r="1777" spans="1:3">
      <c r="A1777" s="165">
        <v>42565</v>
      </c>
      <c r="B1777">
        <v>2502</v>
      </c>
      <c r="C1777">
        <f t="shared" si="27"/>
        <v>9</v>
      </c>
    </row>
    <row r="1778" spans="1:3">
      <c r="A1778" s="165">
        <v>42566</v>
      </c>
      <c r="B1778">
        <v>2504</v>
      </c>
      <c r="C1778">
        <f t="shared" si="27"/>
        <v>2</v>
      </c>
    </row>
    <row r="1779" spans="1:3">
      <c r="A1779" s="165">
        <v>42569</v>
      </c>
      <c r="B1779">
        <v>2342</v>
      </c>
      <c r="C1779">
        <f t="shared" si="27"/>
        <v>162</v>
      </c>
    </row>
    <row r="1780" spans="1:3">
      <c r="A1780" s="165">
        <v>42570</v>
      </c>
      <c r="B1780">
        <v>2277</v>
      </c>
      <c r="C1780">
        <f t="shared" si="27"/>
        <v>65</v>
      </c>
    </row>
    <row r="1781" spans="1:3">
      <c r="A1781" s="165">
        <v>42571</v>
      </c>
      <c r="B1781">
        <v>2289</v>
      </c>
      <c r="C1781">
        <f t="shared" si="27"/>
        <v>12</v>
      </c>
    </row>
    <row r="1782" spans="1:3">
      <c r="A1782" s="165">
        <v>42572</v>
      </c>
      <c r="B1782">
        <v>2374</v>
      </c>
      <c r="C1782">
        <f t="shared" si="27"/>
        <v>85</v>
      </c>
    </row>
    <row r="1783" spans="1:3">
      <c r="A1783" s="165">
        <v>42573</v>
      </c>
      <c r="B1783">
        <v>2291</v>
      </c>
      <c r="C1783">
        <f t="shared" si="27"/>
        <v>83</v>
      </c>
    </row>
    <row r="1784" spans="1:3">
      <c r="A1784" s="165">
        <v>42576</v>
      </c>
      <c r="B1784">
        <v>2320</v>
      </c>
      <c r="C1784">
        <f t="shared" si="27"/>
        <v>29</v>
      </c>
    </row>
    <row r="1785" spans="1:3">
      <c r="A1785" s="165">
        <v>42577</v>
      </c>
      <c r="B1785">
        <v>2352</v>
      </c>
      <c r="C1785">
        <f t="shared" si="27"/>
        <v>32</v>
      </c>
    </row>
    <row r="1786" spans="1:3">
      <c r="A1786" s="165">
        <v>42578</v>
      </c>
      <c r="B1786">
        <v>2399</v>
      </c>
      <c r="C1786">
        <f t="shared" si="27"/>
        <v>47</v>
      </c>
    </row>
    <row r="1787" spans="1:3">
      <c r="A1787" s="165">
        <v>42579</v>
      </c>
      <c r="B1787">
        <v>2461</v>
      </c>
      <c r="C1787">
        <f t="shared" si="27"/>
        <v>62</v>
      </c>
    </row>
    <row r="1788" spans="1:3">
      <c r="A1788" s="165">
        <v>42580</v>
      </c>
      <c r="B1788">
        <v>2395</v>
      </c>
      <c r="C1788">
        <f t="shared" si="27"/>
        <v>66</v>
      </c>
    </row>
    <row r="1789" spans="1:3">
      <c r="A1789" s="165">
        <v>42583</v>
      </c>
      <c r="B1789">
        <v>2474</v>
      </c>
      <c r="C1789">
        <f t="shared" si="27"/>
        <v>79</v>
      </c>
    </row>
    <row r="1790" spans="1:3">
      <c r="A1790" s="165">
        <v>42584</v>
      </c>
      <c r="B1790">
        <v>2490</v>
      </c>
      <c r="C1790">
        <f t="shared" si="27"/>
        <v>16</v>
      </c>
    </row>
    <row r="1791" spans="1:3">
      <c r="A1791" s="165">
        <v>42585</v>
      </c>
      <c r="B1791">
        <v>2470</v>
      </c>
      <c r="C1791">
        <f t="shared" si="27"/>
        <v>20</v>
      </c>
    </row>
    <row r="1792" spans="1:3">
      <c r="A1792" s="165">
        <v>42586</v>
      </c>
      <c r="B1792">
        <v>2426</v>
      </c>
      <c r="C1792">
        <f t="shared" si="27"/>
        <v>44</v>
      </c>
    </row>
    <row r="1793" spans="1:3">
      <c r="A1793" s="165">
        <v>42587</v>
      </c>
      <c r="B1793">
        <v>2511</v>
      </c>
      <c r="C1793">
        <f t="shared" si="27"/>
        <v>85</v>
      </c>
    </row>
    <row r="1794" spans="1:3">
      <c r="A1794" s="165">
        <v>42590</v>
      </c>
      <c r="B1794">
        <v>2576</v>
      </c>
      <c r="C1794">
        <f t="shared" si="27"/>
        <v>65</v>
      </c>
    </row>
    <row r="1795" spans="1:3">
      <c r="A1795" s="165">
        <v>42591</v>
      </c>
      <c r="B1795">
        <v>2555</v>
      </c>
      <c r="C1795">
        <f t="shared" si="27"/>
        <v>21</v>
      </c>
    </row>
    <row r="1796" spans="1:3">
      <c r="A1796" s="165">
        <v>42592</v>
      </c>
      <c r="B1796">
        <v>2552</v>
      </c>
      <c r="C1796">
        <f t="shared" ref="C1796:C1859" si="28">ABS(B1796-B1795)</f>
        <v>3</v>
      </c>
    </row>
    <row r="1797" spans="1:3">
      <c r="A1797" s="165">
        <v>42593</v>
      </c>
      <c r="B1797">
        <v>2555</v>
      </c>
      <c r="C1797">
        <f t="shared" si="28"/>
        <v>3</v>
      </c>
    </row>
    <row r="1798" spans="1:3">
      <c r="A1798" s="165">
        <v>42594</v>
      </c>
      <c r="B1798">
        <v>2536</v>
      </c>
      <c r="C1798">
        <f t="shared" si="28"/>
        <v>19</v>
      </c>
    </row>
    <row r="1799" spans="1:3">
      <c r="A1799" s="165">
        <v>42597</v>
      </c>
      <c r="B1799">
        <v>2519</v>
      </c>
      <c r="C1799">
        <f t="shared" si="28"/>
        <v>17</v>
      </c>
    </row>
    <row r="1800" spans="1:3">
      <c r="A1800" s="165">
        <v>42598</v>
      </c>
      <c r="B1800">
        <v>2606</v>
      </c>
      <c r="C1800">
        <f t="shared" si="28"/>
        <v>87</v>
      </c>
    </row>
    <row r="1801" spans="1:3">
      <c r="A1801" s="165">
        <v>42599</v>
      </c>
      <c r="B1801">
        <v>2552</v>
      </c>
      <c r="C1801">
        <f t="shared" si="28"/>
        <v>54</v>
      </c>
    </row>
    <row r="1802" spans="1:3">
      <c r="A1802" s="165">
        <v>42600</v>
      </c>
      <c r="B1802">
        <v>2556</v>
      </c>
      <c r="C1802">
        <f t="shared" si="28"/>
        <v>4</v>
      </c>
    </row>
    <row r="1803" spans="1:3">
      <c r="A1803" s="165">
        <v>42601</v>
      </c>
      <c r="B1803">
        <v>2561</v>
      </c>
      <c r="C1803">
        <f t="shared" si="28"/>
        <v>5</v>
      </c>
    </row>
    <row r="1804" spans="1:3">
      <c r="A1804" s="165">
        <v>42604</v>
      </c>
      <c r="B1804">
        <v>2543</v>
      </c>
      <c r="C1804">
        <f t="shared" si="28"/>
        <v>18</v>
      </c>
    </row>
    <row r="1805" spans="1:3">
      <c r="A1805" s="165">
        <v>42605</v>
      </c>
      <c r="B1805">
        <v>2584</v>
      </c>
      <c r="C1805">
        <f t="shared" si="28"/>
        <v>41</v>
      </c>
    </row>
    <row r="1806" spans="1:3">
      <c r="A1806" s="165">
        <v>42606</v>
      </c>
      <c r="B1806">
        <v>2582</v>
      </c>
      <c r="C1806">
        <f t="shared" si="28"/>
        <v>2</v>
      </c>
    </row>
    <row r="1807" spans="1:3">
      <c r="A1807" s="165">
        <v>42607</v>
      </c>
      <c r="B1807">
        <v>2565</v>
      </c>
      <c r="C1807">
        <f t="shared" si="28"/>
        <v>17</v>
      </c>
    </row>
    <row r="1808" spans="1:3">
      <c r="A1808" s="165">
        <v>42608</v>
      </c>
      <c r="B1808">
        <v>2505</v>
      </c>
      <c r="C1808">
        <f t="shared" si="28"/>
        <v>60</v>
      </c>
    </row>
    <row r="1809" spans="1:3">
      <c r="A1809" s="165">
        <v>42611</v>
      </c>
      <c r="B1809">
        <v>2481</v>
      </c>
      <c r="C1809">
        <f t="shared" si="28"/>
        <v>24</v>
      </c>
    </row>
    <row r="1810" spans="1:3">
      <c r="A1810" s="165">
        <v>42612</v>
      </c>
      <c r="B1810">
        <v>2428</v>
      </c>
      <c r="C1810">
        <f t="shared" si="28"/>
        <v>53</v>
      </c>
    </row>
    <row r="1811" spans="1:3">
      <c r="A1811" s="165">
        <v>42613</v>
      </c>
      <c r="B1811">
        <v>2393</v>
      </c>
      <c r="C1811">
        <f t="shared" si="28"/>
        <v>35</v>
      </c>
    </row>
    <row r="1812" spans="1:3">
      <c r="A1812" s="165">
        <v>42614</v>
      </c>
      <c r="B1812">
        <v>2405</v>
      </c>
      <c r="C1812">
        <f t="shared" si="28"/>
        <v>12</v>
      </c>
    </row>
    <row r="1813" spans="1:3">
      <c r="A1813" s="165">
        <v>42615</v>
      </c>
      <c r="B1813">
        <v>2408</v>
      </c>
      <c r="C1813">
        <f t="shared" si="28"/>
        <v>3</v>
      </c>
    </row>
    <row r="1814" spans="1:3">
      <c r="A1814" s="165">
        <v>42618</v>
      </c>
      <c r="B1814">
        <v>2435</v>
      </c>
      <c r="C1814">
        <f t="shared" si="28"/>
        <v>27</v>
      </c>
    </row>
    <row r="1815" spans="1:3">
      <c r="A1815" s="165">
        <v>42619</v>
      </c>
      <c r="B1815">
        <v>2426</v>
      </c>
      <c r="C1815">
        <f t="shared" si="28"/>
        <v>9</v>
      </c>
    </row>
    <row r="1816" spans="1:3">
      <c r="A1816" s="165">
        <v>42620</v>
      </c>
      <c r="B1816">
        <v>2336</v>
      </c>
      <c r="C1816">
        <f t="shared" si="28"/>
        <v>90</v>
      </c>
    </row>
    <row r="1817" spans="1:3">
      <c r="A1817" s="165">
        <v>42621</v>
      </c>
      <c r="B1817">
        <v>2339</v>
      </c>
      <c r="C1817">
        <f t="shared" si="28"/>
        <v>3</v>
      </c>
    </row>
    <row r="1818" spans="1:3">
      <c r="A1818" s="165">
        <v>42622</v>
      </c>
      <c r="B1818">
        <v>2341</v>
      </c>
      <c r="C1818">
        <f t="shared" si="28"/>
        <v>2</v>
      </c>
    </row>
    <row r="1819" spans="1:3">
      <c r="A1819" s="165">
        <v>42625</v>
      </c>
      <c r="B1819">
        <v>2275</v>
      </c>
      <c r="C1819">
        <f t="shared" si="28"/>
        <v>66</v>
      </c>
    </row>
    <row r="1820" spans="1:3">
      <c r="A1820" s="165">
        <v>42626</v>
      </c>
      <c r="B1820">
        <v>2254</v>
      </c>
      <c r="C1820">
        <f t="shared" si="28"/>
        <v>21</v>
      </c>
    </row>
    <row r="1821" spans="1:3">
      <c r="A1821" s="165">
        <v>42627</v>
      </c>
      <c r="B1821">
        <v>2249</v>
      </c>
      <c r="C1821">
        <f t="shared" si="28"/>
        <v>5</v>
      </c>
    </row>
    <row r="1822" spans="1:3">
      <c r="A1822" s="165">
        <v>42632</v>
      </c>
      <c r="B1822">
        <v>2241</v>
      </c>
      <c r="C1822">
        <f t="shared" si="28"/>
        <v>8</v>
      </c>
    </row>
    <row r="1823" spans="1:3">
      <c r="A1823" s="165">
        <v>42633</v>
      </c>
      <c r="B1823">
        <v>2265</v>
      </c>
      <c r="C1823">
        <f t="shared" si="28"/>
        <v>24</v>
      </c>
    </row>
    <row r="1824" spans="1:3">
      <c r="A1824" s="165">
        <v>42634</v>
      </c>
      <c r="B1824">
        <v>2259</v>
      </c>
      <c r="C1824">
        <f t="shared" si="28"/>
        <v>6</v>
      </c>
    </row>
    <row r="1825" spans="1:3">
      <c r="A1825" s="165">
        <v>42635</v>
      </c>
      <c r="B1825">
        <v>2284</v>
      </c>
      <c r="C1825">
        <f t="shared" si="28"/>
        <v>25</v>
      </c>
    </row>
    <row r="1826" spans="1:3">
      <c r="A1826" s="165">
        <v>42636</v>
      </c>
      <c r="B1826">
        <v>2312</v>
      </c>
      <c r="C1826">
        <f t="shared" si="28"/>
        <v>28</v>
      </c>
    </row>
    <row r="1827" spans="1:3">
      <c r="A1827" s="165">
        <v>42639</v>
      </c>
      <c r="B1827">
        <v>2318</v>
      </c>
      <c r="C1827">
        <f t="shared" si="28"/>
        <v>6</v>
      </c>
    </row>
    <row r="1828" spans="1:3">
      <c r="A1828" s="165">
        <v>42640</v>
      </c>
      <c r="B1828">
        <v>2275</v>
      </c>
      <c r="C1828">
        <f t="shared" si="28"/>
        <v>43</v>
      </c>
    </row>
    <row r="1829" spans="1:3">
      <c r="A1829" s="165">
        <v>42641</v>
      </c>
      <c r="B1829">
        <v>2288</v>
      </c>
      <c r="C1829">
        <f t="shared" si="28"/>
        <v>13</v>
      </c>
    </row>
    <row r="1830" spans="1:3">
      <c r="A1830" s="165">
        <v>42642</v>
      </c>
      <c r="B1830">
        <v>2277</v>
      </c>
      <c r="C1830">
        <f t="shared" si="28"/>
        <v>11</v>
      </c>
    </row>
    <row r="1831" spans="1:3">
      <c r="A1831" s="165">
        <v>42643</v>
      </c>
      <c r="B1831">
        <v>2257</v>
      </c>
      <c r="C1831">
        <f t="shared" si="28"/>
        <v>20</v>
      </c>
    </row>
    <row r="1832" spans="1:3">
      <c r="A1832" s="165">
        <v>42653</v>
      </c>
      <c r="B1832">
        <v>2274</v>
      </c>
      <c r="C1832">
        <f t="shared" si="28"/>
        <v>17</v>
      </c>
    </row>
    <row r="1833" spans="1:3">
      <c r="A1833" s="165">
        <v>42654</v>
      </c>
      <c r="B1833">
        <v>2342</v>
      </c>
      <c r="C1833">
        <f t="shared" si="28"/>
        <v>68</v>
      </c>
    </row>
    <row r="1834" spans="1:3">
      <c r="A1834" s="165">
        <v>42655</v>
      </c>
      <c r="B1834">
        <v>2360</v>
      </c>
      <c r="C1834">
        <f t="shared" si="28"/>
        <v>18</v>
      </c>
    </row>
    <row r="1835" spans="1:3">
      <c r="A1835" s="165">
        <v>42656</v>
      </c>
      <c r="B1835">
        <v>2358</v>
      </c>
      <c r="C1835">
        <f t="shared" si="28"/>
        <v>2</v>
      </c>
    </row>
    <row r="1836" spans="1:3">
      <c r="A1836" s="165">
        <v>42657</v>
      </c>
      <c r="B1836">
        <v>2401</v>
      </c>
      <c r="C1836">
        <f t="shared" si="28"/>
        <v>43</v>
      </c>
    </row>
    <row r="1837" spans="1:3">
      <c r="A1837" s="165">
        <v>42660</v>
      </c>
      <c r="B1837">
        <v>2433</v>
      </c>
      <c r="C1837">
        <f t="shared" si="28"/>
        <v>32</v>
      </c>
    </row>
    <row r="1838" spans="1:3">
      <c r="A1838" s="165">
        <v>42661</v>
      </c>
      <c r="B1838">
        <v>2440</v>
      </c>
      <c r="C1838">
        <f t="shared" si="28"/>
        <v>7</v>
      </c>
    </row>
    <row r="1839" spans="1:3">
      <c r="A1839" s="165">
        <v>42662</v>
      </c>
      <c r="B1839">
        <v>2433</v>
      </c>
      <c r="C1839">
        <f t="shared" si="28"/>
        <v>7</v>
      </c>
    </row>
    <row r="1840" spans="1:3">
      <c r="A1840" s="165">
        <v>42663</v>
      </c>
      <c r="B1840">
        <v>2482</v>
      </c>
      <c r="C1840">
        <f t="shared" si="28"/>
        <v>49</v>
      </c>
    </row>
    <row r="1841" spans="1:3">
      <c r="A1841" s="165">
        <v>42664</v>
      </c>
      <c r="B1841">
        <v>2476</v>
      </c>
      <c r="C1841">
        <f t="shared" si="28"/>
        <v>6</v>
      </c>
    </row>
    <row r="1842" spans="1:3">
      <c r="A1842" s="165">
        <v>42667</v>
      </c>
      <c r="B1842">
        <v>2484</v>
      </c>
      <c r="C1842">
        <f t="shared" si="28"/>
        <v>8</v>
      </c>
    </row>
    <row r="1843" spans="1:3">
      <c r="A1843" s="165">
        <v>42668</v>
      </c>
      <c r="B1843">
        <v>2565</v>
      </c>
      <c r="C1843">
        <f t="shared" si="28"/>
        <v>81</v>
      </c>
    </row>
    <row r="1844" spans="1:3">
      <c r="A1844" s="165">
        <v>42669</v>
      </c>
      <c r="B1844">
        <v>2533</v>
      </c>
      <c r="C1844">
        <f t="shared" si="28"/>
        <v>32</v>
      </c>
    </row>
    <row r="1845" spans="1:3">
      <c r="A1845" s="165">
        <v>42670</v>
      </c>
      <c r="B1845">
        <v>2515</v>
      </c>
      <c r="C1845">
        <f t="shared" si="28"/>
        <v>18</v>
      </c>
    </row>
    <row r="1846" spans="1:3">
      <c r="A1846" s="165">
        <v>42671</v>
      </c>
      <c r="B1846">
        <v>2589</v>
      </c>
      <c r="C1846">
        <f t="shared" si="28"/>
        <v>74</v>
      </c>
    </row>
    <row r="1847" spans="1:3">
      <c r="A1847" s="165">
        <v>42674</v>
      </c>
      <c r="B1847">
        <v>2609</v>
      </c>
      <c r="C1847">
        <f t="shared" si="28"/>
        <v>20</v>
      </c>
    </row>
    <row r="1848" spans="1:3">
      <c r="A1848" s="165">
        <v>42675</v>
      </c>
      <c r="B1848">
        <v>2618</v>
      </c>
      <c r="C1848">
        <f t="shared" si="28"/>
        <v>9</v>
      </c>
    </row>
    <row r="1849" spans="1:3">
      <c r="A1849" s="165">
        <v>42676</v>
      </c>
      <c r="B1849">
        <v>2612</v>
      </c>
      <c r="C1849">
        <f t="shared" si="28"/>
        <v>6</v>
      </c>
    </row>
    <row r="1850" spans="1:3">
      <c r="A1850" s="165">
        <v>42677</v>
      </c>
      <c r="B1850">
        <v>2684</v>
      </c>
      <c r="C1850">
        <f t="shared" si="28"/>
        <v>72</v>
      </c>
    </row>
    <row r="1851" spans="1:3">
      <c r="A1851" s="165">
        <v>42678</v>
      </c>
      <c r="B1851">
        <v>2705</v>
      </c>
      <c r="C1851">
        <f t="shared" si="28"/>
        <v>21</v>
      </c>
    </row>
    <row r="1852" spans="1:3">
      <c r="A1852" s="165">
        <v>42681</v>
      </c>
      <c r="B1852">
        <v>2872</v>
      </c>
      <c r="C1852">
        <f t="shared" si="28"/>
        <v>167</v>
      </c>
    </row>
    <row r="1853" spans="1:3">
      <c r="A1853" s="165">
        <v>42682</v>
      </c>
      <c r="B1853">
        <v>2819</v>
      </c>
      <c r="C1853">
        <f t="shared" si="28"/>
        <v>53</v>
      </c>
    </row>
    <row r="1854" spans="1:3">
      <c r="A1854" s="165">
        <v>42683</v>
      </c>
      <c r="B1854">
        <v>3005</v>
      </c>
      <c r="C1854">
        <f t="shared" si="28"/>
        <v>186</v>
      </c>
    </row>
    <row r="1855" spans="1:3">
      <c r="A1855" s="165">
        <v>42684</v>
      </c>
      <c r="B1855">
        <v>2992</v>
      </c>
      <c r="C1855">
        <f t="shared" si="28"/>
        <v>13</v>
      </c>
    </row>
    <row r="1856" spans="1:3">
      <c r="A1856" s="165">
        <v>42685</v>
      </c>
      <c r="B1856">
        <v>3131</v>
      </c>
      <c r="C1856">
        <f t="shared" si="28"/>
        <v>139</v>
      </c>
    </row>
    <row r="1857" spans="1:3">
      <c r="A1857" s="165">
        <v>42688</v>
      </c>
      <c r="B1857">
        <v>2958</v>
      </c>
      <c r="C1857">
        <f t="shared" si="28"/>
        <v>173</v>
      </c>
    </row>
    <row r="1858" spans="1:3">
      <c r="A1858" s="165">
        <v>42689</v>
      </c>
      <c r="B1858">
        <v>2865</v>
      </c>
      <c r="C1858">
        <f t="shared" si="28"/>
        <v>93</v>
      </c>
    </row>
    <row r="1859" spans="1:3">
      <c r="A1859" s="165">
        <v>42690</v>
      </c>
      <c r="B1859">
        <v>2829</v>
      </c>
      <c r="C1859">
        <f t="shared" si="28"/>
        <v>36</v>
      </c>
    </row>
    <row r="1860" spans="1:3">
      <c r="A1860" s="165">
        <v>42691</v>
      </c>
      <c r="B1860">
        <v>2829</v>
      </c>
      <c r="C1860">
        <f t="shared" ref="C1860:C1923" si="29">ABS(B1860-B1859)</f>
        <v>0</v>
      </c>
    </row>
    <row r="1861" spans="1:3">
      <c r="A1861" s="165">
        <v>42692</v>
      </c>
      <c r="B1861">
        <v>2782</v>
      </c>
      <c r="C1861">
        <f t="shared" si="29"/>
        <v>47</v>
      </c>
    </row>
    <row r="1862" spans="1:3">
      <c r="A1862" s="165">
        <v>42695</v>
      </c>
      <c r="B1862">
        <v>2725</v>
      </c>
      <c r="C1862">
        <f t="shared" si="29"/>
        <v>57</v>
      </c>
    </row>
    <row r="1863" spans="1:3">
      <c r="A1863" s="165">
        <v>42696</v>
      </c>
      <c r="B1863">
        <v>2910</v>
      </c>
      <c r="C1863">
        <f t="shared" si="29"/>
        <v>185</v>
      </c>
    </row>
    <row r="1864" spans="1:3">
      <c r="A1864" s="165">
        <v>42697</v>
      </c>
      <c r="B1864">
        <v>2973</v>
      </c>
      <c r="C1864">
        <f t="shared" si="29"/>
        <v>63</v>
      </c>
    </row>
    <row r="1865" spans="1:3">
      <c r="A1865" s="165">
        <v>42698</v>
      </c>
      <c r="B1865">
        <v>2985</v>
      </c>
      <c r="C1865">
        <f t="shared" si="29"/>
        <v>12</v>
      </c>
    </row>
    <row r="1866" spans="1:3">
      <c r="A1866" s="165">
        <v>42699</v>
      </c>
      <c r="B1866">
        <v>3199</v>
      </c>
      <c r="C1866">
        <f t="shared" si="29"/>
        <v>214</v>
      </c>
    </row>
    <row r="1867" spans="1:3">
      <c r="A1867" s="165">
        <v>42702</v>
      </c>
      <c r="B1867">
        <v>3277</v>
      </c>
      <c r="C1867">
        <f t="shared" si="29"/>
        <v>78</v>
      </c>
    </row>
    <row r="1868" spans="1:3">
      <c r="A1868" s="165">
        <v>42703</v>
      </c>
      <c r="B1868">
        <v>3041</v>
      </c>
      <c r="C1868">
        <f t="shared" si="29"/>
        <v>236</v>
      </c>
    </row>
    <row r="1869" spans="1:3">
      <c r="A1869" s="165">
        <v>42704</v>
      </c>
      <c r="B1869">
        <v>2976</v>
      </c>
      <c r="C1869">
        <f t="shared" si="29"/>
        <v>65</v>
      </c>
    </row>
    <row r="1870" spans="1:3">
      <c r="A1870" s="165">
        <v>42705</v>
      </c>
      <c r="B1870">
        <v>3169</v>
      </c>
      <c r="C1870">
        <f t="shared" si="29"/>
        <v>193</v>
      </c>
    </row>
    <row r="1871" spans="1:3">
      <c r="A1871" s="165">
        <v>42706</v>
      </c>
      <c r="B1871">
        <v>3114</v>
      </c>
      <c r="C1871">
        <f t="shared" si="29"/>
        <v>55</v>
      </c>
    </row>
    <row r="1872" spans="1:3">
      <c r="A1872" s="165">
        <v>42709</v>
      </c>
      <c r="B1872">
        <v>3191</v>
      </c>
      <c r="C1872">
        <f t="shared" si="29"/>
        <v>77</v>
      </c>
    </row>
    <row r="1873" spans="1:3">
      <c r="A1873" s="165">
        <v>42710</v>
      </c>
      <c r="B1873">
        <v>3204</v>
      </c>
      <c r="C1873">
        <f t="shared" si="29"/>
        <v>13</v>
      </c>
    </row>
    <row r="1874" spans="1:3">
      <c r="A1874" s="165">
        <v>42711</v>
      </c>
      <c r="B1874">
        <v>3368</v>
      </c>
      <c r="C1874">
        <f t="shared" si="29"/>
        <v>164</v>
      </c>
    </row>
    <row r="1875" spans="1:3">
      <c r="A1875" s="165">
        <v>42712</v>
      </c>
      <c r="B1875">
        <v>3381</v>
      </c>
      <c r="C1875">
        <f t="shared" si="29"/>
        <v>13</v>
      </c>
    </row>
    <row r="1876" spans="1:3">
      <c r="A1876" s="165">
        <v>42713</v>
      </c>
      <c r="B1876">
        <v>3332</v>
      </c>
      <c r="C1876">
        <f t="shared" si="29"/>
        <v>49</v>
      </c>
    </row>
    <row r="1877" spans="1:3">
      <c r="A1877" s="165">
        <v>42716</v>
      </c>
      <c r="B1877">
        <v>3434</v>
      </c>
      <c r="C1877">
        <f t="shared" si="29"/>
        <v>102</v>
      </c>
    </row>
    <row r="1878" spans="1:3">
      <c r="A1878" s="165">
        <v>42717</v>
      </c>
      <c r="B1878">
        <v>3495</v>
      </c>
      <c r="C1878">
        <f t="shared" si="29"/>
        <v>61</v>
      </c>
    </row>
    <row r="1879" spans="1:3">
      <c r="A1879" s="165">
        <v>42718</v>
      </c>
      <c r="B1879">
        <v>3369</v>
      </c>
      <c r="C1879">
        <f t="shared" si="29"/>
        <v>126</v>
      </c>
    </row>
    <row r="1880" spans="1:3">
      <c r="A1880" s="165">
        <v>42719</v>
      </c>
      <c r="B1880">
        <v>3406</v>
      </c>
      <c r="C1880">
        <f t="shared" si="29"/>
        <v>37</v>
      </c>
    </row>
    <row r="1881" spans="1:3">
      <c r="A1881" s="165">
        <v>42720</v>
      </c>
      <c r="B1881">
        <v>3288</v>
      </c>
      <c r="C1881">
        <f t="shared" si="29"/>
        <v>118</v>
      </c>
    </row>
    <row r="1882" spans="1:3">
      <c r="A1882" s="165">
        <v>42723</v>
      </c>
      <c r="B1882">
        <v>3167</v>
      </c>
      <c r="C1882">
        <f t="shared" si="29"/>
        <v>121</v>
      </c>
    </row>
    <row r="1883" spans="1:3">
      <c r="A1883" s="165">
        <v>42724</v>
      </c>
      <c r="B1883">
        <v>3158</v>
      </c>
      <c r="C1883">
        <f t="shared" si="29"/>
        <v>9</v>
      </c>
    </row>
    <row r="1884" spans="1:3">
      <c r="A1884" s="165">
        <v>42725</v>
      </c>
      <c r="B1884">
        <v>3166</v>
      </c>
      <c r="C1884">
        <f t="shared" si="29"/>
        <v>8</v>
      </c>
    </row>
    <row r="1885" spans="1:3">
      <c r="A1885" s="165">
        <v>42726</v>
      </c>
      <c r="B1885">
        <v>3025</v>
      </c>
      <c r="C1885">
        <f t="shared" si="29"/>
        <v>141</v>
      </c>
    </row>
    <row r="1886" spans="1:3">
      <c r="A1886" s="165">
        <v>42727</v>
      </c>
      <c r="B1886">
        <v>2984</v>
      </c>
      <c r="C1886">
        <f t="shared" si="29"/>
        <v>41</v>
      </c>
    </row>
    <row r="1887" spans="1:3">
      <c r="A1887" s="165">
        <v>42730</v>
      </c>
      <c r="B1887">
        <v>2921</v>
      </c>
      <c r="C1887">
        <f t="shared" si="29"/>
        <v>63</v>
      </c>
    </row>
    <row r="1888" spans="1:3">
      <c r="A1888" s="165">
        <v>42731</v>
      </c>
      <c r="B1888">
        <v>3003</v>
      </c>
      <c r="C1888">
        <f t="shared" si="29"/>
        <v>82</v>
      </c>
    </row>
    <row r="1889" spans="1:3">
      <c r="A1889" s="165">
        <v>42732</v>
      </c>
      <c r="B1889">
        <v>2985</v>
      </c>
      <c r="C1889">
        <f t="shared" si="29"/>
        <v>18</v>
      </c>
    </row>
    <row r="1890" spans="1:3">
      <c r="A1890" s="165">
        <v>42733</v>
      </c>
      <c r="B1890">
        <v>2949</v>
      </c>
      <c r="C1890">
        <f t="shared" si="29"/>
        <v>36</v>
      </c>
    </row>
    <row r="1891" spans="1:3">
      <c r="A1891" s="165">
        <v>42734</v>
      </c>
      <c r="B1891">
        <v>2865</v>
      </c>
      <c r="C1891">
        <f t="shared" si="29"/>
        <v>84</v>
      </c>
    </row>
    <row r="1892" spans="1:3">
      <c r="A1892" s="165">
        <v>42738</v>
      </c>
      <c r="B1892">
        <v>2849</v>
      </c>
      <c r="C1892">
        <f t="shared" si="29"/>
        <v>16</v>
      </c>
    </row>
    <row r="1893" spans="1:3">
      <c r="A1893" s="165">
        <v>42739</v>
      </c>
      <c r="B1893">
        <v>2926</v>
      </c>
      <c r="C1893">
        <f t="shared" si="29"/>
        <v>77</v>
      </c>
    </row>
    <row r="1894" spans="1:3">
      <c r="A1894" s="165">
        <v>42740</v>
      </c>
      <c r="B1894">
        <v>2938</v>
      </c>
      <c r="C1894">
        <f t="shared" si="29"/>
        <v>12</v>
      </c>
    </row>
    <row r="1895" spans="1:3">
      <c r="A1895" s="165">
        <v>42741</v>
      </c>
      <c r="B1895">
        <v>2908</v>
      </c>
      <c r="C1895">
        <f t="shared" si="29"/>
        <v>30</v>
      </c>
    </row>
    <row r="1896" spans="1:3">
      <c r="A1896" s="165">
        <v>42744</v>
      </c>
      <c r="B1896">
        <v>3042</v>
      </c>
      <c r="C1896">
        <f t="shared" si="29"/>
        <v>134</v>
      </c>
    </row>
    <row r="1897" spans="1:3">
      <c r="A1897" s="165">
        <v>42745</v>
      </c>
      <c r="B1897">
        <v>3162</v>
      </c>
      <c r="C1897">
        <f t="shared" si="29"/>
        <v>120</v>
      </c>
    </row>
    <row r="1898" spans="1:3">
      <c r="A1898" s="165">
        <v>42746</v>
      </c>
      <c r="B1898">
        <v>3176</v>
      </c>
      <c r="C1898">
        <f t="shared" si="29"/>
        <v>14</v>
      </c>
    </row>
    <row r="1899" spans="1:3">
      <c r="A1899" s="165">
        <v>42747</v>
      </c>
      <c r="B1899">
        <v>3200</v>
      </c>
      <c r="C1899">
        <f t="shared" si="29"/>
        <v>24</v>
      </c>
    </row>
    <row r="1900" spans="1:3">
      <c r="A1900" s="165">
        <v>42748</v>
      </c>
      <c r="B1900">
        <v>3187</v>
      </c>
      <c r="C1900">
        <f t="shared" si="29"/>
        <v>13</v>
      </c>
    </row>
    <row r="1901" spans="1:3">
      <c r="A1901" s="165">
        <v>42751</v>
      </c>
      <c r="B1901">
        <v>3367</v>
      </c>
      <c r="C1901">
        <f t="shared" si="29"/>
        <v>180</v>
      </c>
    </row>
    <row r="1902" spans="1:3">
      <c r="A1902" s="165">
        <v>42752</v>
      </c>
      <c r="B1902">
        <v>3278</v>
      </c>
      <c r="C1902">
        <f t="shared" si="29"/>
        <v>89</v>
      </c>
    </row>
    <row r="1903" spans="1:3">
      <c r="A1903" s="165">
        <v>42753</v>
      </c>
      <c r="B1903">
        <v>3285</v>
      </c>
      <c r="C1903">
        <f t="shared" si="29"/>
        <v>7</v>
      </c>
    </row>
    <row r="1904" spans="1:3">
      <c r="A1904" s="165">
        <v>42754</v>
      </c>
      <c r="B1904">
        <v>3252</v>
      </c>
      <c r="C1904">
        <f t="shared" si="29"/>
        <v>33</v>
      </c>
    </row>
    <row r="1905" spans="1:3">
      <c r="A1905" s="165">
        <v>42755</v>
      </c>
      <c r="B1905">
        <v>3190</v>
      </c>
      <c r="C1905">
        <f t="shared" si="29"/>
        <v>62</v>
      </c>
    </row>
    <row r="1906" spans="1:3">
      <c r="A1906" s="165">
        <v>42758</v>
      </c>
      <c r="B1906">
        <v>3175</v>
      </c>
      <c r="C1906">
        <f t="shared" si="29"/>
        <v>15</v>
      </c>
    </row>
    <row r="1907" spans="1:3">
      <c r="A1907" s="165">
        <v>42759</v>
      </c>
      <c r="B1907">
        <v>3286</v>
      </c>
      <c r="C1907">
        <f t="shared" si="29"/>
        <v>111</v>
      </c>
    </row>
    <row r="1908" spans="1:3">
      <c r="A1908" s="165">
        <v>42760</v>
      </c>
      <c r="B1908">
        <v>3292</v>
      </c>
      <c r="C1908">
        <f t="shared" si="29"/>
        <v>6</v>
      </c>
    </row>
    <row r="1909" spans="1:3">
      <c r="A1909" s="165">
        <v>42761</v>
      </c>
      <c r="B1909">
        <v>3359</v>
      </c>
      <c r="C1909">
        <f t="shared" si="29"/>
        <v>67</v>
      </c>
    </row>
    <row r="1910" spans="1:3">
      <c r="A1910" s="165">
        <v>42769</v>
      </c>
      <c r="B1910">
        <v>3110</v>
      </c>
      <c r="C1910">
        <f t="shared" si="29"/>
        <v>249</v>
      </c>
    </row>
    <row r="1911" spans="1:3">
      <c r="A1911" s="165">
        <v>42772</v>
      </c>
      <c r="B1911">
        <v>3079</v>
      </c>
      <c r="C1911">
        <f t="shared" si="29"/>
        <v>31</v>
      </c>
    </row>
    <row r="1912" spans="1:3">
      <c r="A1912" s="165">
        <v>42773</v>
      </c>
      <c r="B1912">
        <v>3158</v>
      </c>
      <c r="C1912">
        <f t="shared" si="29"/>
        <v>79</v>
      </c>
    </row>
    <row r="1913" spans="1:3">
      <c r="A1913" s="165">
        <v>42774</v>
      </c>
      <c r="B1913">
        <v>3234</v>
      </c>
      <c r="C1913">
        <f t="shared" si="29"/>
        <v>76</v>
      </c>
    </row>
    <row r="1914" spans="1:3">
      <c r="A1914" s="165">
        <v>42775</v>
      </c>
      <c r="B1914">
        <v>3198</v>
      </c>
      <c r="C1914">
        <f t="shared" si="29"/>
        <v>36</v>
      </c>
    </row>
    <row r="1915" spans="1:3">
      <c r="A1915" s="165">
        <v>42776</v>
      </c>
      <c r="B1915">
        <v>3319</v>
      </c>
      <c r="C1915">
        <f t="shared" si="29"/>
        <v>121</v>
      </c>
    </row>
    <row r="1916" spans="1:3">
      <c r="A1916" s="165">
        <v>42779</v>
      </c>
      <c r="B1916">
        <v>3426</v>
      </c>
      <c r="C1916">
        <f t="shared" si="29"/>
        <v>107</v>
      </c>
    </row>
    <row r="1917" spans="1:3">
      <c r="A1917" s="165">
        <v>42780</v>
      </c>
      <c r="B1917">
        <v>3429</v>
      </c>
      <c r="C1917">
        <f t="shared" si="29"/>
        <v>3</v>
      </c>
    </row>
    <row r="1918" spans="1:3">
      <c r="A1918" s="165">
        <v>42781</v>
      </c>
      <c r="B1918">
        <v>3379</v>
      </c>
      <c r="C1918">
        <f t="shared" si="29"/>
        <v>50</v>
      </c>
    </row>
    <row r="1919" spans="1:3">
      <c r="A1919" s="165">
        <v>42782</v>
      </c>
      <c r="B1919">
        <v>3369</v>
      </c>
      <c r="C1919">
        <f t="shared" si="29"/>
        <v>10</v>
      </c>
    </row>
    <row r="1920" spans="1:3">
      <c r="A1920" s="165">
        <v>42783</v>
      </c>
      <c r="B1920">
        <v>3453</v>
      </c>
      <c r="C1920">
        <f t="shared" si="29"/>
        <v>84</v>
      </c>
    </row>
    <row r="1921" spans="1:3">
      <c r="A1921" s="165">
        <v>42786</v>
      </c>
      <c r="B1921">
        <v>3522</v>
      </c>
      <c r="C1921">
        <f t="shared" si="29"/>
        <v>69</v>
      </c>
    </row>
    <row r="1922" spans="1:3">
      <c r="A1922" s="165">
        <v>42787</v>
      </c>
      <c r="B1922">
        <v>3550</v>
      </c>
      <c r="C1922">
        <f t="shared" si="29"/>
        <v>28</v>
      </c>
    </row>
    <row r="1923" spans="1:3">
      <c r="A1923" s="165">
        <v>42788</v>
      </c>
      <c r="B1923">
        <v>3502</v>
      </c>
      <c r="C1923">
        <f t="shared" si="29"/>
        <v>48</v>
      </c>
    </row>
    <row r="1924" spans="1:3">
      <c r="A1924" s="165">
        <v>42789</v>
      </c>
      <c r="B1924">
        <v>3460</v>
      </c>
      <c r="C1924">
        <f t="shared" ref="C1924:C1987" si="30">ABS(B1924-B1923)</f>
        <v>42</v>
      </c>
    </row>
    <row r="1925" spans="1:3">
      <c r="A1925" s="165">
        <v>42790</v>
      </c>
      <c r="B1925">
        <v>3474</v>
      </c>
      <c r="C1925">
        <f t="shared" si="30"/>
        <v>14</v>
      </c>
    </row>
    <row r="1926" spans="1:3">
      <c r="A1926" s="165">
        <v>42793</v>
      </c>
      <c r="B1926">
        <v>3582</v>
      </c>
      <c r="C1926">
        <f t="shared" si="30"/>
        <v>108</v>
      </c>
    </row>
    <row r="1927" spans="1:3">
      <c r="A1927" s="165">
        <v>42794</v>
      </c>
      <c r="B1927">
        <v>3441</v>
      </c>
      <c r="C1927">
        <f t="shared" si="30"/>
        <v>141</v>
      </c>
    </row>
    <row r="1928" spans="1:3">
      <c r="A1928" s="165">
        <v>42795</v>
      </c>
      <c r="B1928">
        <v>3509</v>
      </c>
      <c r="C1928">
        <f t="shared" si="30"/>
        <v>68</v>
      </c>
    </row>
    <row r="1929" spans="1:3">
      <c r="A1929" s="165">
        <v>42796</v>
      </c>
      <c r="B1929">
        <v>3520</v>
      </c>
      <c r="C1929">
        <f t="shared" si="30"/>
        <v>11</v>
      </c>
    </row>
    <row r="1930" spans="1:3">
      <c r="A1930" s="165">
        <v>42797</v>
      </c>
      <c r="B1930">
        <v>3525</v>
      </c>
      <c r="C1930">
        <f t="shared" si="30"/>
        <v>5</v>
      </c>
    </row>
    <row r="1931" spans="1:3">
      <c r="A1931" s="165">
        <v>42800</v>
      </c>
      <c r="B1931">
        <v>3422</v>
      </c>
      <c r="C1931">
        <f t="shared" si="30"/>
        <v>103</v>
      </c>
    </row>
    <row r="1932" spans="1:3">
      <c r="A1932" s="165">
        <v>42801</v>
      </c>
      <c r="B1932">
        <v>3448</v>
      </c>
      <c r="C1932">
        <f t="shared" si="30"/>
        <v>26</v>
      </c>
    </row>
    <row r="1933" spans="1:3">
      <c r="A1933" s="165">
        <v>42802</v>
      </c>
      <c r="B1933">
        <v>3375</v>
      </c>
      <c r="C1933">
        <f t="shared" si="30"/>
        <v>73</v>
      </c>
    </row>
    <row r="1934" spans="1:3">
      <c r="A1934" s="165">
        <v>42803</v>
      </c>
      <c r="B1934">
        <v>3337</v>
      </c>
      <c r="C1934">
        <f t="shared" si="30"/>
        <v>38</v>
      </c>
    </row>
    <row r="1935" spans="1:3">
      <c r="A1935" s="165">
        <v>42804</v>
      </c>
      <c r="B1935">
        <v>3346</v>
      </c>
      <c r="C1935">
        <f t="shared" si="30"/>
        <v>9</v>
      </c>
    </row>
    <row r="1936" spans="1:3">
      <c r="A1936" s="165">
        <v>42807</v>
      </c>
      <c r="B1936">
        <v>3534</v>
      </c>
      <c r="C1936">
        <f t="shared" si="30"/>
        <v>188</v>
      </c>
    </row>
    <row r="1937" spans="1:3">
      <c r="A1937" s="165">
        <v>42808</v>
      </c>
      <c r="B1937">
        <v>3515</v>
      </c>
      <c r="C1937">
        <f t="shared" si="30"/>
        <v>19</v>
      </c>
    </row>
    <row r="1938" spans="1:3">
      <c r="A1938" s="165">
        <v>42809</v>
      </c>
      <c r="B1938">
        <v>3574</v>
      </c>
      <c r="C1938">
        <f t="shared" si="30"/>
        <v>59</v>
      </c>
    </row>
    <row r="1939" spans="1:3">
      <c r="A1939" s="165">
        <v>42810</v>
      </c>
      <c r="B1939">
        <v>3561</v>
      </c>
      <c r="C1939">
        <f t="shared" si="30"/>
        <v>13</v>
      </c>
    </row>
    <row r="1940" spans="1:3">
      <c r="A1940" s="165">
        <v>42811</v>
      </c>
      <c r="B1940">
        <v>3496</v>
      </c>
      <c r="C1940">
        <f t="shared" si="30"/>
        <v>65</v>
      </c>
    </row>
    <row r="1941" spans="1:3">
      <c r="A1941" s="165">
        <v>42814</v>
      </c>
      <c r="B1941">
        <v>3477</v>
      </c>
      <c r="C1941">
        <f t="shared" si="30"/>
        <v>19</v>
      </c>
    </row>
    <row r="1942" spans="1:3">
      <c r="A1942" s="165">
        <v>42815</v>
      </c>
      <c r="B1942">
        <v>3354</v>
      </c>
      <c r="C1942">
        <f t="shared" si="30"/>
        <v>123</v>
      </c>
    </row>
    <row r="1943" spans="1:3">
      <c r="A1943" s="165">
        <v>42816</v>
      </c>
      <c r="B1943">
        <v>3244</v>
      </c>
      <c r="C1943">
        <f t="shared" si="30"/>
        <v>110</v>
      </c>
    </row>
    <row r="1944" spans="1:3">
      <c r="A1944" s="165">
        <v>42817</v>
      </c>
      <c r="B1944">
        <v>3240</v>
      </c>
      <c r="C1944">
        <f t="shared" si="30"/>
        <v>4</v>
      </c>
    </row>
    <row r="1945" spans="1:3">
      <c r="A1945" s="165">
        <v>42818</v>
      </c>
      <c r="B1945">
        <v>3239</v>
      </c>
      <c r="C1945">
        <f t="shared" si="30"/>
        <v>1</v>
      </c>
    </row>
    <row r="1946" spans="1:3">
      <c r="A1946" s="165">
        <v>42821</v>
      </c>
      <c r="B1946">
        <v>3136</v>
      </c>
      <c r="C1946">
        <f t="shared" si="30"/>
        <v>103</v>
      </c>
    </row>
    <row r="1947" spans="1:3">
      <c r="A1947" s="165">
        <v>42822</v>
      </c>
      <c r="B1947">
        <v>3116</v>
      </c>
      <c r="C1947">
        <f t="shared" si="30"/>
        <v>20</v>
      </c>
    </row>
    <row r="1948" spans="1:3">
      <c r="A1948" s="165">
        <v>42823</v>
      </c>
      <c r="B1948">
        <v>3217</v>
      </c>
      <c r="C1948">
        <f t="shared" si="30"/>
        <v>101</v>
      </c>
    </row>
    <row r="1949" spans="1:3">
      <c r="A1949" s="165">
        <v>42824</v>
      </c>
      <c r="B1949">
        <v>3194</v>
      </c>
      <c r="C1949">
        <f t="shared" si="30"/>
        <v>23</v>
      </c>
    </row>
    <row r="1950" spans="1:3">
      <c r="A1950" s="165">
        <v>42825</v>
      </c>
      <c r="B1950">
        <v>3203</v>
      </c>
      <c r="C1950">
        <f t="shared" si="30"/>
        <v>9</v>
      </c>
    </row>
    <row r="1951" spans="1:3">
      <c r="A1951" s="165">
        <v>42830</v>
      </c>
      <c r="B1951">
        <v>3261</v>
      </c>
      <c r="C1951">
        <f t="shared" si="30"/>
        <v>58</v>
      </c>
    </row>
    <row r="1952" spans="1:3">
      <c r="A1952" s="165">
        <v>42831</v>
      </c>
      <c r="B1952">
        <v>3199</v>
      </c>
      <c r="C1952">
        <f t="shared" si="30"/>
        <v>62</v>
      </c>
    </row>
    <row r="1953" spans="1:3">
      <c r="A1953" s="165">
        <v>42832</v>
      </c>
      <c r="B1953">
        <v>3071</v>
      </c>
      <c r="C1953">
        <f t="shared" si="30"/>
        <v>128</v>
      </c>
    </row>
    <row r="1954" spans="1:3">
      <c r="A1954" s="165">
        <v>42835</v>
      </c>
      <c r="B1954">
        <v>3034</v>
      </c>
      <c r="C1954">
        <f t="shared" si="30"/>
        <v>37</v>
      </c>
    </row>
    <row r="1955" spans="1:3">
      <c r="A1955" s="165">
        <v>42836</v>
      </c>
      <c r="B1955">
        <v>3009</v>
      </c>
      <c r="C1955">
        <f t="shared" si="30"/>
        <v>25</v>
      </c>
    </row>
    <row r="1956" spans="1:3">
      <c r="A1956" s="165">
        <v>42837</v>
      </c>
      <c r="B1956">
        <v>2914</v>
      </c>
      <c r="C1956">
        <f t="shared" si="30"/>
        <v>95</v>
      </c>
    </row>
    <row r="1957" spans="1:3">
      <c r="A1957" s="165">
        <v>42838</v>
      </c>
      <c r="B1957">
        <v>2940</v>
      </c>
      <c r="C1957">
        <f t="shared" si="30"/>
        <v>26</v>
      </c>
    </row>
    <row r="1958" spans="1:3">
      <c r="A1958" s="165">
        <v>42839</v>
      </c>
      <c r="B1958">
        <v>2960</v>
      </c>
      <c r="C1958">
        <f t="shared" si="30"/>
        <v>20</v>
      </c>
    </row>
    <row r="1959" spans="1:3">
      <c r="A1959" s="165">
        <v>42842</v>
      </c>
      <c r="B1959">
        <v>2928</v>
      </c>
      <c r="C1959">
        <f t="shared" si="30"/>
        <v>32</v>
      </c>
    </row>
    <row r="1960" spans="1:3">
      <c r="A1960" s="165">
        <v>42843</v>
      </c>
      <c r="B1960">
        <v>2831</v>
      </c>
      <c r="C1960">
        <f t="shared" si="30"/>
        <v>97</v>
      </c>
    </row>
    <row r="1961" spans="1:3">
      <c r="A1961" s="165">
        <v>42844</v>
      </c>
      <c r="B1961">
        <v>2855</v>
      </c>
      <c r="C1961">
        <f t="shared" si="30"/>
        <v>24</v>
      </c>
    </row>
    <row r="1962" spans="1:3">
      <c r="A1962" s="165">
        <v>42845</v>
      </c>
      <c r="B1962">
        <v>2891</v>
      </c>
      <c r="C1962">
        <f t="shared" si="30"/>
        <v>36</v>
      </c>
    </row>
    <row r="1963" spans="1:3">
      <c r="A1963" s="165">
        <v>42846</v>
      </c>
      <c r="B1963">
        <v>2928</v>
      </c>
      <c r="C1963">
        <f t="shared" si="30"/>
        <v>37</v>
      </c>
    </row>
    <row r="1964" spans="1:3">
      <c r="A1964" s="165">
        <v>42849</v>
      </c>
      <c r="B1964">
        <v>2925</v>
      </c>
      <c r="C1964">
        <f t="shared" si="30"/>
        <v>3</v>
      </c>
    </row>
    <row r="1965" spans="1:3">
      <c r="A1965" s="165">
        <v>42850</v>
      </c>
      <c r="B1965">
        <v>2946</v>
      </c>
      <c r="C1965">
        <f t="shared" si="30"/>
        <v>21</v>
      </c>
    </row>
    <row r="1966" spans="1:3">
      <c r="A1966" s="165">
        <v>42851</v>
      </c>
      <c r="B1966">
        <v>2964</v>
      </c>
      <c r="C1966">
        <f t="shared" si="30"/>
        <v>18</v>
      </c>
    </row>
    <row r="1967" spans="1:3">
      <c r="A1967" s="165">
        <v>42852</v>
      </c>
      <c r="B1967">
        <v>3011</v>
      </c>
      <c r="C1967">
        <f t="shared" si="30"/>
        <v>47</v>
      </c>
    </row>
    <row r="1968" spans="1:3">
      <c r="A1968" s="165">
        <v>42853</v>
      </c>
      <c r="B1968">
        <v>3105</v>
      </c>
      <c r="C1968">
        <f t="shared" si="30"/>
        <v>94</v>
      </c>
    </row>
    <row r="1969" spans="1:3">
      <c r="A1969" s="165">
        <v>42857</v>
      </c>
      <c r="B1969">
        <v>3126</v>
      </c>
      <c r="C1969">
        <f t="shared" si="30"/>
        <v>21</v>
      </c>
    </row>
    <row r="1970" spans="1:3">
      <c r="A1970" s="165">
        <v>42858</v>
      </c>
      <c r="B1970">
        <v>3121</v>
      </c>
      <c r="C1970">
        <f t="shared" si="30"/>
        <v>5</v>
      </c>
    </row>
    <row r="1971" spans="1:3">
      <c r="A1971" s="165">
        <v>42859</v>
      </c>
      <c r="B1971">
        <v>2920</v>
      </c>
      <c r="C1971">
        <f t="shared" si="30"/>
        <v>201</v>
      </c>
    </row>
    <row r="1972" spans="1:3">
      <c r="A1972" s="165">
        <v>42860</v>
      </c>
      <c r="B1972">
        <v>2917</v>
      </c>
      <c r="C1972">
        <f t="shared" si="30"/>
        <v>3</v>
      </c>
    </row>
    <row r="1973" spans="1:3">
      <c r="A1973" s="165">
        <v>42863</v>
      </c>
      <c r="B1973">
        <v>2983</v>
      </c>
      <c r="C1973">
        <f t="shared" si="30"/>
        <v>66</v>
      </c>
    </row>
    <row r="1974" spans="1:3">
      <c r="A1974" s="165">
        <v>42864</v>
      </c>
      <c r="B1974">
        <v>2992</v>
      </c>
      <c r="C1974">
        <f t="shared" si="30"/>
        <v>9</v>
      </c>
    </row>
    <row r="1975" spans="1:3">
      <c r="A1975" s="165">
        <v>42865</v>
      </c>
      <c r="B1975">
        <v>3050</v>
      </c>
      <c r="C1975">
        <f t="shared" si="30"/>
        <v>58</v>
      </c>
    </row>
    <row r="1976" spans="1:3">
      <c r="A1976" s="165">
        <v>42866</v>
      </c>
      <c r="B1976">
        <v>3035</v>
      </c>
      <c r="C1976">
        <f t="shared" si="30"/>
        <v>15</v>
      </c>
    </row>
    <row r="1977" spans="1:3">
      <c r="A1977" s="165">
        <v>42867</v>
      </c>
      <c r="B1977">
        <v>2918</v>
      </c>
      <c r="C1977">
        <f t="shared" si="30"/>
        <v>117</v>
      </c>
    </row>
    <row r="1978" spans="1:3">
      <c r="A1978" s="165">
        <v>42870</v>
      </c>
      <c r="B1978">
        <v>2966</v>
      </c>
      <c r="C1978">
        <f t="shared" si="30"/>
        <v>48</v>
      </c>
    </row>
    <row r="1979" spans="1:3">
      <c r="A1979" s="165">
        <v>42871</v>
      </c>
      <c r="B1979">
        <v>2971</v>
      </c>
      <c r="C1979">
        <f t="shared" si="30"/>
        <v>5</v>
      </c>
    </row>
    <row r="1980" spans="1:3">
      <c r="A1980" s="165">
        <v>42872</v>
      </c>
      <c r="B1980">
        <v>3083</v>
      </c>
      <c r="C1980">
        <f t="shared" si="30"/>
        <v>112</v>
      </c>
    </row>
    <row r="1981" spans="1:3">
      <c r="A1981" s="165">
        <v>42873</v>
      </c>
      <c r="B1981">
        <v>3114</v>
      </c>
      <c r="C1981">
        <f t="shared" si="30"/>
        <v>31</v>
      </c>
    </row>
    <row r="1982" spans="1:3">
      <c r="A1982" s="165">
        <v>42874</v>
      </c>
      <c r="B1982">
        <v>3214</v>
      </c>
      <c r="C1982">
        <f t="shared" si="30"/>
        <v>100</v>
      </c>
    </row>
    <row r="1983" spans="1:3">
      <c r="A1983" s="165">
        <v>42877</v>
      </c>
      <c r="B1983">
        <v>3313</v>
      </c>
      <c r="C1983">
        <f t="shared" si="30"/>
        <v>99</v>
      </c>
    </row>
    <row r="1984" spans="1:3">
      <c r="A1984" s="165">
        <v>42878</v>
      </c>
      <c r="B1984">
        <v>3265</v>
      </c>
      <c r="C1984">
        <f t="shared" si="30"/>
        <v>48</v>
      </c>
    </row>
    <row r="1985" spans="1:3">
      <c r="A1985" s="165">
        <v>42879</v>
      </c>
      <c r="B1985">
        <v>3216</v>
      </c>
      <c r="C1985">
        <f t="shared" si="30"/>
        <v>49</v>
      </c>
    </row>
    <row r="1986" spans="1:3">
      <c r="A1986" s="165">
        <v>42880</v>
      </c>
      <c r="B1986">
        <v>3187</v>
      </c>
      <c r="C1986">
        <f t="shared" si="30"/>
        <v>29</v>
      </c>
    </row>
    <row r="1987" spans="1:3">
      <c r="A1987" s="165">
        <v>42881</v>
      </c>
      <c r="B1987">
        <v>3207</v>
      </c>
      <c r="C1987">
        <f t="shared" si="30"/>
        <v>20</v>
      </c>
    </row>
    <row r="1988" spans="1:3">
      <c r="A1988" s="165">
        <v>42886</v>
      </c>
      <c r="B1988">
        <v>3062</v>
      </c>
      <c r="C1988">
        <f t="shared" ref="C1988:C2051" si="31">ABS(B1988-B1987)</f>
        <v>145</v>
      </c>
    </row>
    <row r="1989" spans="1:3">
      <c r="A1989" s="165">
        <v>42887</v>
      </c>
      <c r="B1989">
        <v>3056</v>
      </c>
      <c r="C1989">
        <f t="shared" si="31"/>
        <v>6</v>
      </c>
    </row>
    <row r="1990" spans="1:3">
      <c r="A1990" s="165">
        <v>42888</v>
      </c>
      <c r="B1990">
        <v>2990</v>
      </c>
      <c r="C1990">
        <f t="shared" si="31"/>
        <v>66</v>
      </c>
    </row>
    <row r="1991" spans="1:3">
      <c r="A1991" s="165">
        <v>42891</v>
      </c>
      <c r="B1991">
        <v>2901</v>
      </c>
      <c r="C1991">
        <f t="shared" si="31"/>
        <v>89</v>
      </c>
    </row>
    <row r="1992" spans="1:3">
      <c r="A1992" s="165">
        <v>42892</v>
      </c>
      <c r="B1992">
        <v>2926</v>
      </c>
      <c r="C1992">
        <f t="shared" si="31"/>
        <v>25</v>
      </c>
    </row>
    <row r="1993" spans="1:3">
      <c r="A1993" s="165">
        <v>42893</v>
      </c>
      <c r="B1993">
        <v>2930</v>
      </c>
      <c r="C1993">
        <f t="shared" si="31"/>
        <v>4</v>
      </c>
    </row>
    <row r="1994" spans="1:3">
      <c r="A1994" s="165">
        <v>42894</v>
      </c>
      <c r="B1994">
        <v>2936</v>
      </c>
      <c r="C1994">
        <f t="shared" si="31"/>
        <v>6</v>
      </c>
    </row>
    <row r="1995" spans="1:3">
      <c r="A1995" s="165">
        <v>42895</v>
      </c>
      <c r="B1995">
        <v>2986</v>
      </c>
      <c r="C1995">
        <f t="shared" si="31"/>
        <v>50</v>
      </c>
    </row>
    <row r="1996" spans="1:3">
      <c r="A1996" s="165">
        <v>42898</v>
      </c>
      <c r="B1996">
        <v>3000</v>
      </c>
      <c r="C1996">
        <f t="shared" si="31"/>
        <v>14</v>
      </c>
    </row>
    <row r="1997" spans="1:3">
      <c r="A1997" s="165">
        <v>42899</v>
      </c>
      <c r="B1997">
        <v>2908</v>
      </c>
      <c r="C1997">
        <f t="shared" si="31"/>
        <v>92</v>
      </c>
    </row>
    <row r="1998" spans="1:3">
      <c r="A1998" s="165">
        <v>42900</v>
      </c>
      <c r="B1998">
        <v>3047</v>
      </c>
      <c r="C1998">
        <f t="shared" si="31"/>
        <v>139</v>
      </c>
    </row>
    <row r="1999" spans="1:3">
      <c r="A1999" s="165">
        <v>42901</v>
      </c>
      <c r="B1999">
        <v>3076</v>
      </c>
      <c r="C1999">
        <f t="shared" si="31"/>
        <v>29</v>
      </c>
    </row>
    <row r="2000" spans="1:3">
      <c r="A2000" s="165">
        <v>42902</v>
      </c>
      <c r="B2000">
        <v>3057</v>
      </c>
      <c r="C2000">
        <f t="shared" si="31"/>
        <v>19</v>
      </c>
    </row>
    <row r="2001" spans="1:3">
      <c r="A2001" s="165">
        <v>42905</v>
      </c>
      <c r="B2001">
        <v>3105</v>
      </c>
      <c r="C2001">
        <f t="shared" si="31"/>
        <v>48</v>
      </c>
    </row>
    <row r="2002" spans="1:3">
      <c r="A2002" s="165">
        <v>42906</v>
      </c>
      <c r="B2002">
        <v>3073</v>
      </c>
      <c r="C2002">
        <f t="shared" si="31"/>
        <v>32</v>
      </c>
    </row>
    <row r="2003" spans="1:3">
      <c r="A2003" s="165">
        <v>42907</v>
      </c>
      <c r="B2003">
        <v>3036</v>
      </c>
      <c r="C2003">
        <f t="shared" si="31"/>
        <v>37</v>
      </c>
    </row>
    <row r="2004" spans="1:3">
      <c r="A2004" s="165">
        <v>42908</v>
      </c>
      <c r="B2004">
        <v>3002</v>
      </c>
      <c r="C2004">
        <f t="shared" si="31"/>
        <v>34</v>
      </c>
    </row>
    <row r="2005" spans="1:3">
      <c r="A2005" s="165">
        <v>42909</v>
      </c>
      <c r="B2005">
        <v>3071</v>
      </c>
      <c r="C2005">
        <f t="shared" si="31"/>
        <v>69</v>
      </c>
    </row>
    <row r="2006" spans="1:3">
      <c r="A2006" s="165">
        <v>42912</v>
      </c>
      <c r="B2006">
        <v>3111</v>
      </c>
      <c r="C2006">
        <f t="shared" si="31"/>
        <v>40</v>
      </c>
    </row>
    <row r="2007" spans="1:3">
      <c r="A2007" s="165">
        <v>42913</v>
      </c>
      <c r="B2007">
        <v>3187</v>
      </c>
      <c r="C2007">
        <f t="shared" si="31"/>
        <v>76</v>
      </c>
    </row>
    <row r="2008" spans="1:3">
      <c r="A2008" s="165">
        <v>42914</v>
      </c>
      <c r="B2008">
        <v>3244</v>
      </c>
      <c r="C2008">
        <f t="shared" si="31"/>
        <v>57</v>
      </c>
    </row>
    <row r="2009" spans="1:3">
      <c r="A2009" s="165">
        <v>42915</v>
      </c>
      <c r="B2009">
        <v>3263</v>
      </c>
      <c r="C2009">
        <f t="shared" si="31"/>
        <v>19</v>
      </c>
    </row>
    <row r="2010" spans="1:3">
      <c r="A2010" s="165">
        <v>42916</v>
      </c>
      <c r="B2010">
        <v>3310</v>
      </c>
      <c r="C2010">
        <f t="shared" si="31"/>
        <v>47</v>
      </c>
    </row>
    <row r="2011" spans="1:3">
      <c r="A2011" s="165">
        <v>42919</v>
      </c>
      <c r="B2011">
        <v>3376</v>
      </c>
      <c r="C2011">
        <f t="shared" si="31"/>
        <v>66</v>
      </c>
    </row>
    <row r="2012" spans="1:3">
      <c r="A2012" s="165">
        <v>42920</v>
      </c>
      <c r="B2012">
        <v>3319</v>
      </c>
      <c r="C2012">
        <f t="shared" si="31"/>
        <v>57</v>
      </c>
    </row>
    <row r="2013" spans="1:3">
      <c r="A2013" s="165">
        <v>42921</v>
      </c>
      <c r="B2013">
        <v>3379</v>
      </c>
      <c r="C2013">
        <f t="shared" si="31"/>
        <v>60</v>
      </c>
    </row>
    <row r="2014" spans="1:3">
      <c r="A2014" s="165">
        <v>42922</v>
      </c>
      <c r="B2014">
        <v>3376</v>
      </c>
      <c r="C2014">
        <f t="shared" si="31"/>
        <v>3</v>
      </c>
    </row>
    <row r="2015" spans="1:3">
      <c r="A2015" s="165">
        <v>42923</v>
      </c>
      <c r="B2015">
        <v>3389</v>
      </c>
      <c r="C2015">
        <f t="shared" si="31"/>
        <v>13</v>
      </c>
    </row>
    <row r="2016" spans="1:3">
      <c r="A2016" s="165">
        <v>42926</v>
      </c>
      <c r="B2016">
        <v>3403</v>
      </c>
      <c r="C2016">
        <f t="shared" si="31"/>
        <v>14</v>
      </c>
    </row>
    <row r="2017" spans="1:3">
      <c r="A2017" s="165">
        <v>42927</v>
      </c>
      <c r="B2017">
        <v>3522</v>
      </c>
      <c r="C2017">
        <f t="shared" si="31"/>
        <v>119</v>
      </c>
    </row>
    <row r="2018" spans="1:3">
      <c r="A2018" s="165">
        <v>42928</v>
      </c>
      <c r="B2018">
        <v>3532</v>
      </c>
      <c r="C2018">
        <f t="shared" si="31"/>
        <v>10</v>
      </c>
    </row>
    <row r="2019" spans="1:3">
      <c r="A2019" s="165">
        <v>42929</v>
      </c>
      <c r="B2019">
        <v>3617</v>
      </c>
      <c r="C2019">
        <f t="shared" si="31"/>
        <v>85</v>
      </c>
    </row>
    <row r="2020" spans="1:3">
      <c r="A2020" s="165">
        <v>42930</v>
      </c>
      <c r="B2020">
        <v>3509</v>
      </c>
      <c r="C2020">
        <f t="shared" si="31"/>
        <v>108</v>
      </c>
    </row>
    <row r="2021" spans="1:3">
      <c r="A2021" s="165">
        <v>42933</v>
      </c>
      <c r="B2021">
        <v>3584</v>
      </c>
      <c r="C2021">
        <f t="shared" si="31"/>
        <v>75</v>
      </c>
    </row>
    <row r="2022" spans="1:3">
      <c r="A2022" s="165">
        <v>42934</v>
      </c>
      <c r="B2022">
        <v>3543</v>
      </c>
      <c r="C2022">
        <f t="shared" si="31"/>
        <v>41</v>
      </c>
    </row>
    <row r="2023" spans="1:3">
      <c r="A2023" s="165">
        <v>42935</v>
      </c>
      <c r="B2023">
        <v>3634</v>
      </c>
      <c r="C2023">
        <f t="shared" si="31"/>
        <v>91</v>
      </c>
    </row>
    <row r="2024" spans="1:3">
      <c r="A2024" s="165">
        <v>42936</v>
      </c>
      <c r="B2024">
        <v>3452</v>
      </c>
      <c r="C2024">
        <f t="shared" si="31"/>
        <v>182</v>
      </c>
    </row>
    <row r="2025" spans="1:3">
      <c r="A2025" s="165">
        <v>42937</v>
      </c>
      <c r="B2025">
        <v>3476</v>
      </c>
      <c r="C2025">
        <f t="shared" si="31"/>
        <v>24</v>
      </c>
    </row>
    <row r="2026" spans="1:3">
      <c r="A2026" s="165">
        <v>42940</v>
      </c>
      <c r="B2026">
        <v>3469</v>
      </c>
      <c r="C2026">
        <f t="shared" si="31"/>
        <v>7</v>
      </c>
    </row>
    <row r="2027" spans="1:3">
      <c r="A2027" s="165">
        <v>42941</v>
      </c>
      <c r="B2027">
        <v>3520</v>
      </c>
      <c r="C2027">
        <f t="shared" si="31"/>
        <v>51</v>
      </c>
    </row>
    <row r="2028" spans="1:3">
      <c r="A2028" s="165">
        <v>42942</v>
      </c>
      <c r="B2028">
        <v>3527</v>
      </c>
      <c r="C2028">
        <f t="shared" si="31"/>
        <v>7</v>
      </c>
    </row>
    <row r="2029" spans="1:3">
      <c r="A2029" s="165">
        <v>42943</v>
      </c>
      <c r="B2029">
        <v>3527</v>
      </c>
      <c r="C2029">
        <f t="shared" si="31"/>
        <v>0</v>
      </c>
    </row>
    <row r="2030" spans="1:3">
      <c r="A2030" s="165">
        <v>42944</v>
      </c>
      <c r="B2030">
        <v>3514</v>
      </c>
      <c r="C2030">
        <f t="shared" si="31"/>
        <v>13</v>
      </c>
    </row>
    <row r="2031" spans="1:3">
      <c r="A2031" s="165">
        <v>42947</v>
      </c>
      <c r="B2031">
        <v>3682</v>
      </c>
      <c r="C2031">
        <f t="shared" si="31"/>
        <v>168</v>
      </c>
    </row>
    <row r="2032" spans="1:3">
      <c r="A2032" s="165">
        <v>42948</v>
      </c>
      <c r="B2032">
        <v>3644</v>
      </c>
      <c r="C2032">
        <f t="shared" si="31"/>
        <v>38</v>
      </c>
    </row>
    <row r="2033" spans="1:3">
      <c r="A2033" s="165">
        <v>42949</v>
      </c>
      <c r="B2033">
        <v>3681</v>
      </c>
      <c r="C2033">
        <f t="shared" si="31"/>
        <v>37</v>
      </c>
    </row>
    <row r="2034" spans="1:3">
      <c r="A2034" s="165">
        <v>42950</v>
      </c>
      <c r="B2034">
        <v>3739</v>
      </c>
      <c r="C2034">
        <f t="shared" si="31"/>
        <v>58</v>
      </c>
    </row>
    <row r="2035" spans="1:3">
      <c r="A2035" s="165">
        <v>42951</v>
      </c>
      <c r="B2035">
        <v>3825</v>
      </c>
      <c r="C2035">
        <f t="shared" si="31"/>
        <v>86</v>
      </c>
    </row>
    <row r="2036" spans="1:3">
      <c r="A2036" s="165">
        <v>42954</v>
      </c>
      <c r="B2036">
        <v>3994</v>
      </c>
      <c r="C2036">
        <f t="shared" si="31"/>
        <v>169</v>
      </c>
    </row>
    <row r="2037" spans="1:3">
      <c r="A2037" s="165">
        <v>42955</v>
      </c>
      <c r="B2037">
        <v>3945</v>
      </c>
      <c r="C2037">
        <f t="shared" si="31"/>
        <v>49</v>
      </c>
    </row>
    <row r="2038" spans="1:3">
      <c r="A2038" s="165">
        <v>42956</v>
      </c>
      <c r="B2038">
        <v>4026</v>
      </c>
      <c r="C2038">
        <f t="shared" si="31"/>
        <v>81</v>
      </c>
    </row>
    <row r="2039" spans="1:3">
      <c r="A2039" s="165">
        <v>42957</v>
      </c>
      <c r="B2039">
        <v>3980</v>
      </c>
      <c r="C2039">
        <f t="shared" si="31"/>
        <v>46</v>
      </c>
    </row>
    <row r="2040" spans="1:3">
      <c r="A2040" s="165">
        <v>42958</v>
      </c>
      <c r="B2040">
        <v>3879</v>
      </c>
      <c r="C2040">
        <f t="shared" si="31"/>
        <v>101</v>
      </c>
    </row>
    <row r="2041" spans="1:3">
      <c r="A2041" s="165">
        <v>42961</v>
      </c>
      <c r="B2041">
        <v>3832</v>
      </c>
      <c r="C2041">
        <f t="shared" si="31"/>
        <v>47</v>
      </c>
    </row>
    <row r="2042" spans="1:3">
      <c r="A2042" s="165">
        <v>42962</v>
      </c>
      <c r="B2042">
        <v>3779</v>
      </c>
      <c r="C2042">
        <f t="shared" si="31"/>
        <v>53</v>
      </c>
    </row>
    <row r="2043" spans="1:3">
      <c r="A2043" s="165">
        <v>42963</v>
      </c>
      <c r="B2043">
        <v>3731</v>
      </c>
      <c r="C2043">
        <f t="shared" si="31"/>
        <v>48</v>
      </c>
    </row>
    <row r="2044" spans="1:3">
      <c r="A2044" s="165">
        <v>42964</v>
      </c>
      <c r="B2044">
        <v>3827</v>
      </c>
      <c r="C2044">
        <f t="shared" si="31"/>
        <v>96</v>
      </c>
    </row>
    <row r="2045" spans="1:3">
      <c r="A2045" s="165">
        <v>42965</v>
      </c>
      <c r="B2045">
        <v>3905</v>
      </c>
      <c r="C2045">
        <f t="shared" si="31"/>
        <v>78</v>
      </c>
    </row>
    <row r="2046" spans="1:3">
      <c r="A2046" s="165">
        <v>42968</v>
      </c>
      <c r="B2046">
        <v>3970</v>
      </c>
      <c r="C2046">
        <f t="shared" si="31"/>
        <v>65</v>
      </c>
    </row>
    <row r="2047" spans="1:3">
      <c r="A2047" s="165">
        <v>42969</v>
      </c>
      <c r="B2047">
        <v>3942</v>
      </c>
      <c r="C2047">
        <f t="shared" si="31"/>
        <v>28</v>
      </c>
    </row>
    <row r="2048" spans="1:3">
      <c r="A2048" s="165">
        <v>42970</v>
      </c>
      <c r="B2048">
        <v>3790</v>
      </c>
      <c r="C2048">
        <f t="shared" si="31"/>
        <v>152</v>
      </c>
    </row>
    <row r="2049" spans="1:3">
      <c r="A2049" s="165">
        <v>42971</v>
      </c>
      <c r="B2049">
        <v>3864</v>
      </c>
      <c r="C2049">
        <f t="shared" si="31"/>
        <v>74</v>
      </c>
    </row>
    <row r="2050" spans="1:3">
      <c r="A2050" s="165">
        <v>42972</v>
      </c>
      <c r="B2050">
        <v>3934</v>
      </c>
      <c r="C2050">
        <f t="shared" si="31"/>
        <v>70</v>
      </c>
    </row>
    <row r="2051" spans="1:3">
      <c r="A2051" s="165">
        <v>42975</v>
      </c>
      <c r="B2051">
        <v>3932</v>
      </c>
      <c r="C2051">
        <f t="shared" si="31"/>
        <v>2</v>
      </c>
    </row>
    <row r="2052" spans="1:3">
      <c r="A2052" s="165">
        <v>42976</v>
      </c>
      <c r="B2052">
        <v>3884</v>
      </c>
      <c r="C2052">
        <f t="shared" ref="C2052:C2115" si="32">ABS(B2052-B2051)</f>
        <v>48</v>
      </c>
    </row>
    <row r="2053" spans="1:3">
      <c r="A2053" s="165">
        <v>42977</v>
      </c>
      <c r="B2053">
        <v>3871</v>
      </c>
      <c r="C2053">
        <f t="shared" si="32"/>
        <v>13</v>
      </c>
    </row>
    <row r="2054" spans="1:3">
      <c r="A2054" s="165">
        <v>42978</v>
      </c>
      <c r="B2054">
        <v>3926</v>
      </c>
      <c r="C2054">
        <f t="shared" si="32"/>
        <v>55</v>
      </c>
    </row>
    <row r="2055" spans="1:3">
      <c r="A2055" s="165">
        <v>42979</v>
      </c>
      <c r="B2055">
        <v>4059</v>
      </c>
      <c r="C2055">
        <f t="shared" si="32"/>
        <v>133</v>
      </c>
    </row>
    <row r="2056" spans="1:3">
      <c r="A2056" s="165">
        <v>42982</v>
      </c>
      <c r="B2056">
        <v>4058</v>
      </c>
      <c r="C2056">
        <f t="shared" si="32"/>
        <v>1</v>
      </c>
    </row>
    <row r="2057" spans="1:3">
      <c r="A2057" s="165">
        <v>42983</v>
      </c>
      <c r="B2057">
        <v>4082</v>
      </c>
      <c r="C2057">
        <f t="shared" si="32"/>
        <v>24</v>
      </c>
    </row>
    <row r="2058" spans="1:3">
      <c r="A2058" s="165">
        <v>42984</v>
      </c>
      <c r="B2058">
        <v>3986</v>
      </c>
      <c r="C2058">
        <f t="shared" si="32"/>
        <v>96</v>
      </c>
    </row>
    <row r="2059" spans="1:3">
      <c r="A2059" s="165">
        <v>42985</v>
      </c>
      <c r="B2059">
        <v>3959</v>
      </c>
      <c r="C2059">
        <f t="shared" si="32"/>
        <v>27</v>
      </c>
    </row>
    <row r="2060" spans="1:3">
      <c r="A2060" s="165">
        <v>42986</v>
      </c>
      <c r="B2060">
        <v>3917</v>
      </c>
      <c r="C2060">
        <f t="shared" si="32"/>
        <v>42</v>
      </c>
    </row>
    <row r="2061" spans="1:3">
      <c r="A2061" s="165">
        <v>42989</v>
      </c>
      <c r="B2061">
        <v>3915</v>
      </c>
      <c r="C2061">
        <f t="shared" si="32"/>
        <v>2</v>
      </c>
    </row>
    <row r="2062" spans="1:3">
      <c r="A2062" s="165">
        <v>42990</v>
      </c>
      <c r="B2062">
        <v>3958</v>
      </c>
      <c r="C2062">
        <f t="shared" si="32"/>
        <v>43</v>
      </c>
    </row>
    <row r="2063" spans="1:3">
      <c r="A2063" s="165">
        <v>42991</v>
      </c>
      <c r="B2063">
        <v>3914</v>
      </c>
      <c r="C2063">
        <f t="shared" si="32"/>
        <v>44</v>
      </c>
    </row>
    <row r="2064" spans="1:3">
      <c r="A2064" s="165">
        <v>42992</v>
      </c>
      <c r="B2064">
        <v>3832</v>
      </c>
      <c r="C2064">
        <f t="shared" si="32"/>
        <v>82</v>
      </c>
    </row>
    <row r="2065" spans="1:3">
      <c r="A2065" s="165">
        <v>42993</v>
      </c>
      <c r="B2065">
        <v>3805</v>
      </c>
      <c r="C2065">
        <f t="shared" si="32"/>
        <v>27</v>
      </c>
    </row>
    <row r="2066" spans="1:3">
      <c r="A2066" s="165">
        <v>42996</v>
      </c>
      <c r="B2066">
        <v>3803</v>
      </c>
      <c r="C2066">
        <f t="shared" si="32"/>
        <v>2</v>
      </c>
    </row>
    <row r="2067" spans="1:3">
      <c r="A2067" s="165">
        <v>42997</v>
      </c>
      <c r="B2067">
        <v>3742</v>
      </c>
      <c r="C2067">
        <f t="shared" si="32"/>
        <v>61</v>
      </c>
    </row>
    <row r="2068" spans="1:3">
      <c r="A2068" s="165">
        <v>42998</v>
      </c>
      <c r="B2068">
        <v>3758</v>
      </c>
      <c r="C2068">
        <f t="shared" si="32"/>
        <v>16</v>
      </c>
    </row>
    <row r="2069" spans="1:3">
      <c r="A2069" s="165">
        <v>42999</v>
      </c>
      <c r="B2069">
        <v>3654</v>
      </c>
      <c r="C2069">
        <f t="shared" si="32"/>
        <v>104</v>
      </c>
    </row>
    <row r="2070" spans="1:3">
      <c r="A2070" s="165">
        <v>43000</v>
      </c>
      <c r="B2070">
        <v>3550</v>
      </c>
      <c r="C2070">
        <f t="shared" si="32"/>
        <v>104</v>
      </c>
    </row>
    <row r="2071" spans="1:3">
      <c r="A2071" s="165">
        <v>43003</v>
      </c>
      <c r="B2071">
        <v>3595</v>
      </c>
      <c r="C2071">
        <f t="shared" si="32"/>
        <v>45</v>
      </c>
    </row>
    <row r="2072" spans="1:3">
      <c r="A2072" s="165">
        <v>43004</v>
      </c>
      <c r="B2072">
        <v>3605</v>
      </c>
      <c r="C2072">
        <f t="shared" si="32"/>
        <v>10</v>
      </c>
    </row>
    <row r="2073" spans="1:3">
      <c r="A2073" s="165">
        <v>43005</v>
      </c>
      <c r="B2073">
        <v>3665</v>
      </c>
      <c r="C2073">
        <f t="shared" si="32"/>
        <v>60</v>
      </c>
    </row>
    <row r="2074" spans="1:3">
      <c r="A2074" s="165">
        <v>43006</v>
      </c>
      <c r="B2074">
        <v>3593</v>
      </c>
      <c r="C2074">
        <f t="shared" si="32"/>
        <v>72</v>
      </c>
    </row>
    <row r="2075" spans="1:3">
      <c r="A2075" s="165">
        <v>43007</v>
      </c>
      <c r="B2075">
        <v>3676</v>
      </c>
      <c r="C2075">
        <f t="shared" si="32"/>
        <v>83</v>
      </c>
    </row>
    <row r="2076" spans="1:3">
      <c r="A2076" s="165">
        <v>43017</v>
      </c>
      <c r="B2076">
        <v>3680</v>
      </c>
      <c r="C2076">
        <f t="shared" si="32"/>
        <v>4</v>
      </c>
    </row>
    <row r="2077" spans="1:3">
      <c r="A2077" s="165">
        <v>43018</v>
      </c>
      <c r="B2077">
        <v>3534</v>
      </c>
      <c r="C2077">
        <f t="shared" si="32"/>
        <v>146</v>
      </c>
    </row>
    <row r="2078" spans="1:3">
      <c r="A2078" s="165">
        <v>43019</v>
      </c>
      <c r="B2078">
        <v>3501</v>
      </c>
      <c r="C2078">
        <f t="shared" si="32"/>
        <v>33</v>
      </c>
    </row>
    <row r="2079" spans="1:3">
      <c r="A2079" s="165">
        <v>43020</v>
      </c>
      <c r="B2079">
        <v>3643</v>
      </c>
      <c r="C2079">
        <f t="shared" si="32"/>
        <v>142</v>
      </c>
    </row>
    <row r="2080" spans="1:3">
      <c r="A2080" s="165">
        <v>43021</v>
      </c>
      <c r="B2080">
        <v>3787</v>
      </c>
      <c r="C2080">
        <f t="shared" si="32"/>
        <v>144</v>
      </c>
    </row>
    <row r="2081" spans="1:3">
      <c r="A2081" s="165">
        <v>43024</v>
      </c>
      <c r="B2081">
        <v>3799</v>
      </c>
      <c r="C2081">
        <f t="shared" si="32"/>
        <v>12</v>
      </c>
    </row>
    <row r="2082" spans="1:3">
      <c r="A2082" s="165">
        <v>43025</v>
      </c>
      <c r="B2082">
        <v>3722</v>
      </c>
      <c r="C2082">
        <f t="shared" si="32"/>
        <v>77</v>
      </c>
    </row>
    <row r="2083" spans="1:3">
      <c r="A2083" s="165">
        <v>43026</v>
      </c>
      <c r="B2083">
        <v>3671</v>
      </c>
      <c r="C2083">
        <f t="shared" si="32"/>
        <v>51</v>
      </c>
    </row>
    <row r="2084" spans="1:3">
      <c r="A2084" s="165">
        <v>43027</v>
      </c>
      <c r="B2084">
        <v>3590</v>
      </c>
      <c r="C2084">
        <f t="shared" si="32"/>
        <v>81</v>
      </c>
    </row>
    <row r="2085" spans="1:3">
      <c r="A2085" s="165">
        <v>43028</v>
      </c>
      <c r="B2085">
        <v>3758</v>
      </c>
      <c r="C2085">
        <f t="shared" si="32"/>
        <v>168</v>
      </c>
    </row>
    <row r="2086" spans="1:3">
      <c r="A2086" s="165">
        <v>43031</v>
      </c>
      <c r="B2086">
        <v>3693</v>
      </c>
      <c r="C2086">
        <f t="shared" si="32"/>
        <v>65</v>
      </c>
    </row>
    <row r="2087" spans="1:3">
      <c r="A2087" s="165">
        <v>43032</v>
      </c>
      <c r="B2087">
        <v>3735</v>
      </c>
      <c r="C2087">
        <f t="shared" si="32"/>
        <v>42</v>
      </c>
    </row>
    <row r="2088" spans="1:3">
      <c r="A2088" s="165">
        <v>43033</v>
      </c>
      <c r="B2088">
        <v>3701</v>
      </c>
      <c r="C2088">
        <f t="shared" si="32"/>
        <v>34</v>
      </c>
    </row>
    <row r="2089" spans="1:3">
      <c r="A2089" s="165">
        <v>43034</v>
      </c>
      <c r="B2089">
        <v>3656</v>
      </c>
      <c r="C2089">
        <f t="shared" si="32"/>
        <v>45</v>
      </c>
    </row>
    <row r="2090" spans="1:3">
      <c r="A2090" s="165">
        <v>43035</v>
      </c>
      <c r="B2090">
        <v>3585</v>
      </c>
      <c r="C2090">
        <f t="shared" si="32"/>
        <v>71</v>
      </c>
    </row>
    <row r="2091" spans="1:3">
      <c r="A2091" s="165">
        <v>43038</v>
      </c>
      <c r="B2091">
        <v>3575</v>
      </c>
      <c r="C2091">
        <f t="shared" si="32"/>
        <v>10</v>
      </c>
    </row>
    <row r="2092" spans="1:3">
      <c r="A2092" s="165">
        <v>43039</v>
      </c>
      <c r="B2092">
        <v>3634</v>
      </c>
      <c r="C2092">
        <f t="shared" si="32"/>
        <v>59</v>
      </c>
    </row>
    <row r="2093" spans="1:3">
      <c r="A2093" s="165">
        <v>43040</v>
      </c>
      <c r="B2093">
        <v>3568</v>
      </c>
      <c r="C2093">
        <f t="shared" si="32"/>
        <v>66</v>
      </c>
    </row>
    <row r="2094" spans="1:3">
      <c r="A2094" s="165">
        <v>43041</v>
      </c>
      <c r="B2094">
        <v>3660</v>
      </c>
      <c r="C2094">
        <f t="shared" si="32"/>
        <v>92</v>
      </c>
    </row>
    <row r="2095" spans="1:3">
      <c r="A2095" s="165">
        <v>43042</v>
      </c>
      <c r="B2095">
        <v>3629</v>
      </c>
      <c r="C2095">
        <f t="shared" si="32"/>
        <v>31</v>
      </c>
    </row>
    <row r="2096" spans="1:3">
      <c r="A2096" s="165">
        <v>43045</v>
      </c>
      <c r="B2096">
        <v>3748</v>
      </c>
      <c r="C2096">
        <f t="shared" si="32"/>
        <v>119</v>
      </c>
    </row>
    <row r="2097" spans="1:3">
      <c r="A2097" s="165">
        <v>43046</v>
      </c>
      <c r="B2097">
        <v>3727</v>
      </c>
      <c r="C2097">
        <f t="shared" si="32"/>
        <v>21</v>
      </c>
    </row>
    <row r="2098" spans="1:3">
      <c r="A2098" s="165">
        <v>43047</v>
      </c>
      <c r="B2098">
        <v>3730</v>
      </c>
      <c r="C2098">
        <f t="shared" si="32"/>
        <v>3</v>
      </c>
    </row>
    <row r="2099" spans="1:3">
      <c r="A2099" s="165">
        <v>43048</v>
      </c>
      <c r="B2099">
        <v>3756</v>
      </c>
      <c r="C2099">
        <f t="shared" si="32"/>
        <v>26</v>
      </c>
    </row>
    <row r="2100" spans="1:3">
      <c r="A2100" s="165">
        <v>43049</v>
      </c>
      <c r="B2100">
        <v>3807</v>
      </c>
      <c r="C2100">
        <f t="shared" si="32"/>
        <v>51</v>
      </c>
    </row>
    <row r="2101" spans="1:3">
      <c r="A2101" s="165">
        <v>43052</v>
      </c>
      <c r="B2101">
        <v>3835</v>
      </c>
      <c r="C2101">
        <f t="shared" si="32"/>
        <v>28</v>
      </c>
    </row>
    <row r="2102" spans="1:3">
      <c r="A2102" s="165">
        <v>43053</v>
      </c>
      <c r="B2102">
        <v>3856</v>
      </c>
      <c r="C2102">
        <f t="shared" si="32"/>
        <v>21</v>
      </c>
    </row>
    <row r="2103" spans="1:3">
      <c r="A2103" s="165">
        <v>43054</v>
      </c>
      <c r="B2103">
        <v>3771</v>
      </c>
      <c r="C2103">
        <f t="shared" si="32"/>
        <v>85</v>
      </c>
    </row>
    <row r="2104" spans="1:3">
      <c r="A2104" s="165">
        <v>43055</v>
      </c>
      <c r="B2104">
        <v>3750</v>
      </c>
      <c r="C2104">
        <f t="shared" si="32"/>
        <v>21</v>
      </c>
    </row>
    <row r="2105" spans="1:3">
      <c r="A2105" s="165">
        <v>43056</v>
      </c>
      <c r="B2105">
        <v>3709</v>
      </c>
      <c r="C2105">
        <f t="shared" si="32"/>
        <v>41</v>
      </c>
    </row>
    <row r="2106" spans="1:3">
      <c r="A2106" s="165">
        <v>43059</v>
      </c>
      <c r="B2106">
        <v>3756</v>
      </c>
      <c r="C2106">
        <f t="shared" si="32"/>
        <v>47</v>
      </c>
    </row>
    <row r="2107" spans="1:3">
      <c r="A2107" s="165">
        <v>43060</v>
      </c>
      <c r="B2107">
        <v>3812</v>
      </c>
      <c r="C2107">
        <f t="shared" si="32"/>
        <v>56</v>
      </c>
    </row>
    <row r="2108" spans="1:3">
      <c r="A2108" s="165">
        <v>43061</v>
      </c>
      <c r="B2108">
        <v>3853</v>
      </c>
      <c r="C2108">
        <f t="shared" si="32"/>
        <v>41</v>
      </c>
    </row>
    <row r="2109" spans="1:3">
      <c r="A2109" s="165">
        <v>43062</v>
      </c>
      <c r="B2109">
        <v>3861</v>
      </c>
      <c r="C2109">
        <f t="shared" si="32"/>
        <v>8</v>
      </c>
    </row>
    <row r="2110" spans="1:3">
      <c r="A2110" s="165">
        <v>43063</v>
      </c>
      <c r="B2110">
        <v>3859</v>
      </c>
      <c r="C2110">
        <f t="shared" si="32"/>
        <v>2</v>
      </c>
    </row>
    <row r="2111" spans="1:3">
      <c r="A2111" s="165">
        <v>43066</v>
      </c>
      <c r="B2111">
        <v>3904</v>
      </c>
      <c r="C2111">
        <f t="shared" si="32"/>
        <v>45</v>
      </c>
    </row>
    <row r="2112" spans="1:3">
      <c r="A2112" s="165">
        <v>43067</v>
      </c>
      <c r="B2112">
        <v>3938</v>
      </c>
      <c r="C2112">
        <f t="shared" si="32"/>
        <v>34</v>
      </c>
    </row>
    <row r="2113" spans="1:3">
      <c r="A2113" s="165">
        <v>43068</v>
      </c>
      <c r="B2113">
        <v>3998</v>
      </c>
      <c r="C2113">
        <f t="shared" si="32"/>
        <v>60</v>
      </c>
    </row>
    <row r="2114" spans="1:3">
      <c r="A2114" s="165">
        <v>43069</v>
      </c>
      <c r="B2114">
        <v>4030</v>
      </c>
      <c r="C2114">
        <f t="shared" si="32"/>
        <v>32</v>
      </c>
    </row>
    <row r="2115" spans="1:3">
      <c r="A2115" s="165">
        <v>43070</v>
      </c>
      <c r="B2115">
        <v>4022</v>
      </c>
      <c r="C2115">
        <f t="shared" si="32"/>
        <v>8</v>
      </c>
    </row>
    <row r="2116" spans="1:3">
      <c r="A2116" s="165">
        <v>43073</v>
      </c>
      <c r="B2116">
        <v>4104</v>
      </c>
      <c r="C2116">
        <f t="shared" ref="C2116:C2179" si="33">ABS(B2116-B2115)</f>
        <v>82</v>
      </c>
    </row>
    <row r="2117" spans="1:3">
      <c r="A2117" s="165">
        <v>43074</v>
      </c>
      <c r="B2117">
        <v>4073</v>
      </c>
      <c r="C2117">
        <f t="shared" si="33"/>
        <v>31</v>
      </c>
    </row>
    <row r="2118" spans="1:3">
      <c r="A2118" s="165">
        <v>43075</v>
      </c>
      <c r="B2118">
        <v>3974</v>
      </c>
      <c r="C2118">
        <f t="shared" si="33"/>
        <v>99</v>
      </c>
    </row>
    <row r="2119" spans="1:3">
      <c r="A2119" s="165">
        <v>43076</v>
      </c>
      <c r="B2119">
        <v>3863</v>
      </c>
      <c r="C2119">
        <f t="shared" si="33"/>
        <v>111</v>
      </c>
    </row>
    <row r="2120" spans="1:3">
      <c r="A2120" s="165">
        <v>43077</v>
      </c>
      <c r="B2120">
        <v>3934</v>
      </c>
      <c r="C2120">
        <f t="shared" si="33"/>
        <v>71</v>
      </c>
    </row>
    <row r="2121" spans="1:3">
      <c r="A2121" s="165">
        <v>43080</v>
      </c>
      <c r="B2121">
        <v>3949</v>
      </c>
      <c r="C2121">
        <f t="shared" si="33"/>
        <v>15</v>
      </c>
    </row>
    <row r="2122" spans="1:3">
      <c r="A2122" s="165">
        <v>43081</v>
      </c>
      <c r="B2122">
        <v>3923</v>
      </c>
      <c r="C2122">
        <f t="shared" si="33"/>
        <v>26</v>
      </c>
    </row>
    <row r="2123" spans="1:3">
      <c r="A2123" s="165">
        <v>43082</v>
      </c>
      <c r="B2123">
        <v>3888</v>
      </c>
      <c r="C2123">
        <f t="shared" si="33"/>
        <v>35</v>
      </c>
    </row>
    <row r="2124" spans="1:3">
      <c r="A2124" s="165">
        <v>43083</v>
      </c>
      <c r="B2124">
        <v>3830</v>
      </c>
      <c r="C2124">
        <f t="shared" si="33"/>
        <v>58</v>
      </c>
    </row>
    <row r="2125" spans="1:3">
      <c r="A2125" s="165">
        <v>43084</v>
      </c>
      <c r="B2125">
        <v>3849</v>
      </c>
      <c r="C2125">
        <f t="shared" si="33"/>
        <v>19</v>
      </c>
    </row>
    <row r="2126" spans="1:3">
      <c r="A2126" s="165">
        <v>43087</v>
      </c>
      <c r="B2126">
        <v>3892</v>
      </c>
      <c r="C2126">
        <f t="shared" si="33"/>
        <v>43</v>
      </c>
    </row>
    <row r="2127" spans="1:3">
      <c r="A2127" s="165">
        <v>43088</v>
      </c>
      <c r="B2127">
        <v>3811</v>
      </c>
      <c r="C2127">
        <f t="shared" si="33"/>
        <v>81</v>
      </c>
    </row>
    <row r="2128" spans="1:3">
      <c r="A2128" s="165">
        <v>43089</v>
      </c>
      <c r="B2128">
        <v>3815</v>
      </c>
      <c r="C2128">
        <f t="shared" si="33"/>
        <v>4</v>
      </c>
    </row>
    <row r="2129" spans="1:3">
      <c r="A2129" s="165">
        <v>43090</v>
      </c>
      <c r="B2129">
        <v>3857</v>
      </c>
      <c r="C2129">
        <f t="shared" si="33"/>
        <v>42</v>
      </c>
    </row>
    <row r="2130" spans="1:3">
      <c r="A2130" s="165">
        <v>43091</v>
      </c>
      <c r="B2130">
        <v>3939</v>
      </c>
      <c r="C2130">
        <f t="shared" si="33"/>
        <v>82</v>
      </c>
    </row>
    <row r="2131" spans="1:3">
      <c r="A2131" s="165">
        <v>43094</v>
      </c>
      <c r="B2131">
        <v>3788</v>
      </c>
      <c r="C2131">
        <f t="shared" si="33"/>
        <v>151</v>
      </c>
    </row>
    <row r="2132" spans="1:3">
      <c r="A2132" s="165">
        <v>43095</v>
      </c>
      <c r="B2132">
        <v>3815</v>
      </c>
      <c r="C2132">
        <f t="shared" si="33"/>
        <v>27</v>
      </c>
    </row>
    <row r="2133" spans="1:3">
      <c r="A2133" s="165">
        <v>43096</v>
      </c>
      <c r="B2133">
        <v>3785</v>
      </c>
      <c r="C2133">
        <f t="shared" si="33"/>
        <v>30</v>
      </c>
    </row>
    <row r="2134" spans="1:3">
      <c r="A2134" s="165">
        <v>43097</v>
      </c>
      <c r="B2134">
        <v>3756</v>
      </c>
      <c r="C2134">
        <f t="shared" si="33"/>
        <v>29</v>
      </c>
    </row>
    <row r="2135" spans="1:3">
      <c r="A2135" s="165">
        <v>43098</v>
      </c>
      <c r="B2135">
        <v>3783</v>
      </c>
      <c r="C2135">
        <f t="shared" si="33"/>
        <v>27</v>
      </c>
    </row>
    <row r="2136" spans="1:3">
      <c r="A2136" s="165">
        <v>43102</v>
      </c>
      <c r="B2136">
        <v>3858</v>
      </c>
      <c r="C2136">
        <f t="shared" si="33"/>
        <v>75</v>
      </c>
    </row>
    <row r="2137" spans="1:3">
      <c r="A2137" s="165">
        <v>43103</v>
      </c>
      <c r="B2137">
        <v>3794</v>
      </c>
      <c r="C2137">
        <f t="shared" si="33"/>
        <v>64</v>
      </c>
    </row>
    <row r="2138" spans="1:3">
      <c r="A2138" s="165">
        <v>43104</v>
      </c>
      <c r="B2138">
        <v>3805</v>
      </c>
      <c r="C2138">
        <f t="shared" si="33"/>
        <v>11</v>
      </c>
    </row>
    <row r="2139" spans="1:3">
      <c r="A2139" s="165">
        <v>43105</v>
      </c>
      <c r="B2139">
        <v>3783</v>
      </c>
      <c r="C2139">
        <f t="shared" si="33"/>
        <v>22</v>
      </c>
    </row>
    <row r="2140" spans="1:3">
      <c r="A2140" s="165">
        <v>43108</v>
      </c>
      <c r="B2140">
        <v>3800</v>
      </c>
      <c r="C2140">
        <f t="shared" si="33"/>
        <v>17</v>
      </c>
    </row>
    <row r="2141" spans="1:3">
      <c r="A2141" s="165">
        <v>43109</v>
      </c>
      <c r="B2141">
        <v>3802</v>
      </c>
      <c r="C2141">
        <f t="shared" si="33"/>
        <v>2</v>
      </c>
    </row>
    <row r="2142" spans="1:3">
      <c r="A2142" s="165">
        <v>43110</v>
      </c>
      <c r="B2142">
        <v>3831</v>
      </c>
      <c r="C2142">
        <f t="shared" si="33"/>
        <v>29</v>
      </c>
    </row>
    <row r="2143" spans="1:3">
      <c r="A2143" s="165">
        <v>43111</v>
      </c>
      <c r="B2143">
        <v>3819</v>
      </c>
      <c r="C2143">
        <f t="shared" si="33"/>
        <v>12</v>
      </c>
    </row>
    <row r="2144" spans="1:3">
      <c r="A2144" s="165">
        <v>43112</v>
      </c>
      <c r="B2144">
        <v>3774</v>
      </c>
      <c r="C2144">
        <f t="shared" si="33"/>
        <v>45</v>
      </c>
    </row>
    <row r="2145" spans="1:3">
      <c r="A2145" s="165">
        <v>43115</v>
      </c>
      <c r="B2145">
        <v>3787</v>
      </c>
      <c r="C2145">
        <f t="shared" si="33"/>
        <v>13</v>
      </c>
    </row>
    <row r="2146" spans="1:3">
      <c r="A2146" s="165">
        <v>43116</v>
      </c>
      <c r="B2146">
        <v>3773</v>
      </c>
      <c r="C2146">
        <f t="shared" si="33"/>
        <v>14</v>
      </c>
    </row>
    <row r="2147" spans="1:3">
      <c r="A2147" s="165">
        <v>43117</v>
      </c>
      <c r="B2147">
        <v>3808</v>
      </c>
      <c r="C2147">
        <f t="shared" si="33"/>
        <v>35</v>
      </c>
    </row>
    <row r="2148" spans="1:3">
      <c r="A2148" s="165">
        <v>43118</v>
      </c>
      <c r="B2148">
        <v>3838</v>
      </c>
      <c r="C2148">
        <f t="shared" si="33"/>
        <v>30</v>
      </c>
    </row>
    <row r="2149" spans="1:3">
      <c r="A2149" s="165">
        <v>43119</v>
      </c>
      <c r="B2149">
        <v>3905</v>
      </c>
      <c r="C2149">
        <f t="shared" si="33"/>
        <v>67</v>
      </c>
    </row>
    <row r="2150" spans="1:3">
      <c r="A2150" s="165">
        <v>43122</v>
      </c>
      <c r="B2150">
        <v>3907</v>
      </c>
      <c r="C2150">
        <f t="shared" si="33"/>
        <v>2</v>
      </c>
    </row>
    <row r="2151" spans="1:3">
      <c r="A2151" s="165">
        <v>43123</v>
      </c>
      <c r="B2151">
        <v>3894</v>
      </c>
      <c r="C2151">
        <f t="shared" si="33"/>
        <v>13</v>
      </c>
    </row>
    <row r="2152" spans="1:3">
      <c r="A2152" s="165">
        <v>43124</v>
      </c>
      <c r="B2152">
        <v>3920</v>
      </c>
      <c r="C2152">
        <f t="shared" si="33"/>
        <v>26</v>
      </c>
    </row>
    <row r="2153" spans="1:3">
      <c r="A2153" s="165">
        <v>43125</v>
      </c>
      <c r="B2153">
        <v>3949</v>
      </c>
      <c r="C2153">
        <f t="shared" si="33"/>
        <v>29</v>
      </c>
    </row>
    <row r="2154" spans="1:3">
      <c r="A2154" s="165">
        <v>43126</v>
      </c>
      <c r="B2154">
        <v>3928</v>
      </c>
      <c r="C2154">
        <f t="shared" si="33"/>
        <v>21</v>
      </c>
    </row>
    <row r="2155" spans="1:3">
      <c r="A2155" s="165">
        <v>43129</v>
      </c>
      <c r="B2155">
        <v>3928</v>
      </c>
      <c r="C2155">
        <f t="shared" si="33"/>
        <v>0</v>
      </c>
    </row>
    <row r="2156" spans="1:3">
      <c r="A2156" s="165">
        <v>43130</v>
      </c>
      <c r="B2156">
        <v>3903</v>
      </c>
      <c r="C2156">
        <f t="shared" si="33"/>
        <v>25</v>
      </c>
    </row>
    <row r="2157" spans="1:3">
      <c r="A2157" s="165">
        <v>43131</v>
      </c>
      <c r="B2157">
        <v>3896</v>
      </c>
      <c r="C2157">
        <f t="shared" si="33"/>
        <v>7</v>
      </c>
    </row>
    <row r="2158" spans="1:3">
      <c r="A2158" s="165">
        <v>43132</v>
      </c>
      <c r="B2158">
        <v>3908</v>
      </c>
      <c r="C2158">
        <f t="shared" si="33"/>
        <v>12</v>
      </c>
    </row>
    <row r="2159" spans="1:3">
      <c r="A2159" s="165">
        <v>43133</v>
      </c>
      <c r="B2159">
        <v>3939</v>
      </c>
      <c r="C2159">
        <f t="shared" si="33"/>
        <v>31</v>
      </c>
    </row>
    <row r="2160" spans="1:3">
      <c r="A2160" s="165">
        <v>43136</v>
      </c>
      <c r="B2160">
        <v>3945</v>
      </c>
      <c r="C2160">
        <f t="shared" si="33"/>
        <v>6</v>
      </c>
    </row>
    <row r="2161" spans="1:3">
      <c r="A2161" s="165">
        <v>43137</v>
      </c>
      <c r="B2161">
        <v>3922</v>
      </c>
      <c r="C2161">
        <f t="shared" si="33"/>
        <v>23</v>
      </c>
    </row>
    <row r="2162" spans="1:3">
      <c r="A2162" s="165">
        <v>43138</v>
      </c>
      <c r="B2162">
        <v>3916</v>
      </c>
      <c r="C2162">
        <f t="shared" si="33"/>
        <v>6</v>
      </c>
    </row>
    <row r="2163" spans="1:3">
      <c r="A2163" s="165">
        <v>43139</v>
      </c>
      <c r="B2163">
        <v>3910</v>
      </c>
      <c r="C2163">
        <f t="shared" si="33"/>
        <v>6</v>
      </c>
    </row>
    <row r="2164" spans="1:3">
      <c r="A2164" s="165">
        <v>43140</v>
      </c>
      <c r="B2164">
        <v>3875</v>
      </c>
      <c r="C2164">
        <f t="shared" si="33"/>
        <v>35</v>
      </c>
    </row>
    <row r="2165" spans="1:3">
      <c r="A2165" s="165">
        <v>43143</v>
      </c>
      <c r="B2165">
        <v>3895</v>
      </c>
      <c r="C2165">
        <f t="shared" si="33"/>
        <v>20</v>
      </c>
    </row>
    <row r="2166" spans="1:3">
      <c r="A2166" s="165">
        <v>43144</v>
      </c>
      <c r="B2166">
        <v>3899</v>
      </c>
      <c r="C2166">
        <f t="shared" si="33"/>
        <v>4</v>
      </c>
    </row>
    <row r="2167" spans="1:3">
      <c r="A2167" s="165">
        <v>43145</v>
      </c>
      <c r="B2167">
        <v>3911</v>
      </c>
      <c r="C2167">
        <f t="shared" si="33"/>
        <v>12</v>
      </c>
    </row>
    <row r="2168" spans="1:3">
      <c r="A2168" s="165">
        <v>43153</v>
      </c>
      <c r="B2168">
        <v>3848</v>
      </c>
      <c r="C2168">
        <f t="shared" si="33"/>
        <v>63</v>
      </c>
    </row>
    <row r="2169" spans="1:3">
      <c r="A2169" s="165">
        <v>43154</v>
      </c>
      <c r="B2169">
        <v>3930</v>
      </c>
      <c r="C2169">
        <f t="shared" si="33"/>
        <v>82</v>
      </c>
    </row>
    <row r="2170" spans="1:3">
      <c r="A2170" s="165">
        <v>43157</v>
      </c>
      <c r="B2170">
        <v>4006</v>
      </c>
      <c r="C2170">
        <f t="shared" si="33"/>
        <v>76</v>
      </c>
    </row>
    <row r="2171" spans="1:3">
      <c r="A2171" s="165">
        <v>43158</v>
      </c>
      <c r="B2171">
        <v>4009</v>
      </c>
      <c r="C2171">
        <f t="shared" si="33"/>
        <v>3</v>
      </c>
    </row>
    <row r="2172" spans="1:3">
      <c r="A2172" s="165">
        <v>43159</v>
      </c>
      <c r="B2172">
        <v>3995</v>
      </c>
      <c r="C2172">
        <f t="shared" si="33"/>
        <v>14</v>
      </c>
    </row>
    <row r="2173" spans="1:3">
      <c r="A2173" s="165">
        <v>43160</v>
      </c>
      <c r="B2173">
        <v>4006</v>
      </c>
      <c r="C2173">
        <f t="shared" si="33"/>
        <v>11</v>
      </c>
    </row>
    <row r="2174" spans="1:3">
      <c r="A2174" s="165">
        <v>43161</v>
      </c>
      <c r="B2174">
        <v>3999</v>
      </c>
      <c r="C2174">
        <f t="shared" si="33"/>
        <v>7</v>
      </c>
    </row>
    <row r="2175" spans="1:3">
      <c r="A2175" s="165">
        <v>43164</v>
      </c>
      <c r="B2175">
        <v>3934</v>
      </c>
      <c r="C2175">
        <f t="shared" si="33"/>
        <v>65</v>
      </c>
    </row>
    <row r="2176" spans="1:3">
      <c r="A2176" s="165">
        <v>43165</v>
      </c>
      <c r="B2176">
        <v>3946</v>
      </c>
      <c r="C2176">
        <f t="shared" si="33"/>
        <v>12</v>
      </c>
    </row>
    <row r="2177" spans="1:3">
      <c r="A2177" s="165">
        <v>43166</v>
      </c>
      <c r="B2177">
        <v>3873</v>
      </c>
      <c r="C2177">
        <f t="shared" si="33"/>
        <v>73</v>
      </c>
    </row>
    <row r="2178" spans="1:3">
      <c r="A2178" s="165">
        <v>43167</v>
      </c>
      <c r="B2178">
        <v>3782</v>
      </c>
      <c r="C2178">
        <f t="shared" si="33"/>
        <v>91</v>
      </c>
    </row>
    <row r="2179" spans="1:3">
      <c r="A2179" s="165">
        <v>43168</v>
      </c>
      <c r="B2179">
        <v>3691</v>
      </c>
      <c r="C2179">
        <f t="shared" si="33"/>
        <v>91</v>
      </c>
    </row>
    <row r="2180" spans="1:3">
      <c r="A2180" s="165">
        <v>43171</v>
      </c>
      <c r="B2180">
        <v>3684</v>
      </c>
      <c r="C2180">
        <f t="shared" ref="C2180:C2243" si="34">ABS(B2180-B2179)</f>
        <v>7</v>
      </c>
    </row>
    <row r="2181" spans="1:3">
      <c r="A2181" s="165">
        <v>43172</v>
      </c>
      <c r="B2181">
        <v>3667</v>
      </c>
      <c r="C2181">
        <f t="shared" si="34"/>
        <v>17</v>
      </c>
    </row>
    <row r="2182" spans="1:3">
      <c r="A2182" s="165">
        <v>43173</v>
      </c>
      <c r="B2182">
        <v>3699</v>
      </c>
      <c r="C2182">
        <f t="shared" si="34"/>
        <v>32</v>
      </c>
    </row>
    <row r="2183" spans="1:3">
      <c r="A2183" s="165">
        <v>43174</v>
      </c>
      <c r="B2183">
        <v>3707</v>
      </c>
      <c r="C2183">
        <f t="shared" si="34"/>
        <v>8</v>
      </c>
    </row>
    <row r="2184" spans="1:3">
      <c r="A2184" s="165">
        <v>43175</v>
      </c>
      <c r="B2184">
        <v>3676</v>
      </c>
      <c r="C2184">
        <f t="shared" si="34"/>
        <v>31</v>
      </c>
    </row>
    <row r="2185" spans="1:3">
      <c r="A2185" s="165">
        <v>43178</v>
      </c>
      <c r="B2185">
        <v>3587</v>
      </c>
      <c r="C2185">
        <f t="shared" si="34"/>
        <v>89</v>
      </c>
    </row>
    <row r="2186" spans="1:3">
      <c r="A2186" s="165">
        <v>43179</v>
      </c>
      <c r="B2186">
        <v>3571</v>
      </c>
      <c r="C2186">
        <f t="shared" si="34"/>
        <v>16</v>
      </c>
    </row>
    <row r="2187" spans="1:3">
      <c r="A2187" s="165">
        <v>43180</v>
      </c>
      <c r="B2187">
        <v>3537</v>
      </c>
      <c r="C2187">
        <f t="shared" si="34"/>
        <v>34</v>
      </c>
    </row>
    <row r="2188" spans="1:3">
      <c r="A2188" s="165">
        <v>43181</v>
      </c>
      <c r="B2188">
        <v>3539</v>
      </c>
      <c r="C2188">
        <f t="shared" si="34"/>
        <v>2</v>
      </c>
    </row>
    <row r="2189" spans="1:3">
      <c r="A2189" s="165">
        <v>43182</v>
      </c>
      <c r="B2189">
        <v>3311</v>
      </c>
      <c r="C2189">
        <f t="shared" si="34"/>
        <v>228</v>
      </c>
    </row>
    <row r="2190" spans="1:3">
      <c r="A2190" s="165">
        <v>43185</v>
      </c>
      <c r="B2190">
        <v>3267</v>
      </c>
      <c r="C2190">
        <f t="shared" si="34"/>
        <v>44</v>
      </c>
    </row>
    <row r="2191" spans="1:3">
      <c r="A2191" s="165">
        <v>43186</v>
      </c>
      <c r="B2191">
        <v>3316</v>
      </c>
      <c r="C2191">
        <f t="shared" si="34"/>
        <v>49</v>
      </c>
    </row>
    <row r="2192" spans="1:3">
      <c r="A2192" s="165">
        <v>43187</v>
      </c>
      <c r="B2192">
        <v>3302</v>
      </c>
      <c r="C2192">
        <f t="shared" si="34"/>
        <v>14</v>
      </c>
    </row>
    <row r="2193" spans="1:3">
      <c r="A2193" s="165">
        <v>43188</v>
      </c>
      <c r="B2193">
        <v>3362</v>
      </c>
      <c r="C2193">
        <f t="shared" si="34"/>
        <v>60</v>
      </c>
    </row>
    <row r="2194" spans="1:3">
      <c r="A2194" s="165">
        <v>43189</v>
      </c>
      <c r="B2194">
        <v>3456</v>
      </c>
      <c r="C2194">
        <f t="shared" si="34"/>
        <v>94</v>
      </c>
    </row>
    <row r="2195" spans="1:3">
      <c r="A2195" s="165">
        <v>43192</v>
      </c>
      <c r="B2195">
        <v>3414</v>
      </c>
      <c r="C2195">
        <f t="shared" si="34"/>
        <v>42</v>
      </c>
    </row>
    <row r="2196" spans="1:3">
      <c r="A2196" s="165">
        <v>43193</v>
      </c>
      <c r="B2196">
        <v>3415</v>
      </c>
      <c r="C2196">
        <f t="shared" si="34"/>
        <v>1</v>
      </c>
    </row>
    <row r="2197" spans="1:3">
      <c r="A2197" s="165">
        <v>43194</v>
      </c>
      <c r="B2197">
        <v>3378</v>
      </c>
      <c r="C2197">
        <f t="shared" si="34"/>
        <v>37</v>
      </c>
    </row>
    <row r="2198" spans="1:3">
      <c r="A2198" s="165">
        <v>43199</v>
      </c>
      <c r="B2198">
        <v>3453</v>
      </c>
      <c r="C2198">
        <f t="shared" si="34"/>
        <v>75</v>
      </c>
    </row>
    <row r="2199" spans="1:3">
      <c r="A2199" s="165">
        <v>43200</v>
      </c>
      <c r="B2199">
        <v>3460</v>
      </c>
      <c r="C2199">
        <f t="shared" si="34"/>
        <v>7</v>
      </c>
    </row>
    <row r="2200" spans="1:3">
      <c r="A2200" s="165">
        <v>43201</v>
      </c>
      <c r="B2200">
        <v>3435</v>
      </c>
      <c r="C2200">
        <f t="shared" si="34"/>
        <v>25</v>
      </c>
    </row>
    <row r="2201" spans="1:3">
      <c r="A2201" s="165">
        <v>43202</v>
      </c>
      <c r="B2201">
        <v>3438</v>
      </c>
      <c r="C2201">
        <f t="shared" si="34"/>
        <v>3</v>
      </c>
    </row>
    <row r="2202" spans="1:3">
      <c r="A2202" s="165">
        <v>43203</v>
      </c>
      <c r="B2202">
        <v>3482</v>
      </c>
      <c r="C2202">
        <f t="shared" si="34"/>
        <v>44</v>
      </c>
    </row>
    <row r="2203" spans="1:3">
      <c r="A2203" s="165">
        <v>43206</v>
      </c>
      <c r="B2203">
        <v>3392</v>
      </c>
      <c r="C2203">
        <f t="shared" si="34"/>
        <v>90</v>
      </c>
    </row>
    <row r="2204" spans="1:3">
      <c r="A2204" s="165">
        <v>43207</v>
      </c>
      <c r="B2204">
        <v>3412</v>
      </c>
      <c r="C2204">
        <f t="shared" si="34"/>
        <v>20</v>
      </c>
    </row>
    <row r="2205" spans="1:3">
      <c r="A2205" s="165">
        <v>43208</v>
      </c>
      <c r="B2205">
        <v>3468</v>
      </c>
      <c r="C2205">
        <f t="shared" si="34"/>
        <v>56</v>
      </c>
    </row>
    <row r="2206" spans="1:3">
      <c r="A2206" s="165">
        <v>43209</v>
      </c>
      <c r="B2206">
        <v>3532</v>
      </c>
      <c r="C2206">
        <f t="shared" si="34"/>
        <v>64</v>
      </c>
    </row>
    <row r="2207" spans="1:3">
      <c r="A2207" s="165">
        <v>43210</v>
      </c>
      <c r="B2207">
        <v>3470</v>
      </c>
      <c r="C2207">
        <f t="shared" si="34"/>
        <v>62</v>
      </c>
    </row>
    <row r="2208" spans="1:3">
      <c r="A2208" s="165">
        <v>43213</v>
      </c>
      <c r="B2208">
        <v>3555</v>
      </c>
      <c r="C2208">
        <f t="shared" si="34"/>
        <v>85</v>
      </c>
    </row>
    <row r="2209" spans="1:3">
      <c r="A2209" s="165">
        <v>43214</v>
      </c>
      <c r="B2209">
        <v>3572</v>
      </c>
      <c r="C2209">
        <f t="shared" si="34"/>
        <v>17</v>
      </c>
    </row>
    <row r="2210" spans="1:3">
      <c r="A2210" s="165">
        <v>43215</v>
      </c>
      <c r="B2210">
        <v>3579</v>
      </c>
      <c r="C2210">
        <f t="shared" si="34"/>
        <v>7</v>
      </c>
    </row>
    <row r="2211" spans="1:3">
      <c r="A2211" s="165">
        <v>43216</v>
      </c>
      <c r="B2211">
        <v>3561</v>
      </c>
      <c r="C2211">
        <f t="shared" si="34"/>
        <v>18</v>
      </c>
    </row>
    <row r="2212" spans="1:3">
      <c r="A2212" s="165">
        <v>43217</v>
      </c>
      <c r="B2212">
        <v>3588</v>
      </c>
      <c r="C2212">
        <f t="shared" si="34"/>
        <v>27</v>
      </c>
    </row>
    <row r="2213" spans="1:3">
      <c r="A2213" s="165">
        <v>43222</v>
      </c>
      <c r="B2213">
        <v>3720</v>
      </c>
      <c r="C2213">
        <f t="shared" si="34"/>
        <v>132</v>
      </c>
    </row>
    <row r="2214" spans="1:3">
      <c r="A2214" s="165">
        <v>43223</v>
      </c>
      <c r="B2214">
        <v>3665</v>
      </c>
      <c r="C2214">
        <f t="shared" si="34"/>
        <v>55</v>
      </c>
    </row>
    <row r="2215" spans="1:3">
      <c r="A2215" s="165">
        <v>43224</v>
      </c>
      <c r="B2215">
        <v>3656</v>
      </c>
      <c r="C2215">
        <f t="shared" si="34"/>
        <v>9</v>
      </c>
    </row>
    <row r="2216" spans="1:3">
      <c r="A2216" s="165">
        <v>43227</v>
      </c>
      <c r="B2216">
        <v>3650</v>
      </c>
      <c r="C2216">
        <f t="shared" si="34"/>
        <v>6</v>
      </c>
    </row>
    <row r="2217" spans="1:3">
      <c r="A2217" s="165">
        <v>43228</v>
      </c>
      <c r="B2217">
        <v>3629</v>
      </c>
      <c r="C2217">
        <f t="shared" si="34"/>
        <v>21</v>
      </c>
    </row>
    <row r="2218" spans="1:3">
      <c r="A2218" s="165">
        <v>43229</v>
      </c>
      <c r="B2218">
        <v>3563</v>
      </c>
      <c r="C2218">
        <f t="shared" si="34"/>
        <v>66</v>
      </c>
    </row>
    <row r="2219" spans="1:3">
      <c r="A2219" s="165">
        <v>43230</v>
      </c>
      <c r="B2219">
        <v>3605</v>
      </c>
      <c r="C2219">
        <f t="shared" si="34"/>
        <v>42</v>
      </c>
    </row>
    <row r="2220" spans="1:3">
      <c r="A2220" s="165">
        <v>43231</v>
      </c>
      <c r="B2220">
        <v>3663</v>
      </c>
      <c r="C2220">
        <f t="shared" si="34"/>
        <v>58</v>
      </c>
    </row>
    <row r="2221" spans="1:3">
      <c r="A2221" s="165">
        <v>43234</v>
      </c>
      <c r="B2221">
        <v>3655</v>
      </c>
      <c r="C2221">
        <f t="shared" si="34"/>
        <v>8</v>
      </c>
    </row>
    <row r="2222" spans="1:3">
      <c r="A2222" s="165">
        <v>43235</v>
      </c>
      <c r="B2222">
        <v>3669</v>
      </c>
      <c r="C2222">
        <f t="shared" si="34"/>
        <v>14</v>
      </c>
    </row>
    <row r="2223" spans="1:3">
      <c r="A2223" s="165">
        <v>43236</v>
      </c>
      <c r="B2223">
        <v>3665</v>
      </c>
      <c r="C2223">
        <f t="shared" si="34"/>
        <v>4</v>
      </c>
    </row>
    <row r="2224" spans="1:3">
      <c r="A2224" s="165">
        <v>43237</v>
      </c>
      <c r="B2224">
        <v>3666</v>
      </c>
      <c r="C2224">
        <f t="shared" si="34"/>
        <v>1</v>
      </c>
    </row>
    <row r="2225" spans="1:3">
      <c r="A2225" s="165">
        <v>43238</v>
      </c>
      <c r="B2225">
        <v>3618</v>
      </c>
      <c r="C2225">
        <f t="shared" si="34"/>
        <v>48</v>
      </c>
    </row>
    <row r="2226" spans="1:3">
      <c r="A2226" s="165">
        <v>43241</v>
      </c>
      <c r="B2226">
        <v>3576</v>
      </c>
      <c r="C2226">
        <f t="shared" si="34"/>
        <v>42</v>
      </c>
    </row>
    <row r="2227" spans="1:3">
      <c r="A2227" s="165">
        <v>43242</v>
      </c>
      <c r="B2227">
        <v>3560</v>
      </c>
      <c r="C2227">
        <f t="shared" si="34"/>
        <v>16</v>
      </c>
    </row>
    <row r="2228" spans="1:3">
      <c r="A2228" s="165">
        <v>43243</v>
      </c>
      <c r="B2228">
        <v>3518</v>
      </c>
      <c r="C2228">
        <f t="shared" si="34"/>
        <v>42</v>
      </c>
    </row>
    <row r="2229" spans="1:3">
      <c r="A2229" s="165">
        <v>43244</v>
      </c>
      <c r="B2229">
        <v>3570</v>
      </c>
      <c r="C2229">
        <f t="shared" si="34"/>
        <v>52</v>
      </c>
    </row>
    <row r="2230" spans="1:3">
      <c r="A2230" s="165">
        <v>43245</v>
      </c>
      <c r="B2230">
        <v>3550</v>
      </c>
      <c r="C2230">
        <f t="shared" si="34"/>
        <v>20</v>
      </c>
    </row>
    <row r="2231" spans="1:3">
      <c r="A2231" s="165">
        <v>43248</v>
      </c>
      <c r="B2231">
        <v>3564</v>
      </c>
      <c r="C2231">
        <f t="shared" si="34"/>
        <v>14</v>
      </c>
    </row>
    <row r="2232" spans="1:3">
      <c r="A2232" s="165">
        <v>43249</v>
      </c>
      <c r="B2232">
        <v>3618</v>
      </c>
      <c r="C2232">
        <f t="shared" si="34"/>
        <v>54</v>
      </c>
    </row>
    <row r="2233" spans="1:3">
      <c r="A2233" s="165">
        <v>43250</v>
      </c>
      <c r="B2233">
        <v>3626</v>
      </c>
      <c r="C2233">
        <f t="shared" si="34"/>
        <v>8</v>
      </c>
    </row>
    <row r="2234" spans="1:3">
      <c r="A2234" s="165">
        <v>43251</v>
      </c>
      <c r="B2234">
        <v>3676</v>
      </c>
      <c r="C2234">
        <f t="shared" si="34"/>
        <v>50</v>
      </c>
    </row>
    <row r="2235" spans="1:3">
      <c r="A2235" s="165">
        <v>43252</v>
      </c>
      <c r="B2235">
        <v>3713</v>
      </c>
      <c r="C2235">
        <f t="shared" si="34"/>
        <v>37</v>
      </c>
    </row>
    <row r="2236" spans="1:3">
      <c r="A2236" s="165">
        <v>43255</v>
      </c>
      <c r="B2236">
        <v>3698</v>
      </c>
      <c r="C2236">
        <f t="shared" si="34"/>
        <v>15</v>
      </c>
    </row>
    <row r="2237" spans="1:3">
      <c r="A2237" s="165">
        <v>43256</v>
      </c>
      <c r="B2237">
        <v>3716</v>
      </c>
      <c r="C2237">
        <f t="shared" si="34"/>
        <v>18</v>
      </c>
    </row>
    <row r="2238" spans="1:3">
      <c r="A2238" s="165">
        <v>43257</v>
      </c>
      <c r="B2238">
        <v>3755</v>
      </c>
      <c r="C2238">
        <f t="shared" si="34"/>
        <v>39</v>
      </c>
    </row>
    <row r="2239" spans="1:3">
      <c r="A2239" s="165">
        <v>43258</v>
      </c>
      <c r="B2239">
        <v>3786</v>
      </c>
      <c r="C2239">
        <f t="shared" si="34"/>
        <v>31</v>
      </c>
    </row>
    <row r="2240" spans="1:3">
      <c r="A2240" s="165">
        <v>43259</v>
      </c>
      <c r="B2240">
        <v>3785</v>
      </c>
      <c r="C2240">
        <f t="shared" si="34"/>
        <v>1</v>
      </c>
    </row>
    <row r="2241" spans="1:3">
      <c r="A2241" s="165">
        <v>43262</v>
      </c>
      <c r="B2241">
        <v>3781</v>
      </c>
      <c r="C2241">
        <f t="shared" si="34"/>
        <v>4</v>
      </c>
    </row>
    <row r="2242" spans="1:3">
      <c r="A2242" s="165">
        <v>43263</v>
      </c>
      <c r="B2242">
        <v>3833</v>
      </c>
      <c r="C2242">
        <f t="shared" si="34"/>
        <v>52</v>
      </c>
    </row>
    <row r="2243" spans="1:3">
      <c r="A2243" s="165">
        <v>43264</v>
      </c>
      <c r="B2243">
        <v>3837</v>
      </c>
      <c r="C2243">
        <f t="shared" si="34"/>
        <v>4</v>
      </c>
    </row>
    <row r="2244" spans="1:3">
      <c r="A2244" s="165">
        <v>43265</v>
      </c>
      <c r="B2244">
        <v>3875</v>
      </c>
      <c r="C2244">
        <f t="shared" ref="C2244:C2307" si="35">ABS(B2244-B2243)</f>
        <v>38</v>
      </c>
    </row>
    <row r="2245" spans="1:3">
      <c r="A2245" s="165">
        <v>43266</v>
      </c>
      <c r="B2245">
        <v>3879</v>
      </c>
      <c r="C2245">
        <f t="shared" si="35"/>
        <v>4</v>
      </c>
    </row>
    <row r="2246" spans="1:3">
      <c r="A2246" s="165">
        <v>43270</v>
      </c>
      <c r="B2246">
        <v>3744</v>
      </c>
      <c r="C2246">
        <f t="shared" si="35"/>
        <v>135</v>
      </c>
    </row>
    <row r="2247" spans="1:3">
      <c r="A2247" s="165">
        <v>43271</v>
      </c>
      <c r="B2247">
        <v>3793</v>
      </c>
      <c r="C2247">
        <f t="shared" si="35"/>
        <v>49</v>
      </c>
    </row>
    <row r="2248" spans="1:3">
      <c r="A2248" s="165">
        <v>43272</v>
      </c>
      <c r="B2248">
        <v>3750</v>
      </c>
      <c r="C2248">
        <f t="shared" si="35"/>
        <v>43</v>
      </c>
    </row>
    <row r="2249" spans="1:3">
      <c r="A2249" s="165">
        <v>43273</v>
      </c>
      <c r="B2249">
        <v>3736</v>
      </c>
      <c r="C2249">
        <f t="shared" si="35"/>
        <v>14</v>
      </c>
    </row>
    <row r="2250" spans="1:3">
      <c r="A2250" s="165">
        <v>43276</v>
      </c>
      <c r="B2250">
        <v>3697</v>
      </c>
      <c r="C2250">
        <f t="shared" si="35"/>
        <v>39</v>
      </c>
    </row>
    <row r="2251" spans="1:3">
      <c r="A2251" s="165">
        <v>43277</v>
      </c>
      <c r="B2251">
        <v>3647</v>
      </c>
      <c r="C2251">
        <f t="shared" si="35"/>
        <v>50</v>
      </c>
    </row>
    <row r="2252" spans="1:3">
      <c r="A2252" s="165">
        <v>43278</v>
      </c>
      <c r="B2252">
        <v>3642</v>
      </c>
      <c r="C2252">
        <f t="shared" si="35"/>
        <v>5</v>
      </c>
    </row>
    <row r="2253" spans="1:3">
      <c r="A2253" s="165">
        <v>43279</v>
      </c>
      <c r="B2253">
        <v>3713</v>
      </c>
      <c r="C2253">
        <f t="shared" si="35"/>
        <v>71</v>
      </c>
    </row>
    <row r="2254" spans="1:3">
      <c r="A2254" s="165">
        <v>43280</v>
      </c>
      <c r="B2254">
        <v>3776</v>
      </c>
      <c r="C2254">
        <f t="shared" si="35"/>
        <v>63</v>
      </c>
    </row>
    <row r="2255" spans="1:3">
      <c r="A2255" s="165">
        <v>43283</v>
      </c>
      <c r="B2255">
        <v>3716</v>
      </c>
      <c r="C2255">
        <f t="shared" si="35"/>
        <v>60</v>
      </c>
    </row>
    <row r="2256" spans="1:3">
      <c r="A2256" s="165">
        <v>43284</v>
      </c>
      <c r="B2256">
        <v>3715</v>
      </c>
      <c r="C2256">
        <f t="shared" si="35"/>
        <v>1</v>
      </c>
    </row>
    <row r="2257" spans="1:3">
      <c r="A2257" s="165">
        <v>43285</v>
      </c>
      <c r="B2257">
        <v>3746</v>
      </c>
      <c r="C2257">
        <f t="shared" si="35"/>
        <v>31</v>
      </c>
    </row>
    <row r="2258" spans="1:3">
      <c r="A2258" s="165">
        <v>43286</v>
      </c>
      <c r="B2258">
        <v>3746</v>
      </c>
      <c r="C2258">
        <f t="shared" si="35"/>
        <v>0</v>
      </c>
    </row>
    <row r="2259" spans="1:3">
      <c r="A2259" s="165">
        <v>43287</v>
      </c>
      <c r="B2259">
        <v>3733</v>
      </c>
      <c r="C2259">
        <f t="shared" si="35"/>
        <v>13</v>
      </c>
    </row>
    <row r="2260" spans="1:3">
      <c r="A2260" s="165">
        <v>43290</v>
      </c>
      <c r="B2260">
        <v>3785</v>
      </c>
      <c r="C2260">
        <f t="shared" si="35"/>
        <v>52</v>
      </c>
    </row>
    <row r="2261" spans="1:3">
      <c r="A2261" s="165">
        <v>43291</v>
      </c>
      <c r="B2261">
        <v>3820</v>
      </c>
      <c r="C2261">
        <f t="shared" si="35"/>
        <v>35</v>
      </c>
    </row>
    <row r="2262" spans="1:3">
      <c r="A2262" s="165">
        <v>43292</v>
      </c>
      <c r="B2262">
        <v>3839</v>
      </c>
      <c r="C2262">
        <f t="shared" si="35"/>
        <v>19</v>
      </c>
    </row>
    <row r="2263" spans="1:3">
      <c r="A2263" s="165">
        <v>43293</v>
      </c>
      <c r="B2263">
        <v>3935</v>
      </c>
      <c r="C2263">
        <f t="shared" si="35"/>
        <v>96</v>
      </c>
    </row>
    <row r="2264" spans="1:3">
      <c r="A2264" s="165">
        <v>43294</v>
      </c>
      <c r="B2264">
        <v>3921</v>
      </c>
      <c r="C2264">
        <f t="shared" si="35"/>
        <v>14</v>
      </c>
    </row>
    <row r="2265" spans="1:3">
      <c r="A2265" s="165">
        <v>43297</v>
      </c>
      <c r="B2265">
        <v>3909</v>
      </c>
      <c r="C2265">
        <f t="shared" si="35"/>
        <v>12</v>
      </c>
    </row>
    <row r="2266" spans="1:3">
      <c r="A2266" s="165">
        <v>43298</v>
      </c>
      <c r="B2266">
        <v>3887</v>
      </c>
      <c r="C2266">
        <f t="shared" si="35"/>
        <v>22</v>
      </c>
    </row>
    <row r="2267" spans="1:3">
      <c r="A2267" s="165">
        <v>43299</v>
      </c>
      <c r="B2267">
        <v>3886</v>
      </c>
      <c r="C2267">
        <f t="shared" si="35"/>
        <v>1</v>
      </c>
    </row>
    <row r="2268" spans="1:3">
      <c r="A2268" s="165">
        <v>43300</v>
      </c>
      <c r="B2268">
        <v>3906</v>
      </c>
      <c r="C2268">
        <f t="shared" si="35"/>
        <v>20</v>
      </c>
    </row>
    <row r="2269" spans="1:3">
      <c r="A2269" s="165">
        <v>43301</v>
      </c>
      <c r="B2269">
        <v>3928</v>
      </c>
      <c r="C2269">
        <f t="shared" si="35"/>
        <v>22</v>
      </c>
    </row>
    <row r="2270" spans="1:3">
      <c r="A2270" s="165">
        <v>43304</v>
      </c>
      <c r="B2270">
        <v>3961</v>
      </c>
      <c r="C2270">
        <f t="shared" si="35"/>
        <v>33</v>
      </c>
    </row>
    <row r="2271" spans="1:3">
      <c r="A2271" s="165">
        <v>43305</v>
      </c>
      <c r="B2271">
        <v>3930</v>
      </c>
      <c r="C2271">
        <f t="shared" si="35"/>
        <v>31</v>
      </c>
    </row>
    <row r="2272" spans="1:3">
      <c r="A2272" s="165">
        <v>43306</v>
      </c>
      <c r="B2272">
        <v>3973</v>
      </c>
      <c r="C2272">
        <f t="shared" si="35"/>
        <v>43</v>
      </c>
    </row>
    <row r="2273" spans="1:3">
      <c r="A2273" s="165">
        <v>43307</v>
      </c>
      <c r="B2273">
        <v>3975</v>
      </c>
      <c r="C2273">
        <f t="shared" si="35"/>
        <v>2</v>
      </c>
    </row>
    <row r="2274" spans="1:3">
      <c r="A2274" s="165">
        <v>43308</v>
      </c>
      <c r="B2274">
        <v>4073</v>
      </c>
      <c r="C2274">
        <f t="shared" si="35"/>
        <v>98</v>
      </c>
    </row>
    <row r="2275" spans="1:3">
      <c r="A2275" s="165">
        <v>43311</v>
      </c>
      <c r="B2275">
        <v>4072</v>
      </c>
      <c r="C2275">
        <f t="shared" si="35"/>
        <v>1</v>
      </c>
    </row>
    <row r="2276" spans="1:3">
      <c r="A2276" s="165">
        <v>43312</v>
      </c>
      <c r="B2276">
        <v>4107</v>
      </c>
      <c r="C2276">
        <f t="shared" si="35"/>
        <v>35</v>
      </c>
    </row>
    <row r="2277" spans="1:3">
      <c r="A2277" s="165">
        <v>43313</v>
      </c>
      <c r="B2277">
        <v>4064</v>
      </c>
      <c r="C2277">
        <f t="shared" si="35"/>
        <v>43</v>
      </c>
    </row>
    <row r="2278" spans="1:3">
      <c r="A2278" s="165">
        <v>43314</v>
      </c>
      <c r="B2278">
        <v>4071</v>
      </c>
      <c r="C2278">
        <f t="shared" si="35"/>
        <v>7</v>
      </c>
    </row>
    <row r="2279" spans="1:3">
      <c r="A2279" s="165">
        <v>43315</v>
      </c>
      <c r="B2279">
        <v>4119</v>
      </c>
      <c r="C2279">
        <f t="shared" si="35"/>
        <v>48</v>
      </c>
    </row>
    <row r="2280" spans="1:3">
      <c r="A2280" s="165">
        <v>43318</v>
      </c>
      <c r="B2280">
        <v>4163</v>
      </c>
      <c r="C2280">
        <f t="shared" si="35"/>
        <v>44</v>
      </c>
    </row>
    <row r="2281" spans="1:3">
      <c r="A2281" s="165">
        <v>43319</v>
      </c>
      <c r="B2281">
        <v>4176</v>
      </c>
      <c r="C2281">
        <f t="shared" si="35"/>
        <v>13</v>
      </c>
    </row>
    <row r="2282" spans="1:3">
      <c r="A2282" s="165">
        <v>43320</v>
      </c>
      <c r="B2282">
        <v>4164</v>
      </c>
      <c r="C2282">
        <f t="shared" si="35"/>
        <v>12</v>
      </c>
    </row>
    <row r="2283" spans="1:3">
      <c r="A2283" s="165">
        <v>43321</v>
      </c>
      <c r="B2283">
        <v>4157</v>
      </c>
      <c r="C2283">
        <f t="shared" si="35"/>
        <v>7</v>
      </c>
    </row>
    <row r="2284" spans="1:3">
      <c r="A2284" s="165">
        <v>43322</v>
      </c>
      <c r="B2284">
        <v>4114</v>
      </c>
      <c r="C2284">
        <f t="shared" si="35"/>
        <v>43</v>
      </c>
    </row>
    <row r="2285" spans="1:3">
      <c r="A2285" s="165">
        <v>43325</v>
      </c>
      <c r="B2285">
        <v>4246</v>
      </c>
      <c r="C2285">
        <f t="shared" si="35"/>
        <v>132</v>
      </c>
    </row>
    <row r="2286" spans="1:3">
      <c r="A2286" s="165">
        <v>43326</v>
      </c>
      <c r="B2286">
        <v>4222</v>
      </c>
      <c r="C2286">
        <f t="shared" si="35"/>
        <v>24</v>
      </c>
    </row>
    <row r="2287" spans="1:3">
      <c r="A2287" s="165">
        <v>43327</v>
      </c>
      <c r="B2287">
        <v>4243</v>
      </c>
      <c r="C2287">
        <f t="shared" si="35"/>
        <v>21</v>
      </c>
    </row>
    <row r="2288" spans="1:3">
      <c r="A2288" s="165">
        <v>43328</v>
      </c>
      <c r="B2288">
        <v>4227</v>
      </c>
      <c r="C2288">
        <f t="shared" si="35"/>
        <v>16</v>
      </c>
    </row>
    <row r="2289" spans="1:3">
      <c r="A2289" s="165">
        <v>43329</v>
      </c>
      <c r="B2289">
        <v>4356</v>
      </c>
      <c r="C2289">
        <f t="shared" si="35"/>
        <v>129</v>
      </c>
    </row>
    <row r="2290" spans="1:3">
      <c r="A2290" s="165">
        <v>43332</v>
      </c>
      <c r="B2290">
        <v>4428</v>
      </c>
      <c r="C2290">
        <f t="shared" si="35"/>
        <v>72</v>
      </c>
    </row>
    <row r="2291" spans="1:3">
      <c r="A2291" s="165">
        <v>43333</v>
      </c>
      <c r="B2291">
        <v>4369</v>
      </c>
      <c r="C2291">
        <f t="shared" si="35"/>
        <v>59</v>
      </c>
    </row>
    <row r="2292" spans="1:3">
      <c r="A2292" s="165">
        <v>43334</v>
      </c>
      <c r="B2292">
        <v>4367</v>
      </c>
      <c r="C2292">
        <f t="shared" si="35"/>
        <v>2</v>
      </c>
    </row>
    <row r="2293" spans="1:3">
      <c r="A2293" s="165">
        <v>43335</v>
      </c>
      <c r="B2293">
        <v>4310</v>
      </c>
      <c r="C2293">
        <f t="shared" si="35"/>
        <v>57</v>
      </c>
    </row>
    <row r="2294" spans="1:3">
      <c r="A2294" s="165">
        <v>43336</v>
      </c>
      <c r="B2294">
        <v>4358</v>
      </c>
      <c r="C2294">
        <f t="shared" si="35"/>
        <v>48</v>
      </c>
    </row>
    <row r="2295" spans="1:3">
      <c r="A2295" s="165">
        <v>43339</v>
      </c>
      <c r="B2295">
        <v>4240</v>
      </c>
      <c r="C2295">
        <f t="shared" si="35"/>
        <v>118</v>
      </c>
    </row>
    <row r="2296" spans="1:3">
      <c r="A2296" s="165">
        <v>43340</v>
      </c>
      <c r="B2296">
        <v>4268</v>
      </c>
      <c r="C2296">
        <f t="shared" si="35"/>
        <v>28</v>
      </c>
    </row>
    <row r="2297" spans="1:3">
      <c r="A2297" s="165">
        <v>43341</v>
      </c>
      <c r="B2297">
        <v>4199</v>
      </c>
      <c r="C2297">
        <f t="shared" si="35"/>
        <v>69</v>
      </c>
    </row>
    <row r="2298" spans="1:3">
      <c r="A2298" s="165">
        <v>43342</v>
      </c>
      <c r="B2298">
        <v>4151</v>
      </c>
      <c r="C2298">
        <f t="shared" si="35"/>
        <v>48</v>
      </c>
    </row>
    <row r="2299" spans="1:3">
      <c r="A2299" s="165">
        <v>43343</v>
      </c>
      <c r="B2299">
        <v>4109</v>
      </c>
      <c r="C2299">
        <f t="shared" si="35"/>
        <v>42</v>
      </c>
    </row>
    <row r="2300" spans="1:3">
      <c r="A2300" s="165">
        <v>43346</v>
      </c>
      <c r="B2300">
        <v>4111</v>
      </c>
      <c r="C2300">
        <f t="shared" si="35"/>
        <v>2</v>
      </c>
    </row>
    <row r="2301" spans="1:3">
      <c r="A2301" s="165">
        <v>43347</v>
      </c>
      <c r="B2301">
        <v>4130</v>
      </c>
      <c r="C2301">
        <f t="shared" si="35"/>
        <v>19</v>
      </c>
    </row>
    <row r="2302" spans="1:3">
      <c r="A2302" s="165">
        <v>43348</v>
      </c>
      <c r="B2302">
        <v>4106</v>
      </c>
      <c r="C2302">
        <f t="shared" si="35"/>
        <v>24</v>
      </c>
    </row>
    <row r="2303" spans="1:3">
      <c r="A2303" s="165">
        <v>43349</v>
      </c>
      <c r="B2303">
        <v>4151</v>
      </c>
      <c r="C2303">
        <f t="shared" si="35"/>
        <v>45</v>
      </c>
    </row>
    <row r="2304" spans="1:3">
      <c r="A2304" s="165">
        <v>43350</v>
      </c>
      <c r="B2304">
        <v>4183</v>
      </c>
      <c r="C2304">
        <f t="shared" si="35"/>
        <v>32</v>
      </c>
    </row>
    <row r="2305" spans="1:3">
      <c r="A2305" s="165">
        <v>43353</v>
      </c>
      <c r="B2305">
        <v>4274</v>
      </c>
      <c r="C2305">
        <f t="shared" si="35"/>
        <v>91</v>
      </c>
    </row>
    <row r="2306" spans="1:3">
      <c r="A2306" s="165">
        <v>43354</v>
      </c>
      <c r="B2306">
        <v>4070</v>
      </c>
      <c r="C2306">
        <f t="shared" si="35"/>
        <v>204</v>
      </c>
    </row>
    <row r="2307" spans="1:3">
      <c r="A2307" s="165">
        <v>43355</v>
      </c>
      <c r="B2307">
        <v>4047</v>
      </c>
      <c r="C2307">
        <f t="shared" si="35"/>
        <v>23</v>
      </c>
    </row>
    <row r="2308" spans="1:3">
      <c r="A2308" s="165">
        <v>43356</v>
      </c>
      <c r="B2308">
        <v>4072</v>
      </c>
      <c r="C2308">
        <f t="shared" ref="C2308:C2371" si="36">ABS(B2308-B2307)</f>
        <v>25</v>
      </c>
    </row>
    <row r="2309" spans="1:3">
      <c r="A2309" s="165">
        <v>43357</v>
      </c>
      <c r="B2309">
        <v>4098</v>
      </c>
      <c r="C2309">
        <f t="shared" si="36"/>
        <v>26</v>
      </c>
    </row>
    <row r="2310" spans="1:3">
      <c r="A2310" s="165">
        <v>43360</v>
      </c>
      <c r="B2310">
        <v>4109</v>
      </c>
      <c r="C2310">
        <f t="shared" si="36"/>
        <v>11</v>
      </c>
    </row>
    <row r="2311" spans="1:3">
      <c r="A2311" s="165">
        <v>43361</v>
      </c>
      <c r="B2311">
        <v>4168</v>
      </c>
      <c r="C2311">
        <f t="shared" si="36"/>
        <v>59</v>
      </c>
    </row>
    <row r="2312" spans="1:3">
      <c r="A2312" s="165">
        <v>43362</v>
      </c>
      <c r="B2312">
        <v>4151</v>
      </c>
      <c r="C2312">
        <f t="shared" si="36"/>
        <v>17</v>
      </c>
    </row>
    <row r="2313" spans="1:3">
      <c r="A2313" s="165">
        <v>43363</v>
      </c>
      <c r="B2313">
        <v>4137</v>
      </c>
      <c r="C2313">
        <f t="shared" si="36"/>
        <v>14</v>
      </c>
    </row>
    <row r="2314" spans="1:3">
      <c r="A2314" s="165">
        <v>43364</v>
      </c>
      <c r="B2314">
        <v>4158</v>
      </c>
      <c r="C2314">
        <f t="shared" si="36"/>
        <v>21</v>
      </c>
    </row>
    <row r="2315" spans="1:3">
      <c r="A2315" s="165">
        <v>43368</v>
      </c>
      <c r="B2315">
        <v>4070</v>
      </c>
      <c r="C2315">
        <f t="shared" si="36"/>
        <v>88</v>
      </c>
    </row>
    <row r="2316" spans="1:3">
      <c r="A2316" s="165">
        <v>43369</v>
      </c>
      <c r="B2316">
        <v>4067</v>
      </c>
      <c r="C2316">
        <f t="shared" si="36"/>
        <v>3</v>
      </c>
    </row>
    <row r="2317" spans="1:3">
      <c r="A2317" s="165">
        <v>43370</v>
      </c>
      <c r="B2317">
        <v>4009</v>
      </c>
      <c r="C2317">
        <f t="shared" si="36"/>
        <v>58</v>
      </c>
    </row>
    <row r="2318" spans="1:3">
      <c r="A2318" s="165">
        <v>43371</v>
      </c>
      <c r="B2318">
        <v>3933</v>
      </c>
      <c r="C2318">
        <f t="shared" si="36"/>
        <v>76</v>
      </c>
    </row>
    <row r="2319" spans="1:3">
      <c r="A2319" s="165">
        <v>43381</v>
      </c>
      <c r="B2319">
        <v>3947</v>
      </c>
      <c r="C2319">
        <f t="shared" si="36"/>
        <v>14</v>
      </c>
    </row>
    <row r="2320" spans="1:3">
      <c r="A2320" s="165">
        <v>43382</v>
      </c>
      <c r="B2320">
        <v>4002</v>
      </c>
      <c r="C2320">
        <f t="shared" si="36"/>
        <v>55</v>
      </c>
    </row>
    <row r="2321" spans="1:3">
      <c r="A2321" s="165">
        <v>43383</v>
      </c>
      <c r="B2321">
        <v>4014</v>
      </c>
      <c r="C2321">
        <f t="shared" si="36"/>
        <v>12</v>
      </c>
    </row>
    <row r="2322" spans="1:3">
      <c r="A2322" s="165">
        <v>43384</v>
      </c>
      <c r="B2322">
        <v>4014</v>
      </c>
      <c r="C2322">
        <f t="shared" si="36"/>
        <v>0</v>
      </c>
    </row>
    <row r="2323" spans="1:3">
      <c r="A2323" s="165">
        <v>43385</v>
      </c>
      <c r="B2323">
        <v>4060</v>
      </c>
      <c r="C2323">
        <f t="shared" si="36"/>
        <v>46</v>
      </c>
    </row>
    <row r="2324" spans="1:3">
      <c r="A2324" s="165">
        <v>43388</v>
      </c>
      <c r="B2324">
        <v>4097</v>
      </c>
      <c r="C2324">
        <f t="shared" si="36"/>
        <v>37</v>
      </c>
    </row>
    <row r="2325" spans="1:3">
      <c r="A2325" s="165">
        <v>43389</v>
      </c>
      <c r="B2325">
        <v>4059</v>
      </c>
      <c r="C2325">
        <f t="shared" si="36"/>
        <v>38</v>
      </c>
    </row>
    <row r="2326" spans="1:3">
      <c r="A2326" s="165">
        <v>43390</v>
      </c>
      <c r="B2326">
        <v>4129</v>
      </c>
      <c r="C2326">
        <f t="shared" si="36"/>
        <v>70</v>
      </c>
    </row>
    <row r="2327" spans="1:3">
      <c r="A2327" s="165">
        <v>43391</v>
      </c>
      <c r="B2327">
        <v>4046</v>
      </c>
      <c r="C2327">
        <f t="shared" si="36"/>
        <v>83</v>
      </c>
    </row>
    <row r="2328" spans="1:3">
      <c r="A2328" s="165">
        <v>43392</v>
      </c>
      <c r="B2328">
        <v>3992</v>
      </c>
      <c r="C2328">
        <f t="shared" si="36"/>
        <v>54</v>
      </c>
    </row>
    <row r="2329" spans="1:3">
      <c r="A2329" s="165">
        <v>43395</v>
      </c>
      <c r="B2329">
        <v>4085</v>
      </c>
      <c r="C2329">
        <f t="shared" si="36"/>
        <v>93</v>
      </c>
    </row>
    <row r="2330" spans="1:3">
      <c r="A2330" s="165">
        <v>43396</v>
      </c>
      <c r="B2330">
        <v>4076</v>
      </c>
      <c r="C2330">
        <f t="shared" si="36"/>
        <v>9</v>
      </c>
    </row>
    <row r="2331" spans="1:3">
      <c r="A2331" s="165">
        <v>43397</v>
      </c>
      <c r="B2331">
        <v>4120</v>
      </c>
      <c r="C2331">
        <f t="shared" si="36"/>
        <v>44</v>
      </c>
    </row>
    <row r="2332" spans="1:3">
      <c r="A2332" s="165">
        <v>43398</v>
      </c>
      <c r="B2332">
        <v>4117</v>
      </c>
      <c r="C2332">
        <f t="shared" si="36"/>
        <v>3</v>
      </c>
    </row>
    <row r="2333" spans="1:3">
      <c r="A2333" s="165">
        <v>43399</v>
      </c>
      <c r="B2333">
        <v>4149</v>
      </c>
      <c r="C2333">
        <f t="shared" si="36"/>
        <v>32</v>
      </c>
    </row>
    <row r="2334" spans="1:3">
      <c r="A2334" s="165">
        <v>43402</v>
      </c>
      <c r="B2334">
        <v>4070</v>
      </c>
      <c r="C2334">
        <f t="shared" si="36"/>
        <v>79</v>
      </c>
    </row>
    <row r="2335" spans="1:3">
      <c r="A2335" s="165">
        <v>43403</v>
      </c>
      <c r="B2335">
        <v>4079</v>
      </c>
      <c r="C2335">
        <f t="shared" si="36"/>
        <v>9</v>
      </c>
    </row>
    <row r="2336" spans="1:3">
      <c r="A2336" s="165">
        <v>43404</v>
      </c>
      <c r="B2336">
        <v>4028</v>
      </c>
      <c r="C2336">
        <f t="shared" si="36"/>
        <v>51</v>
      </c>
    </row>
    <row r="2337" spans="1:3">
      <c r="A2337" s="165">
        <v>43405</v>
      </c>
      <c r="B2337">
        <v>3955</v>
      </c>
      <c r="C2337">
        <f t="shared" si="36"/>
        <v>73</v>
      </c>
    </row>
    <row r="2338" spans="1:3">
      <c r="A2338" s="165">
        <v>43406</v>
      </c>
      <c r="B2338">
        <v>3958</v>
      </c>
      <c r="C2338">
        <f t="shared" si="36"/>
        <v>3</v>
      </c>
    </row>
    <row r="2339" spans="1:3">
      <c r="A2339" s="165">
        <v>43409</v>
      </c>
      <c r="B2339">
        <v>3972</v>
      </c>
      <c r="C2339">
        <f t="shared" si="36"/>
        <v>14</v>
      </c>
    </row>
    <row r="2340" spans="1:3">
      <c r="A2340" s="165">
        <v>43410</v>
      </c>
      <c r="B2340">
        <v>3869</v>
      </c>
      <c r="C2340">
        <f t="shared" si="36"/>
        <v>103</v>
      </c>
    </row>
    <row r="2341" spans="1:3">
      <c r="A2341" s="165">
        <v>43411</v>
      </c>
      <c r="B2341">
        <v>3816</v>
      </c>
      <c r="C2341">
        <f t="shared" si="36"/>
        <v>53</v>
      </c>
    </row>
    <row r="2342" spans="1:3">
      <c r="A2342" s="165">
        <v>43412</v>
      </c>
      <c r="B2342">
        <v>3856</v>
      </c>
      <c r="C2342">
        <f t="shared" si="36"/>
        <v>40</v>
      </c>
    </row>
    <row r="2343" spans="1:3">
      <c r="A2343" s="165">
        <v>43413</v>
      </c>
      <c r="B2343">
        <v>3790</v>
      </c>
      <c r="C2343">
        <f t="shared" si="36"/>
        <v>66</v>
      </c>
    </row>
    <row r="2344" spans="1:3">
      <c r="A2344" s="165">
        <v>43416</v>
      </c>
      <c r="B2344">
        <v>3714</v>
      </c>
      <c r="C2344">
        <f t="shared" si="36"/>
        <v>76</v>
      </c>
    </row>
    <row r="2345" spans="1:3">
      <c r="A2345" s="165">
        <v>43417</v>
      </c>
      <c r="B2345">
        <v>3723</v>
      </c>
      <c r="C2345">
        <f t="shared" si="36"/>
        <v>9</v>
      </c>
    </row>
    <row r="2346" spans="1:3">
      <c r="A2346" s="165">
        <v>43418</v>
      </c>
      <c r="B2346">
        <v>3789</v>
      </c>
      <c r="C2346">
        <f t="shared" si="36"/>
        <v>66</v>
      </c>
    </row>
    <row r="2347" spans="1:3">
      <c r="A2347" s="165">
        <v>43419</v>
      </c>
      <c r="B2347">
        <v>3742</v>
      </c>
      <c r="C2347">
        <f t="shared" si="36"/>
        <v>47</v>
      </c>
    </row>
    <row r="2348" spans="1:3">
      <c r="A2348" s="165">
        <v>43420</v>
      </c>
      <c r="B2348">
        <v>3734</v>
      </c>
      <c r="C2348">
        <f t="shared" si="36"/>
        <v>8</v>
      </c>
    </row>
    <row r="2349" spans="1:3">
      <c r="A2349" s="165">
        <v>43423</v>
      </c>
      <c r="B2349">
        <v>3709</v>
      </c>
      <c r="C2349">
        <f t="shared" si="36"/>
        <v>25</v>
      </c>
    </row>
    <row r="2350" spans="1:3">
      <c r="A2350" s="165">
        <v>43424</v>
      </c>
      <c r="B2350">
        <v>3624</v>
      </c>
      <c r="C2350">
        <f t="shared" si="36"/>
        <v>85</v>
      </c>
    </row>
    <row r="2351" spans="1:3">
      <c r="A2351" s="165">
        <v>43425</v>
      </c>
      <c r="B2351">
        <v>3622</v>
      </c>
      <c r="C2351">
        <f t="shared" si="36"/>
        <v>2</v>
      </c>
    </row>
    <row r="2352" spans="1:3">
      <c r="A2352" s="165">
        <v>43426</v>
      </c>
      <c r="B2352">
        <v>3595</v>
      </c>
      <c r="C2352">
        <f t="shared" si="36"/>
        <v>27</v>
      </c>
    </row>
    <row r="2353" spans="1:3">
      <c r="A2353" s="165">
        <v>43427</v>
      </c>
      <c r="B2353">
        <v>3486</v>
      </c>
      <c r="C2353">
        <f t="shared" si="36"/>
        <v>109</v>
      </c>
    </row>
    <row r="2354" spans="1:3">
      <c r="A2354" s="165">
        <v>43430</v>
      </c>
      <c r="B2354">
        <v>3375</v>
      </c>
      <c r="C2354">
        <f t="shared" si="36"/>
        <v>111</v>
      </c>
    </row>
    <row r="2355" spans="1:3">
      <c r="A2355" s="165">
        <v>43431</v>
      </c>
      <c r="B2355">
        <v>3387</v>
      </c>
      <c r="C2355">
        <f t="shared" si="36"/>
        <v>12</v>
      </c>
    </row>
    <row r="2356" spans="1:3">
      <c r="A2356" s="165">
        <v>43432</v>
      </c>
      <c r="B2356">
        <v>3431</v>
      </c>
      <c r="C2356">
        <f t="shared" si="36"/>
        <v>44</v>
      </c>
    </row>
    <row r="2357" spans="1:3">
      <c r="A2357" s="165">
        <v>43433</v>
      </c>
      <c r="B2357">
        <v>3415</v>
      </c>
      <c r="C2357">
        <f t="shared" si="36"/>
        <v>16</v>
      </c>
    </row>
    <row r="2358" spans="1:3">
      <c r="A2358" s="165">
        <v>43434</v>
      </c>
      <c r="B2358">
        <v>3358</v>
      </c>
      <c r="C2358">
        <f t="shared" si="36"/>
        <v>57</v>
      </c>
    </row>
    <row r="2359" spans="1:3">
      <c r="A2359" s="165">
        <v>43437</v>
      </c>
      <c r="B2359">
        <v>3422</v>
      </c>
      <c r="C2359">
        <f t="shared" si="36"/>
        <v>64</v>
      </c>
    </row>
    <row r="2360" spans="1:3">
      <c r="A2360" s="165">
        <v>43438</v>
      </c>
      <c r="B2360">
        <v>3457</v>
      </c>
      <c r="C2360">
        <f t="shared" si="36"/>
        <v>35</v>
      </c>
    </row>
    <row r="2361" spans="1:3">
      <c r="A2361" s="165">
        <v>43439</v>
      </c>
      <c r="B2361">
        <v>3524</v>
      </c>
      <c r="C2361">
        <f t="shared" si="36"/>
        <v>67</v>
      </c>
    </row>
    <row r="2362" spans="1:3">
      <c r="A2362" s="165">
        <v>43440</v>
      </c>
      <c r="B2362">
        <v>3437</v>
      </c>
      <c r="C2362">
        <f t="shared" si="36"/>
        <v>87</v>
      </c>
    </row>
    <row r="2363" spans="1:3">
      <c r="A2363" s="165">
        <v>43441</v>
      </c>
      <c r="B2363">
        <v>3451</v>
      </c>
      <c r="C2363">
        <f t="shared" si="36"/>
        <v>14</v>
      </c>
    </row>
    <row r="2364" spans="1:3">
      <c r="A2364" s="165">
        <v>43444</v>
      </c>
      <c r="B2364">
        <v>3360</v>
      </c>
      <c r="C2364">
        <f t="shared" si="36"/>
        <v>91</v>
      </c>
    </row>
    <row r="2365" spans="1:3">
      <c r="A2365" s="165">
        <v>43445</v>
      </c>
      <c r="B2365">
        <v>3373</v>
      </c>
      <c r="C2365">
        <f t="shared" si="36"/>
        <v>13</v>
      </c>
    </row>
    <row r="2366" spans="1:3">
      <c r="A2366" s="165">
        <v>43446</v>
      </c>
      <c r="B2366">
        <v>3357</v>
      </c>
      <c r="C2366">
        <f t="shared" si="36"/>
        <v>16</v>
      </c>
    </row>
    <row r="2367" spans="1:3">
      <c r="A2367" s="165">
        <v>43447</v>
      </c>
      <c r="B2367">
        <v>3448</v>
      </c>
      <c r="C2367">
        <f t="shared" si="36"/>
        <v>91</v>
      </c>
    </row>
    <row r="2368" spans="1:3">
      <c r="A2368" s="165">
        <v>43448</v>
      </c>
      <c r="B2368">
        <v>3469</v>
      </c>
      <c r="C2368">
        <f t="shared" si="36"/>
        <v>21</v>
      </c>
    </row>
    <row r="2369" spans="1:3">
      <c r="A2369" s="165">
        <v>43451</v>
      </c>
      <c r="B2369">
        <v>3457</v>
      </c>
      <c r="C2369">
        <f t="shared" si="36"/>
        <v>12</v>
      </c>
    </row>
    <row r="2370" spans="1:3">
      <c r="A2370" s="165">
        <v>43452</v>
      </c>
      <c r="B2370">
        <v>3452</v>
      </c>
      <c r="C2370">
        <f t="shared" si="36"/>
        <v>5</v>
      </c>
    </row>
    <row r="2371" spans="1:3">
      <c r="A2371" s="165">
        <v>43453</v>
      </c>
      <c r="B2371">
        <v>3441</v>
      </c>
      <c r="C2371">
        <f t="shared" si="36"/>
        <v>11</v>
      </c>
    </row>
    <row r="2372" spans="1:3">
      <c r="A2372" s="165">
        <v>43454</v>
      </c>
      <c r="B2372">
        <v>3488</v>
      </c>
      <c r="C2372">
        <f t="shared" ref="C2372:C2435" si="37">ABS(B2372-B2371)</f>
        <v>47</v>
      </c>
    </row>
    <row r="2373" spans="1:3">
      <c r="A2373" s="165">
        <v>43455</v>
      </c>
      <c r="B2373">
        <v>3511</v>
      </c>
      <c r="C2373">
        <f t="shared" si="37"/>
        <v>23</v>
      </c>
    </row>
    <row r="2374" spans="1:3">
      <c r="A2374" s="165">
        <v>43458</v>
      </c>
      <c r="B2374">
        <v>3453</v>
      </c>
      <c r="C2374">
        <f t="shared" si="37"/>
        <v>58</v>
      </c>
    </row>
    <row r="2375" spans="1:3">
      <c r="A2375" s="165">
        <v>43459</v>
      </c>
      <c r="B2375">
        <v>3398</v>
      </c>
      <c r="C2375">
        <f t="shared" si="37"/>
        <v>55</v>
      </c>
    </row>
    <row r="2376" spans="1:3">
      <c r="A2376" s="165">
        <v>43460</v>
      </c>
      <c r="B2376">
        <v>3403</v>
      </c>
      <c r="C2376">
        <f t="shared" si="37"/>
        <v>5</v>
      </c>
    </row>
    <row r="2377" spans="1:3">
      <c r="A2377" s="165">
        <v>43461</v>
      </c>
      <c r="B2377">
        <v>3384</v>
      </c>
      <c r="C2377">
        <f t="shared" si="37"/>
        <v>19</v>
      </c>
    </row>
    <row r="2378" spans="1:3">
      <c r="A2378" s="165">
        <v>43462</v>
      </c>
      <c r="B2378">
        <v>3384</v>
      </c>
      <c r="C2378">
        <f t="shared" si="37"/>
        <v>0</v>
      </c>
    </row>
    <row r="2379" spans="1:3">
      <c r="A2379" s="165">
        <v>43467</v>
      </c>
      <c r="B2379">
        <v>3360</v>
      </c>
      <c r="C2379">
        <f t="shared" si="37"/>
        <v>24</v>
      </c>
    </row>
    <row r="2380" spans="1:3">
      <c r="A2380" s="165">
        <v>43468</v>
      </c>
      <c r="B2380">
        <v>3430</v>
      </c>
      <c r="C2380">
        <f t="shared" si="37"/>
        <v>70</v>
      </c>
    </row>
    <row r="2381" spans="1:3">
      <c r="A2381" s="165">
        <v>43469</v>
      </c>
      <c r="B2381">
        <v>3461</v>
      </c>
      <c r="C2381">
        <f t="shared" si="37"/>
        <v>31</v>
      </c>
    </row>
    <row r="2382" spans="1:3">
      <c r="A2382" s="165">
        <v>43472</v>
      </c>
      <c r="B2382">
        <v>3500</v>
      </c>
      <c r="C2382">
        <f t="shared" si="37"/>
        <v>39</v>
      </c>
    </row>
    <row r="2383" spans="1:3">
      <c r="A2383" s="165">
        <v>43473</v>
      </c>
      <c r="B2383">
        <v>3479</v>
      </c>
      <c r="C2383">
        <f t="shared" si="37"/>
        <v>21</v>
      </c>
    </row>
    <row r="2384" spans="1:3">
      <c r="A2384" s="165">
        <v>43474</v>
      </c>
      <c r="B2384">
        <v>3483</v>
      </c>
      <c r="C2384">
        <f t="shared" si="37"/>
        <v>4</v>
      </c>
    </row>
    <row r="2385" spans="1:3">
      <c r="A2385" s="165">
        <v>43475</v>
      </c>
      <c r="B2385">
        <v>3488</v>
      </c>
      <c r="C2385">
        <f t="shared" si="37"/>
        <v>5</v>
      </c>
    </row>
    <row r="2386" spans="1:3">
      <c r="A2386" s="165">
        <v>43476</v>
      </c>
      <c r="B2386">
        <v>3512</v>
      </c>
      <c r="C2386">
        <f t="shared" si="37"/>
        <v>24</v>
      </c>
    </row>
    <row r="2387" spans="1:3">
      <c r="A2387" s="165">
        <v>43479</v>
      </c>
      <c r="B2387">
        <v>3549</v>
      </c>
      <c r="C2387">
        <f t="shared" si="37"/>
        <v>37</v>
      </c>
    </row>
    <row r="2388" spans="1:3">
      <c r="A2388" s="165">
        <v>43480</v>
      </c>
      <c r="B2388">
        <v>3493</v>
      </c>
      <c r="C2388">
        <f t="shared" si="37"/>
        <v>56</v>
      </c>
    </row>
    <row r="2389" spans="1:3">
      <c r="A2389" s="165">
        <v>43481</v>
      </c>
      <c r="B2389">
        <v>3508</v>
      </c>
      <c r="C2389">
        <f t="shared" si="37"/>
        <v>15</v>
      </c>
    </row>
    <row r="2390" spans="1:3">
      <c r="A2390" s="165">
        <v>43482</v>
      </c>
      <c r="B2390">
        <v>3524</v>
      </c>
      <c r="C2390">
        <f t="shared" si="37"/>
        <v>16</v>
      </c>
    </row>
    <row r="2391" spans="1:3">
      <c r="A2391" s="165">
        <v>43483</v>
      </c>
      <c r="B2391">
        <v>3607</v>
      </c>
      <c r="C2391">
        <f t="shared" si="37"/>
        <v>83</v>
      </c>
    </row>
    <row r="2392" spans="1:3">
      <c r="A2392" s="165">
        <v>43486</v>
      </c>
      <c r="B2392">
        <v>3626</v>
      </c>
      <c r="C2392">
        <f t="shared" si="37"/>
        <v>19</v>
      </c>
    </row>
    <row r="2393" spans="1:3">
      <c r="A2393" s="165">
        <v>43487</v>
      </c>
      <c r="B2393">
        <v>3605</v>
      </c>
      <c r="C2393">
        <f t="shared" si="37"/>
        <v>21</v>
      </c>
    </row>
    <row r="2394" spans="1:3">
      <c r="A2394" s="165">
        <v>43488</v>
      </c>
      <c r="B2394">
        <v>3610</v>
      </c>
      <c r="C2394">
        <f t="shared" si="37"/>
        <v>5</v>
      </c>
    </row>
    <row r="2395" spans="1:3">
      <c r="A2395" s="165">
        <v>43489</v>
      </c>
      <c r="B2395">
        <v>3645</v>
      </c>
      <c r="C2395">
        <f t="shared" si="37"/>
        <v>35</v>
      </c>
    </row>
    <row r="2396" spans="1:3">
      <c r="A2396" s="165">
        <v>43490</v>
      </c>
      <c r="B2396">
        <v>3674</v>
      </c>
      <c r="C2396">
        <f t="shared" si="37"/>
        <v>29</v>
      </c>
    </row>
    <row r="2397" spans="1:3">
      <c r="A2397" s="165">
        <v>43493</v>
      </c>
      <c r="B2397">
        <v>3643</v>
      </c>
      <c r="C2397">
        <f t="shared" si="37"/>
        <v>31</v>
      </c>
    </row>
    <row r="2398" spans="1:3">
      <c r="A2398" s="165">
        <v>43494</v>
      </c>
      <c r="B2398">
        <v>3634</v>
      </c>
      <c r="C2398">
        <f t="shared" si="37"/>
        <v>9</v>
      </c>
    </row>
    <row r="2399" spans="1:3">
      <c r="A2399" s="165">
        <v>43495</v>
      </c>
      <c r="B2399">
        <v>3635</v>
      </c>
      <c r="C2399">
        <f t="shared" si="37"/>
        <v>1</v>
      </c>
    </row>
    <row r="2400" spans="1:3">
      <c r="A2400" s="165">
        <v>43496</v>
      </c>
      <c r="B2400">
        <v>3663</v>
      </c>
      <c r="C2400">
        <f t="shared" si="37"/>
        <v>28</v>
      </c>
    </row>
    <row r="2401" spans="1:3">
      <c r="A2401" s="165">
        <v>43497</v>
      </c>
      <c r="B2401">
        <v>3705</v>
      </c>
      <c r="C2401">
        <f t="shared" si="37"/>
        <v>42</v>
      </c>
    </row>
    <row r="2402" spans="1:3">
      <c r="A2402" s="165">
        <v>43507</v>
      </c>
      <c r="B2402">
        <v>3770</v>
      </c>
      <c r="C2402">
        <f t="shared" si="37"/>
        <v>65</v>
      </c>
    </row>
    <row r="2403" spans="1:3">
      <c r="A2403" s="165">
        <v>43508</v>
      </c>
      <c r="B2403">
        <v>3730</v>
      </c>
      <c r="C2403">
        <f t="shared" si="37"/>
        <v>40</v>
      </c>
    </row>
    <row r="2404" spans="1:3">
      <c r="A2404" s="165">
        <v>43509</v>
      </c>
      <c r="B2404">
        <v>3653</v>
      </c>
      <c r="C2404">
        <f t="shared" si="37"/>
        <v>77</v>
      </c>
    </row>
    <row r="2405" spans="1:3">
      <c r="A2405" s="165">
        <v>43510</v>
      </c>
      <c r="B2405">
        <v>3635</v>
      </c>
      <c r="C2405">
        <f t="shared" si="37"/>
        <v>18</v>
      </c>
    </row>
    <row r="2406" spans="1:3">
      <c r="A2406" s="165">
        <v>43511</v>
      </c>
      <c r="B2406">
        <v>3550</v>
      </c>
      <c r="C2406">
        <f t="shared" si="37"/>
        <v>85</v>
      </c>
    </row>
    <row r="2407" spans="1:3">
      <c r="A2407" s="165">
        <v>43514</v>
      </c>
      <c r="B2407">
        <v>3606</v>
      </c>
      <c r="C2407">
        <f t="shared" si="37"/>
        <v>56</v>
      </c>
    </row>
    <row r="2408" spans="1:3">
      <c r="A2408" s="165">
        <v>43515</v>
      </c>
      <c r="B2408">
        <v>3607</v>
      </c>
      <c r="C2408">
        <f t="shared" si="37"/>
        <v>1</v>
      </c>
    </row>
    <row r="2409" spans="1:3">
      <c r="A2409" s="165">
        <v>43516</v>
      </c>
      <c r="B2409">
        <v>3590</v>
      </c>
      <c r="C2409">
        <f t="shared" si="37"/>
        <v>17</v>
      </c>
    </row>
    <row r="2410" spans="1:3">
      <c r="A2410" s="165">
        <v>43517</v>
      </c>
      <c r="B2410">
        <v>3624</v>
      </c>
      <c r="C2410">
        <f t="shared" si="37"/>
        <v>34</v>
      </c>
    </row>
    <row r="2411" spans="1:3">
      <c r="A2411" s="165">
        <v>43518</v>
      </c>
      <c r="B2411">
        <v>3678</v>
      </c>
      <c r="C2411">
        <f t="shared" si="37"/>
        <v>54</v>
      </c>
    </row>
    <row r="2412" spans="1:3">
      <c r="A2412" s="165">
        <v>43521</v>
      </c>
      <c r="B2412">
        <v>3633</v>
      </c>
      <c r="C2412">
        <f t="shared" si="37"/>
        <v>45</v>
      </c>
    </row>
    <row r="2413" spans="1:3">
      <c r="A2413" s="165">
        <v>43522</v>
      </c>
      <c r="B2413">
        <v>3681</v>
      </c>
      <c r="C2413">
        <f t="shared" si="37"/>
        <v>48</v>
      </c>
    </row>
    <row r="2414" spans="1:3">
      <c r="A2414" s="165">
        <v>43523</v>
      </c>
      <c r="B2414">
        <v>3660</v>
      </c>
      <c r="C2414">
        <f t="shared" si="37"/>
        <v>21</v>
      </c>
    </row>
    <row r="2415" spans="1:3">
      <c r="A2415" s="165">
        <v>43524</v>
      </c>
      <c r="B2415">
        <v>3689</v>
      </c>
      <c r="C2415">
        <f t="shared" si="37"/>
        <v>29</v>
      </c>
    </row>
    <row r="2416" spans="1:3">
      <c r="A2416" s="165">
        <v>43525</v>
      </c>
      <c r="B2416">
        <v>3750</v>
      </c>
      <c r="C2416">
        <f t="shared" si="37"/>
        <v>61</v>
      </c>
    </row>
    <row r="2417" spans="1:3">
      <c r="A2417" s="165">
        <v>43528</v>
      </c>
      <c r="B2417">
        <v>3751</v>
      </c>
      <c r="C2417">
        <f t="shared" si="37"/>
        <v>1</v>
      </c>
    </row>
    <row r="2418" spans="1:3">
      <c r="A2418" s="165">
        <v>43529</v>
      </c>
      <c r="B2418">
        <v>3724</v>
      </c>
      <c r="C2418">
        <f t="shared" si="37"/>
        <v>27</v>
      </c>
    </row>
    <row r="2419" spans="1:3">
      <c r="A2419" s="165">
        <v>43530</v>
      </c>
      <c r="B2419">
        <v>3672</v>
      </c>
      <c r="C2419">
        <f t="shared" si="37"/>
        <v>52</v>
      </c>
    </row>
    <row r="2420" spans="1:3">
      <c r="A2420" s="165">
        <v>43531</v>
      </c>
      <c r="B2420">
        <v>3747</v>
      </c>
      <c r="C2420">
        <f t="shared" si="37"/>
        <v>75</v>
      </c>
    </row>
    <row r="2421" spans="1:3">
      <c r="A2421" s="165">
        <v>43532</v>
      </c>
      <c r="B2421">
        <v>3697</v>
      </c>
      <c r="C2421">
        <f t="shared" si="37"/>
        <v>50</v>
      </c>
    </row>
    <row r="2422" spans="1:3">
      <c r="A2422" s="165">
        <v>43535</v>
      </c>
      <c r="B2422">
        <v>3631</v>
      </c>
      <c r="C2422">
        <f t="shared" si="37"/>
        <v>66</v>
      </c>
    </row>
    <row r="2423" spans="1:3">
      <c r="A2423" s="165">
        <v>43536</v>
      </c>
      <c r="B2423">
        <v>3716</v>
      </c>
      <c r="C2423">
        <f t="shared" si="37"/>
        <v>85</v>
      </c>
    </row>
    <row r="2424" spans="1:3">
      <c r="A2424" s="165">
        <v>43537</v>
      </c>
      <c r="B2424">
        <v>3694</v>
      </c>
      <c r="C2424">
        <f t="shared" si="37"/>
        <v>22</v>
      </c>
    </row>
    <row r="2425" spans="1:3">
      <c r="A2425" s="165">
        <v>43538</v>
      </c>
      <c r="B2425">
        <v>3688</v>
      </c>
      <c r="C2425">
        <f t="shared" si="37"/>
        <v>6</v>
      </c>
    </row>
    <row r="2426" spans="1:3">
      <c r="A2426" s="165">
        <v>43539</v>
      </c>
      <c r="B2426">
        <v>3654</v>
      </c>
      <c r="C2426">
        <f t="shared" si="37"/>
        <v>34</v>
      </c>
    </row>
    <row r="2427" spans="1:3">
      <c r="A2427" s="165">
        <v>43542</v>
      </c>
      <c r="B2427">
        <v>3661</v>
      </c>
      <c r="C2427">
        <f t="shared" si="37"/>
        <v>7</v>
      </c>
    </row>
    <row r="2428" spans="1:3">
      <c r="A2428" s="165">
        <v>43543</v>
      </c>
      <c r="B2428">
        <v>3668</v>
      </c>
      <c r="C2428">
        <f t="shared" si="37"/>
        <v>7</v>
      </c>
    </row>
    <row r="2429" spans="1:3">
      <c r="A2429" s="165">
        <v>43544</v>
      </c>
      <c r="B2429">
        <v>3660</v>
      </c>
      <c r="C2429">
        <f t="shared" si="37"/>
        <v>8</v>
      </c>
    </row>
    <row r="2430" spans="1:3">
      <c r="A2430" s="165">
        <v>43545</v>
      </c>
      <c r="B2430">
        <v>3658</v>
      </c>
      <c r="C2430">
        <f t="shared" si="37"/>
        <v>2</v>
      </c>
    </row>
    <row r="2431" spans="1:3">
      <c r="A2431" s="165">
        <v>43546</v>
      </c>
      <c r="B2431">
        <v>3657</v>
      </c>
      <c r="C2431">
        <f t="shared" si="37"/>
        <v>1</v>
      </c>
    </row>
    <row r="2432" spans="1:3">
      <c r="A2432" s="165">
        <v>43549</v>
      </c>
      <c r="B2432">
        <v>3596</v>
      </c>
      <c r="C2432">
        <f t="shared" si="37"/>
        <v>61</v>
      </c>
    </row>
    <row r="2433" spans="1:3">
      <c r="A2433" s="165">
        <v>43550</v>
      </c>
      <c r="B2433">
        <v>3578</v>
      </c>
      <c r="C2433">
        <f t="shared" si="37"/>
        <v>18</v>
      </c>
    </row>
    <row r="2434" spans="1:3">
      <c r="A2434" s="165">
        <v>43551</v>
      </c>
      <c r="B2434">
        <v>3566</v>
      </c>
      <c r="C2434">
        <f t="shared" si="37"/>
        <v>12</v>
      </c>
    </row>
    <row r="2435" spans="1:3">
      <c r="A2435" s="165">
        <v>43552</v>
      </c>
      <c r="B2435">
        <v>3534</v>
      </c>
      <c r="C2435">
        <f t="shared" si="37"/>
        <v>32</v>
      </c>
    </row>
    <row r="2436" spans="1:3">
      <c r="A2436" s="165">
        <v>43553</v>
      </c>
      <c r="B2436">
        <v>3584</v>
      </c>
      <c r="C2436">
        <f t="shared" ref="C2436:C2499" si="38">ABS(B2436-B2435)</f>
        <v>50</v>
      </c>
    </row>
    <row r="2437" spans="1:3">
      <c r="A2437" s="165">
        <v>43556</v>
      </c>
      <c r="B2437">
        <v>3613</v>
      </c>
      <c r="C2437">
        <f t="shared" si="38"/>
        <v>29</v>
      </c>
    </row>
    <row r="2438" spans="1:3">
      <c r="A2438" s="165">
        <v>43557</v>
      </c>
      <c r="B2438">
        <v>3659</v>
      </c>
      <c r="C2438">
        <f t="shared" si="38"/>
        <v>46</v>
      </c>
    </row>
    <row r="2439" spans="1:3">
      <c r="A2439" s="165">
        <v>43558</v>
      </c>
      <c r="B2439">
        <v>3679</v>
      </c>
      <c r="C2439">
        <f t="shared" si="38"/>
        <v>20</v>
      </c>
    </row>
    <row r="2440" spans="1:3">
      <c r="A2440" s="165">
        <v>43559</v>
      </c>
      <c r="B2440">
        <v>3679</v>
      </c>
      <c r="C2440">
        <f t="shared" si="38"/>
        <v>0</v>
      </c>
    </row>
    <row r="2441" spans="1:3">
      <c r="A2441" s="165">
        <v>43563</v>
      </c>
      <c r="B2441">
        <v>3809</v>
      </c>
      <c r="C2441">
        <f t="shared" si="38"/>
        <v>130</v>
      </c>
    </row>
    <row r="2442" spans="1:3">
      <c r="A2442" s="165">
        <v>43564</v>
      </c>
      <c r="B2442">
        <v>3826</v>
      </c>
      <c r="C2442">
        <f t="shared" si="38"/>
        <v>17</v>
      </c>
    </row>
    <row r="2443" spans="1:3">
      <c r="A2443" s="165">
        <v>43565</v>
      </c>
      <c r="B2443">
        <v>3837</v>
      </c>
      <c r="C2443">
        <f t="shared" si="38"/>
        <v>11</v>
      </c>
    </row>
    <row r="2444" spans="1:3">
      <c r="A2444" s="165">
        <v>43566</v>
      </c>
      <c r="B2444">
        <v>3866</v>
      </c>
      <c r="C2444">
        <f t="shared" si="38"/>
        <v>29</v>
      </c>
    </row>
    <row r="2445" spans="1:3">
      <c r="A2445" s="165">
        <v>43567</v>
      </c>
      <c r="B2445">
        <v>3852</v>
      </c>
      <c r="C2445">
        <f t="shared" si="38"/>
        <v>14</v>
      </c>
    </row>
    <row r="2446" spans="1:3">
      <c r="A2446" s="165">
        <v>43570</v>
      </c>
      <c r="B2446">
        <v>3883</v>
      </c>
      <c r="C2446">
        <f t="shared" si="38"/>
        <v>31</v>
      </c>
    </row>
    <row r="2447" spans="1:3">
      <c r="A2447" s="165">
        <v>43571</v>
      </c>
      <c r="B2447">
        <v>3835</v>
      </c>
      <c r="C2447">
        <f t="shared" si="38"/>
        <v>48</v>
      </c>
    </row>
    <row r="2448" spans="1:3">
      <c r="A2448" s="165">
        <v>43572</v>
      </c>
      <c r="B2448">
        <v>3844</v>
      </c>
      <c r="C2448">
        <f t="shared" si="38"/>
        <v>9</v>
      </c>
    </row>
    <row r="2449" spans="1:3">
      <c r="A2449" s="165">
        <v>43573</v>
      </c>
      <c r="B2449">
        <v>3752</v>
      </c>
      <c r="C2449">
        <f t="shared" si="38"/>
        <v>92</v>
      </c>
    </row>
    <row r="2450" spans="1:3">
      <c r="A2450" s="165">
        <v>43574</v>
      </c>
      <c r="B2450">
        <v>3775</v>
      </c>
      <c r="C2450">
        <f t="shared" si="38"/>
        <v>23</v>
      </c>
    </row>
    <row r="2451" spans="1:3">
      <c r="A2451" s="165">
        <v>43577</v>
      </c>
      <c r="B2451">
        <v>3800</v>
      </c>
      <c r="C2451">
        <f t="shared" si="38"/>
        <v>25</v>
      </c>
    </row>
    <row r="2452" spans="1:3">
      <c r="A2452" s="165">
        <v>43578</v>
      </c>
      <c r="B2452">
        <v>3783</v>
      </c>
      <c r="C2452">
        <f t="shared" si="38"/>
        <v>17</v>
      </c>
    </row>
    <row r="2453" spans="1:3">
      <c r="A2453" s="165">
        <v>43579</v>
      </c>
      <c r="B2453">
        <v>3751</v>
      </c>
      <c r="C2453">
        <f t="shared" si="38"/>
        <v>32</v>
      </c>
    </row>
    <row r="2454" spans="1:3">
      <c r="A2454" s="165">
        <v>43580</v>
      </c>
      <c r="B2454">
        <v>3731</v>
      </c>
      <c r="C2454">
        <f t="shared" si="38"/>
        <v>20</v>
      </c>
    </row>
    <row r="2455" spans="1:3">
      <c r="A2455" s="165">
        <v>43581</v>
      </c>
      <c r="B2455">
        <v>3751</v>
      </c>
      <c r="C2455">
        <f t="shared" si="38"/>
        <v>20</v>
      </c>
    </row>
    <row r="2456" spans="1:3">
      <c r="A2456" s="165">
        <v>43584</v>
      </c>
      <c r="B2456">
        <v>3778</v>
      </c>
      <c r="C2456">
        <f t="shared" si="38"/>
        <v>27</v>
      </c>
    </row>
    <row r="2457" spans="1:3">
      <c r="A2457" s="165">
        <v>43585</v>
      </c>
      <c r="B2457">
        <v>3809</v>
      </c>
      <c r="C2457">
        <f t="shared" si="38"/>
        <v>31</v>
      </c>
    </row>
    <row r="2458" spans="1:3">
      <c r="A2458" s="165">
        <v>43591</v>
      </c>
      <c r="B2458">
        <v>3735</v>
      </c>
      <c r="C2458">
        <f t="shared" si="38"/>
        <v>74</v>
      </c>
    </row>
    <row r="2459" spans="1:3">
      <c r="A2459" s="165">
        <v>43592</v>
      </c>
      <c r="B2459">
        <v>3740</v>
      </c>
      <c r="C2459">
        <f t="shared" si="38"/>
        <v>5</v>
      </c>
    </row>
    <row r="2460" spans="1:3">
      <c r="A2460" s="165">
        <v>43593</v>
      </c>
      <c r="B2460">
        <v>3702</v>
      </c>
      <c r="C2460">
        <f t="shared" si="38"/>
        <v>38</v>
      </c>
    </row>
    <row r="2461" spans="1:3">
      <c r="A2461" s="165">
        <v>43594</v>
      </c>
      <c r="B2461">
        <v>3704</v>
      </c>
      <c r="C2461">
        <f t="shared" si="38"/>
        <v>2</v>
      </c>
    </row>
    <row r="2462" spans="1:3">
      <c r="A2462" s="165">
        <v>43595</v>
      </c>
      <c r="B2462">
        <v>3708</v>
      </c>
      <c r="C2462">
        <f t="shared" si="38"/>
        <v>4</v>
      </c>
    </row>
    <row r="2463" spans="1:3">
      <c r="A2463" s="165">
        <v>43598</v>
      </c>
      <c r="B2463">
        <v>3656</v>
      </c>
      <c r="C2463">
        <f t="shared" si="38"/>
        <v>52</v>
      </c>
    </row>
    <row r="2464" spans="1:3">
      <c r="A2464" s="165">
        <v>43599</v>
      </c>
      <c r="B2464">
        <v>3628</v>
      </c>
      <c r="C2464">
        <f t="shared" si="38"/>
        <v>28</v>
      </c>
    </row>
    <row r="2465" spans="1:3">
      <c r="A2465" s="165">
        <v>43600</v>
      </c>
      <c r="B2465">
        <v>3664</v>
      </c>
      <c r="C2465">
        <f t="shared" si="38"/>
        <v>36</v>
      </c>
    </row>
    <row r="2466" spans="1:3">
      <c r="A2466" s="165">
        <v>43601</v>
      </c>
      <c r="B2466">
        <v>3686</v>
      </c>
      <c r="C2466">
        <f t="shared" si="38"/>
        <v>22</v>
      </c>
    </row>
    <row r="2467" spans="1:3">
      <c r="A2467" s="165">
        <v>43602</v>
      </c>
      <c r="B2467">
        <v>3710</v>
      </c>
      <c r="C2467">
        <f t="shared" si="38"/>
        <v>24</v>
      </c>
    </row>
    <row r="2468" spans="1:3">
      <c r="A2468" s="165">
        <v>43605</v>
      </c>
      <c r="B2468">
        <v>3717</v>
      </c>
      <c r="C2468">
        <f t="shared" si="38"/>
        <v>7</v>
      </c>
    </row>
    <row r="2469" spans="1:3">
      <c r="A2469" s="165">
        <v>43606</v>
      </c>
      <c r="B2469">
        <v>3857</v>
      </c>
      <c r="C2469">
        <f t="shared" si="38"/>
        <v>140</v>
      </c>
    </row>
    <row r="2470" spans="1:3">
      <c r="A2470" s="165">
        <v>43607</v>
      </c>
      <c r="B2470">
        <v>3844</v>
      </c>
      <c r="C2470">
        <f t="shared" si="38"/>
        <v>13</v>
      </c>
    </row>
    <row r="2471" spans="1:3">
      <c r="A2471" s="165">
        <v>43608</v>
      </c>
      <c r="B2471">
        <v>3812</v>
      </c>
      <c r="C2471">
        <f t="shared" si="38"/>
        <v>32</v>
      </c>
    </row>
    <row r="2472" spans="1:3">
      <c r="A2472" s="165">
        <v>43609</v>
      </c>
      <c r="B2472">
        <v>3818</v>
      </c>
      <c r="C2472">
        <f t="shared" si="38"/>
        <v>6</v>
      </c>
    </row>
    <row r="2473" spans="1:3">
      <c r="A2473" s="165">
        <v>43612</v>
      </c>
      <c r="B2473">
        <v>3770</v>
      </c>
      <c r="C2473">
        <f t="shared" si="38"/>
        <v>48</v>
      </c>
    </row>
    <row r="2474" spans="1:3">
      <c r="A2474" s="165">
        <v>43613</v>
      </c>
      <c r="B2474">
        <v>3772</v>
      </c>
      <c r="C2474">
        <f t="shared" si="38"/>
        <v>2</v>
      </c>
    </row>
    <row r="2475" spans="1:3">
      <c r="A2475" s="165">
        <v>43614</v>
      </c>
      <c r="B2475">
        <v>3751</v>
      </c>
      <c r="C2475">
        <f t="shared" si="38"/>
        <v>21</v>
      </c>
    </row>
    <row r="2476" spans="1:3">
      <c r="A2476" s="165">
        <v>43615</v>
      </c>
      <c r="B2476">
        <v>3705</v>
      </c>
      <c r="C2476">
        <f t="shared" si="38"/>
        <v>46</v>
      </c>
    </row>
    <row r="2477" spans="1:3">
      <c r="A2477" s="165">
        <v>43616</v>
      </c>
      <c r="B2477">
        <v>3676</v>
      </c>
      <c r="C2477">
        <f t="shared" si="38"/>
        <v>29</v>
      </c>
    </row>
    <row r="2478" spans="1:3">
      <c r="A2478" s="165">
        <v>43619</v>
      </c>
      <c r="B2478">
        <v>3633</v>
      </c>
      <c r="C2478">
        <f t="shared" si="38"/>
        <v>43</v>
      </c>
    </row>
    <row r="2479" spans="1:3">
      <c r="A2479" s="165">
        <v>43620</v>
      </c>
      <c r="B2479">
        <v>3669</v>
      </c>
      <c r="C2479">
        <f t="shared" si="38"/>
        <v>36</v>
      </c>
    </row>
    <row r="2480" spans="1:3">
      <c r="A2480" s="165">
        <v>43621</v>
      </c>
      <c r="B2480">
        <v>3671</v>
      </c>
      <c r="C2480">
        <f t="shared" si="38"/>
        <v>2</v>
      </c>
    </row>
    <row r="2481" spans="1:3">
      <c r="A2481" s="165">
        <v>43622</v>
      </c>
      <c r="B2481">
        <v>3659</v>
      </c>
      <c r="C2481">
        <f t="shared" si="38"/>
        <v>12</v>
      </c>
    </row>
    <row r="2482" spans="1:3">
      <c r="A2482" s="165">
        <v>43626</v>
      </c>
      <c r="B2482">
        <v>3638</v>
      </c>
      <c r="C2482">
        <f t="shared" si="38"/>
        <v>21</v>
      </c>
    </row>
    <row r="2483" spans="1:3">
      <c r="A2483" s="165">
        <v>43627</v>
      </c>
      <c r="B2483">
        <v>3750</v>
      </c>
      <c r="C2483">
        <f t="shared" si="38"/>
        <v>112</v>
      </c>
    </row>
    <row r="2484" spans="1:3">
      <c r="A2484" s="165">
        <v>43628</v>
      </c>
      <c r="B2484">
        <v>3695</v>
      </c>
      <c r="C2484">
        <f t="shared" si="38"/>
        <v>55</v>
      </c>
    </row>
    <row r="2485" spans="1:3">
      <c r="A2485" s="165">
        <v>43629</v>
      </c>
      <c r="B2485">
        <v>3707</v>
      </c>
      <c r="C2485">
        <f t="shared" si="38"/>
        <v>12</v>
      </c>
    </row>
    <row r="2486" spans="1:3">
      <c r="A2486" s="165">
        <v>43630</v>
      </c>
      <c r="B2486">
        <v>3677</v>
      </c>
      <c r="C2486">
        <f t="shared" si="38"/>
        <v>30</v>
      </c>
    </row>
    <row r="2487" spans="1:3">
      <c r="A2487" s="165">
        <v>43633</v>
      </c>
      <c r="B2487">
        <v>3627</v>
      </c>
      <c r="C2487">
        <f t="shared" si="38"/>
        <v>50</v>
      </c>
    </row>
    <row r="2488" spans="1:3">
      <c r="A2488" s="165">
        <v>43634</v>
      </c>
      <c r="B2488">
        <v>3655</v>
      </c>
      <c r="C2488">
        <f t="shared" si="38"/>
        <v>28</v>
      </c>
    </row>
    <row r="2489" spans="1:3">
      <c r="A2489" s="165">
        <v>43635</v>
      </c>
      <c r="B2489">
        <v>3690</v>
      </c>
      <c r="C2489">
        <f t="shared" si="38"/>
        <v>35</v>
      </c>
    </row>
    <row r="2490" spans="1:3">
      <c r="A2490" s="165">
        <v>43636</v>
      </c>
      <c r="B2490">
        <v>3743</v>
      </c>
      <c r="C2490">
        <f t="shared" si="38"/>
        <v>53</v>
      </c>
    </row>
    <row r="2491" spans="1:3">
      <c r="A2491" s="165">
        <v>43637</v>
      </c>
      <c r="B2491">
        <v>3775</v>
      </c>
      <c r="C2491">
        <f t="shared" si="38"/>
        <v>32</v>
      </c>
    </row>
    <row r="2492" spans="1:3">
      <c r="A2492" s="165">
        <v>43640</v>
      </c>
      <c r="B2492">
        <v>3819</v>
      </c>
      <c r="C2492">
        <f t="shared" si="38"/>
        <v>44</v>
      </c>
    </row>
    <row r="2493" spans="1:3">
      <c r="A2493" s="165">
        <v>43641</v>
      </c>
      <c r="B2493">
        <v>3905</v>
      </c>
      <c r="C2493">
        <f t="shared" si="38"/>
        <v>86</v>
      </c>
    </row>
    <row r="2494" spans="1:3">
      <c r="A2494" s="165">
        <v>43642</v>
      </c>
      <c r="B2494">
        <v>3908</v>
      </c>
      <c r="C2494">
        <f t="shared" si="38"/>
        <v>3</v>
      </c>
    </row>
    <row r="2495" spans="1:3">
      <c r="A2495" s="165">
        <v>43643</v>
      </c>
      <c r="B2495">
        <v>3912</v>
      </c>
      <c r="C2495">
        <f t="shared" si="38"/>
        <v>4</v>
      </c>
    </row>
    <row r="2496" spans="1:3">
      <c r="A2496" s="165">
        <v>43644</v>
      </c>
      <c r="B2496">
        <v>3972</v>
      </c>
      <c r="C2496">
        <f t="shared" si="38"/>
        <v>60</v>
      </c>
    </row>
    <row r="2497" spans="1:3">
      <c r="A2497" s="165">
        <v>43647</v>
      </c>
      <c r="B2497">
        <v>4007</v>
      </c>
      <c r="C2497">
        <f t="shared" si="38"/>
        <v>35</v>
      </c>
    </row>
    <row r="2498" spans="1:3">
      <c r="A2498" s="165">
        <v>43648</v>
      </c>
      <c r="B2498">
        <v>3962</v>
      </c>
      <c r="C2498">
        <f t="shared" si="38"/>
        <v>45</v>
      </c>
    </row>
    <row r="2499" spans="1:3">
      <c r="A2499" s="165">
        <v>43649</v>
      </c>
      <c r="B2499">
        <v>3939</v>
      </c>
      <c r="C2499">
        <f t="shared" si="38"/>
        <v>23</v>
      </c>
    </row>
    <row r="2500" spans="1:3">
      <c r="A2500" s="165">
        <v>43650</v>
      </c>
      <c r="B2500">
        <v>3937</v>
      </c>
      <c r="C2500">
        <f t="shared" ref="C2500:C2524" si="39">ABS(B2500-B2499)</f>
        <v>2</v>
      </c>
    </row>
    <row r="2501" spans="1:3">
      <c r="A2501" s="165">
        <v>43651</v>
      </c>
      <c r="B2501">
        <v>3903</v>
      </c>
      <c r="C2501">
        <f t="shared" si="39"/>
        <v>34</v>
      </c>
    </row>
    <row r="2502" spans="1:3">
      <c r="A2502" s="165">
        <v>43654</v>
      </c>
      <c r="B2502">
        <v>3903</v>
      </c>
      <c r="C2502">
        <f t="shared" si="39"/>
        <v>0</v>
      </c>
    </row>
    <row r="2503" spans="1:3">
      <c r="A2503" s="165">
        <v>43655</v>
      </c>
      <c r="B2503">
        <v>3949</v>
      </c>
      <c r="C2503">
        <f t="shared" si="39"/>
        <v>46</v>
      </c>
    </row>
    <row r="2504" spans="1:3">
      <c r="A2504" s="165">
        <v>43656</v>
      </c>
      <c r="B2504">
        <v>3931</v>
      </c>
      <c r="C2504">
        <f t="shared" si="39"/>
        <v>18</v>
      </c>
    </row>
    <row r="2505" spans="1:3">
      <c r="A2505" s="165">
        <v>43657</v>
      </c>
      <c r="B2505">
        <v>3928</v>
      </c>
      <c r="C2505">
        <f t="shared" si="39"/>
        <v>3</v>
      </c>
    </row>
    <row r="2506" spans="1:3">
      <c r="A2506" s="165">
        <v>43658</v>
      </c>
      <c r="B2506">
        <v>3883</v>
      </c>
      <c r="C2506">
        <f t="shared" si="39"/>
        <v>45</v>
      </c>
    </row>
    <row r="2507" spans="1:3">
      <c r="A2507" s="165">
        <v>43661</v>
      </c>
      <c r="B2507">
        <v>3942</v>
      </c>
      <c r="C2507">
        <f t="shared" si="39"/>
        <v>59</v>
      </c>
    </row>
    <row r="2508" spans="1:3">
      <c r="A2508" s="165">
        <v>43662</v>
      </c>
      <c r="B2508">
        <v>3949</v>
      </c>
      <c r="C2508">
        <f t="shared" si="39"/>
        <v>7</v>
      </c>
    </row>
    <row r="2509" spans="1:3">
      <c r="A2509" s="165">
        <v>43663</v>
      </c>
      <c r="B2509">
        <v>3964</v>
      </c>
      <c r="C2509">
        <f t="shared" si="39"/>
        <v>15</v>
      </c>
    </row>
    <row r="2510" spans="1:3">
      <c r="A2510" s="165">
        <v>43664</v>
      </c>
      <c r="B2510">
        <v>3883</v>
      </c>
      <c r="C2510">
        <f t="shared" si="39"/>
        <v>81</v>
      </c>
    </row>
    <row r="2511" spans="1:3">
      <c r="A2511" s="165">
        <v>43665</v>
      </c>
      <c r="B2511">
        <v>3915</v>
      </c>
      <c r="C2511">
        <f t="shared" si="39"/>
        <v>32</v>
      </c>
    </row>
    <row r="2512" spans="1:3">
      <c r="A2512" s="165">
        <v>43668</v>
      </c>
      <c r="B2512">
        <v>3866</v>
      </c>
      <c r="C2512">
        <f t="shared" si="39"/>
        <v>49</v>
      </c>
    </row>
    <row r="2513" spans="1:3">
      <c r="A2513" s="165">
        <v>43669</v>
      </c>
      <c r="B2513">
        <v>3859</v>
      </c>
      <c r="C2513">
        <f t="shared" si="39"/>
        <v>7</v>
      </c>
    </row>
    <row r="2514" spans="1:3">
      <c r="A2514" s="165">
        <v>43670</v>
      </c>
      <c r="B2514">
        <v>3817</v>
      </c>
      <c r="C2514">
        <f t="shared" si="39"/>
        <v>42</v>
      </c>
    </row>
    <row r="2515" spans="1:3">
      <c r="A2515" s="165">
        <v>43671</v>
      </c>
      <c r="B2515">
        <v>3854</v>
      </c>
      <c r="C2515">
        <f t="shared" si="39"/>
        <v>37</v>
      </c>
    </row>
    <row r="2516" spans="1:3">
      <c r="A2516" s="165">
        <v>43672</v>
      </c>
      <c r="B2516">
        <v>3835</v>
      </c>
      <c r="C2516">
        <f t="shared" si="39"/>
        <v>19</v>
      </c>
    </row>
    <row r="2517" spans="1:3">
      <c r="A2517" s="165">
        <v>43675</v>
      </c>
      <c r="B2517">
        <v>3785</v>
      </c>
      <c r="C2517">
        <f t="shared" si="39"/>
        <v>50</v>
      </c>
    </row>
    <row r="2518" spans="1:3">
      <c r="A2518" s="165">
        <v>43676</v>
      </c>
      <c r="B2518">
        <v>3790</v>
      </c>
      <c r="C2518">
        <f t="shared" si="39"/>
        <v>5</v>
      </c>
    </row>
    <row r="2519" spans="1:3">
      <c r="A2519" s="165">
        <v>43677</v>
      </c>
      <c r="B2519">
        <v>3794</v>
      </c>
      <c r="C2519">
        <f t="shared" si="39"/>
        <v>4</v>
      </c>
    </row>
    <row r="2520" spans="1:3">
      <c r="A2520" s="165">
        <v>43678</v>
      </c>
      <c r="B2520">
        <v>3760</v>
      </c>
      <c r="C2520">
        <f t="shared" si="39"/>
        <v>34</v>
      </c>
    </row>
    <row r="2521" spans="1:3">
      <c r="A2521" s="165">
        <v>43679</v>
      </c>
      <c r="B2521">
        <v>3723</v>
      </c>
      <c r="C2521">
        <f t="shared" si="39"/>
        <v>37</v>
      </c>
    </row>
    <row r="2522" spans="1:3">
      <c r="A2522" s="165">
        <v>43682</v>
      </c>
      <c r="B2522">
        <v>3659</v>
      </c>
      <c r="C2522">
        <f>ABS(B2522-B2521)</f>
        <v>64</v>
      </c>
    </row>
    <row r="2523" spans="1:3">
      <c r="A2523" s="165">
        <v>43683</v>
      </c>
      <c r="B2523">
        <v>3621</v>
      </c>
      <c r="C2523">
        <f t="shared" si="39"/>
        <v>38</v>
      </c>
    </row>
    <row r="2524" spans="1:3">
      <c r="A2524" s="165">
        <v>43684</v>
      </c>
      <c r="B2524">
        <v>3621</v>
      </c>
      <c r="C2524">
        <f t="shared" si="39"/>
        <v>0</v>
      </c>
    </row>
    <row r="2525" spans="1:3">
      <c r="A2525" s="165">
        <v>43685</v>
      </c>
      <c r="B2525">
        <v>3582</v>
      </c>
      <c r="C2525">
        <f>ABS(B2525-B2524)</f>
        <v>39</v>
      </c>
    </row>
    <row r="2526" spans="1:3">
      <c r="A2526" s="165">
        <v>43686</v>
      </c>
      <c r="B2526">
        <v>3504</v>
      </c>
      <c r="C2526">
        <f t="shared" ref="C2526:C2530" si="40">ABS(B2526-B2525)</f>
        <v>78</v>
      </c>
    </row>
    <row r="2527" spans="1:3">
      <c r="A2527" s="165">
        <v>43689</v>
      </c>
      <c r="B2527">
        <v>3553</v>
      </c>
      <c r="C2527">
        <f t="shared" si="40"/>
        <v>49</v>
      </c>
    </row>
    <row r="2528" spans="1:3">
      <c r="A2528" s="165">
        <v>43690</v>
      </c>
      <c r="B2528">
        <v>3553</v>
      </c>
      <c r="C2528">
        <f t="shared" si="40"/>
        <v>0</v>
      </c>
    </row>
    <row r="2529" spans="1:3">
      <c r="A2529" s="165">
        <v>43691</v>
      </c>
      <c r="B2529">
        <v>3553</v>
      </c>
      <c r="C2529">
        <f t="shared" si="40"/>
        <v>0</v>
      </c>
    </row>
    <row r="2530" spans="1:3">
      <c r="A2530" s="165">
        <v>43692</v>
      </c>
      <c r="B2530">
        <v>3579</v>
      </c>
      <c r="C2530">
        <f t="shared" si="40"/>
        <v>26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7"/>
  <sheetViews>
    <sheetView workbookViewId="0">
      <selection activeCell="C18" sqref="C18"/>
    </sheetView>
  </sheetViews>
  <sheetFormatPr defaultColWidth="9" defaultRowHeight="13.5" outlineLevelRow="1"/>
  <cols>
    <col min="1" max="1" width="18.625" style="49" customWidth="1"/>
    <col min="2" max="2" width="26.125" customWidth="1"/>
    <col min="3" max="3" width="102.25" customWidth="1"/>
    <col min="6" max="6" width="24.25" customWidth="1"/>
  </cols>
  <sheetData>
    <row r="1" spans="1:4" ht="14.25">
      <c r="A1" s="109" t="s">
        <v>0</v>
      </c>
      <c r="B1" s="109" t="s">
        <v>1</v>
      </c>
      <c r="C1" s="110" t="s">
        <v>2</v>
      </c>
      <c r="D1" s="110" t="s">
        <v>3</v>
      </c>
    </row>
    <row r="2" spans="1:4" ht="22.5" customHeight="1">
      <c r="A2" s="111">
        <v>1</v>
      </c>
      <c r="B2" s="112" t="s">
        <v>4</v>
      </c>
    </row>
    <row r="3" spans="1:4" outlineLevel="1">
      <c r="A3" s="119">
        <v>1.1000000000000001</v>
      </c>
      <c r="B3" s="114" t="s">
        <v>5</v>
      </c>
      <c r="C3" s="48" t="s">
        <v>6</v>
      </c>
      <c r="D3" s="48" t="s">
        <v>7</v>
      </c>
    </row>
    <row r="4" spans="1:4" outlineLevel="1">
      <c r="A4" s="120">
        <v>1.2</v>
      </c>
      <c r="B4" s="114" t="s">
        <v>8</v>
      </c>
      <c r="C4" s="48" t="s">
        <v>9</v>
      </c>
      <c r="D4" t="s">
        <v>7</v>
      </c>
    </row>
    <row r="5" spans="1:4" ht="14.25">
      <c r="A5" s="111">
        <v>2</v>
      </c>
      <c r="B5" s="112" t="s">
        <v>10</v>
      </c>
    </row>
    <row r="6" spans="1:4" outlineLevel="1">
      <c r="A6" s="119">
        <v>2.1</v>
      </c>
      <c r="B6" s="114" t="s">
        <v>11</v>
      </c>
      <c r="C6" s="48" t="s">
        <v>12</v>
      </c>
    </row>
    <row r="7" spans="1:4" outlineLevel="1">
      <c r="A7" s="121" t="s">
        <v>13</v>
      </c>
      <c r="B7" s="116" t="s">
        <v>14</v>
      </c>
      <c r="C7" s="48" t="s">
        <v>15</v>
      </c>
      <c r="D7" t="s">
        <v>7</v>
      </c>
    </row>
    <row r="8" spans="1:4" outlineLevel="1">
      <c r="A8" s="121" t="s">
        <v>16</v>
      </c>
      <c r="B8" s="116" t="s">
        <v>17</v>
      </c>
      <c r="C8" s="48" t="s">
        <v>18</v>
      </c>
      <c r="D8" t="s">
        <v>7</v>
      </c>
    </row>
    <row r="9" spans="1:4" outlineLevel="1">
      <c r="A9" s="121" t="s">
        <v>19</v>
      </c>
      <c r="B9" s="116" t="s">
        <v>20</v>
      </c>
      <c r="C9" s="48" t="s">
        <v>21</v>
      </c>
      <c r="D9" t="s">
        <v>7</v>
      </c>
    </row>
    <row r="10" spans="1:4" outlineLevel="1">
      <c r="A10" s="121" t="s">
        <v>22</v>
      </c>
      <c r="B10" s="116" t="s">
        <v>23</v>
      </c>
      <c r="C10" s="48" t="s">
        <v>24</v>
      </c>
      <c r="D10" t="s">
        <v>7</v>
      </c>
    </row>
    <row r="11" spans="1:4" outlineLevel="1">
      <c r="A11" s="121" t="s">
        <v>25</v>
      </c>
      <c r="B11" s="116" t="s">
        <v>26</v>
      </c>
      <c r="C11" s="48" t="s">
        <v>27</v>
      </c>
    </row>
    <row r="12" spans="1:4" outlineLevel="1">
      <c r="A12" s="121" t="s">
        <v>28</v>
      </c>
      <c r="B12" s="116" t="s">
        <v>29</v>
      </c>
      <c r="C12" s="48" t="s">
        <v>30</v>
      </c>
      <c r="D12" t="s">
        <v>7</v>
      </c>
    </row>
    <row r="13" spans="1:4" outlineLevel="1">
      <c r="A13" s="121" t="s">
        <v>31</v>
      </c>
      <c r="B13" s="116" t="s">
        <v>32</v>
      </c>
      <c r="C13" s="48" t="s">
        <v>33</v>
      </c>
      <c r="D13" t="s">
        <v>34</v>
      </c>
    </row>
    <row r="14" spans="1:4" outlineLevel="1">
      <c r="A14" s="120">
        <v>2.2000000000000002</v>
      </c>
      <c r="B14" s="114" t="s">
        <v>35</v>
      </c>
      <c r="C14" s="48" t="s">
        <v>12</v>
      </c>
    </row>
    <row r="15" spans="1:4" outlineLevel="1">
      <c r="A15" s="122" t="s">
        <v>36</v>
      </c>
      <c r="B15" s="116" t="s">
        <v>14</v>
      </c>
      <c r="C15" s="48" t="s">
        <v>15</v>
      </c>
      <c r="D15" t="s">
        <v>7</v>
      </c>
    </row>
    <row r="16" spans="1:4" outlineLevel="1">
      <c r="A16" s="122" t="s">
        <v>37</v>
      </c>
      <c r="B16" s="116" t="s">
        <v>38</v>
      </c>
      <c r="C16" s="48" t="s">
        <v>39</v>
      </c>
      <c r="D16" t="s">
        <v>7</v>
      </c>
    </row>
    <row r="17" spans="1:4" outlineLevel="1">
      <c r="A17" s="122" t="s">
        <v>40</v>
      </c>
      <c r="B17" s="116" t="s">
        <v>20</v>
      </c>
      <c r="C17" s="48" t="s">
        <v>41</v>
      </c>
      <c r="D17" t="s">
        <v>7</v>
      </c>
    </row>
    <row r="18" spans="1:4" outlineLevel="1">
      <c r="A18" s="122" t="s">
        <v>42</v>
      </c>
      <c r="B18" s="116" t="s">
        <v>23</v>
      </c>
      <c r="C18" s="48" t="s">
        <v>43</v>
      </c>
      <c r="D18" t="s">
        <v>7</v>
      </c>
    </row>
    <row r="19" spans="1:4" outlineLevel="1">
      <c r="A19" s="122" t="s">
        <v>44</v>
      </c>
      <c r="B19" s="116" t="s">
        <v>26</v>
      </c>
      <c r="C19" s="48" t="s">
        <v>27</v>
      </c>
    </row>
    <row r="20" spans="1:4" outlineLevel="1">
      <c r="A20" s="122" t="s">
        <v>45</v>
      </c>
      <c r="B20" s="116" t="s">
        <v>29</v>
      </c>
      <c r="C20" s="48" t="s">
        <v>46</v>
      </c>
      <c r="D20" t="s">
        <v>7</v>
      </c>
    </row>
    <row r="21" spans="1:4" ht="14.25">
      <c r="A21" s="111">
        <v>3</v>
      </c>
      <c r="B21" s="112" t="s">
        <v>47</v>
      </c>
    </row>
    <row r="22" spans="1:4" outlineLevel="1">
      <c r="A22" s="119">
        <v>3.1</v>
      </c>
      <c r="B22" s="114" t="s">
        <v>48</v>
      </c>
      <c r="C22" s="48" t="s">
        <v>49</v>
      </c>
    </row>
    <row r="23" spans="1:4" outlineLevel="1">
      <c r="A23" s="121" t="s">
        <v>50</v>
      </c>
      <c r="B23" s="116" t="s">
        <v>51</v>
      </c>
      <c r="C23" s="48"/>
    </row>
    <row r="24" spans="1:4" outlineLevel="1">
      <c r="A24" s="123" t="s">
        <v>52</v>
      </c>
      <c r="B24" s="118" t="s">
        <v>14</v>
      </c>
      <c r="C24" s="48" t="s">
        <v>53</v>
      </c>
      <c r="D24" t="s">
        <v>7</v>
      </c>
    </row>
    <row r="25" spans="1:4" outlineLevel="1">
      <c r="A25" s="123" t="s">
        <v>54</v>
      </c>
      <c r="B25" s="118" t="s">
        <v>55</v>
      </c>
      <c r="C25" s="48" t="s">
        <v>56</v>
      </c>
      <c r="D25" s="364" t="s">
        <v>7</v>
      </c>
    </row>
    <row r="26" spans="1:4" outlineLevel="1">
      <c r="A26" s="123" t="s">
        <v>57</v>
      </c>
      <c r="B26" s="118" t="s">
        <v>20</v>
      </c>
      <c r="C26" s="48" t="s">
        <v>58</v>
      </c>
      <c r="D26" s="364"/>
    </row>
    <row r="27" spans="1:4" outlineLevel="1">
      <c r="A27" s="123" t="s">
        <v>59</v>
      </c>
      <c r="B27" s="118" t="s">
        <v>23</v>
      </c>
      <c r="C27" s="48" t="s">
        <v>60</v>
      </c>
      <c r="D27" s="364"/>
    </row>
    <row r="28" spans="1:4" ht="84" outlineLevel="1">
      <c r="A28" s="121" t="s">
        <v>61</v>
      </c>
      <c r="B28" s="116" t="s">
        <v>62</v>
      </c>
      <c r="C28" s="115" t="s">
        <v>63</v>
      </c>
      <c r="D28" s="49">
        <v>1</v>
      </c>
    </row>
    <row r="29" spans="1:4" outlineLevel="1">
      <c r="A29" s="123" t="s">
        <v>64</v>
      </c>
      <c r="B29" s="118" t="s">
        <v>65</v>
      </c>
      <c r="C29" s="48" t="s">
        <v>66</v>
      </c>
      <c r="D29" t="s">
        <v>7</v>
      </c>
    </row>
    <row r="30" spans="1:4" ht="48" outlineLevel="1">
      <c r="A30" s="123" t="s">
        <v>67</v>
      </c>
      <c r="B30" s="118" t="s">
        <v>68</v>
      </c>
      <c r="C30" s="115" t="s">
        <v>69</v>
      </c>
      <c r="D30" t="s">
        <v>70</v>
      </c>
    </row>
    <row r="31" spans="1:4" outlineLevel="1">
      <c r="A31" s="121" t="s">
        <v>71</v>
      </c>
      <c r="B31" s="116" t="s">
        <v>72</v>
      </c>
      <c r="C31" s="48" t="s">
        <v>73</v>
      </c>
      <c r="D31" t="s">
        <v>7</v>
      </c>
    </row>
    <row r="32" spans="1:4" outlineLevel="1">
      <c r="A32" s="121" t="s">
        <v>74</v>
      </c>
      <c r="B32" s="116" t="s">
        <v>32</v>
      </c>
      <c r="C32" s="48" t="s">
        <v>75</v>
      </c>
      <c r="D32" t="s">
        <v>34</v>
      </c>
    </row>
    <row r="33" spans="1:6" outlineLevel="1">
      <c r="A33" s="120">
        <v>3.2</v>
      </c>
      <c r="B33" s="114" t="s">
        <v>76</v>
      </c>
    </row>
    <row r="34" spans="1:6" outlineLevel="1">
      <c r="A34" s="122" t="s">
        <v>77</v>
      </c>
      <c r="B34" s="116" t="s">
        <v>51</v>
      </c>
      <c r="C34" s="48"/>
    </row>
    <row r="35" spans="1:6" outlineLevel="1">
      <c r="A35" s="124" t="s">
        <v>78</v>
      </c>
      <c r="B35" s="118" t="s">
        <v>14</v>
      </c>
      <c r="C35" s="48" t="s">
        <v>53</v>
      </c>
      <c r="D35" t="s">
        <v>7</v>
      </c>
    </row>
    <row r="36" spans="1:6" outlineLevel="1">
      <c r="A36" s="124" t="s">
        <v>79</v>
      </c>
      <c r="B36" s="118" t="s">
        <v>80</v>
      </c>
      <c r="C36" s="48" t="s">
        <v>56</v>
      </c>
      <c r="D36" s="364" t="s">
        <v>7</v>
      </c>
    </row>
    <row r="37" spans="1:6" outlineLevel="1">
      <c r="A37" s="124" t="s">
        <v>81</v>
      </c>
      <c r="B37" s="118" t="s">
        <v>20</v>
      </c>
      <c r="C37" s="48" t="s">
        <v>82</v>
      </c>
      <c r="D37" s="364"/>
    </row>
    <row r="38" spans="1:6" outlineLevel="1">
      <c r="A38" s="124" t="s">
        <v>83</v>
      </c>
      <c r="B38" s="118" t="s">
        <v>23</v>
      </c>
      <c r="C38" s="48" t="s">
        <v>84</v>
      </c>
      <c r="D38" s="364"/>
    </row>
    <row r="39" spans="1:6" ht="84" outlineLevel="1">
      <c r="A39" s="122" t="s">
        <v>85</v>
      </c>
      <c r="B39" s="116" t="s">
        <v>62</v>
      </c>
      <c r="C39" s="115" t="s">
        <v>63</v>
      </c>
      <c r="D39" s="49">
        <v>1</v>
      </c>
    </row>
    <row r="40" spans="1:6" outlineLevel="1">
      <c r="A40" s="124" t="s">
        <v>86</v>
      </c>
      <c r="B40" s="118" t="s">
        <v>65</v>
      </c>
      <c r="C40" s="48" t="s">
        <v>87</v>
      </c>
      <c r="D40" t="s">
        <v>7</v>
      </c>
    </row>
    <row r="41" spans="1:6" ht="48" outlineLevel="1">
      <c r="A41" s="124" t="s">
        <v>88</v>
      </c>
      <c r="B41" s="118" t="s">
        <v>68</v>
      </c>
      <c r="C41" s="115" t="s">
        <v>69</v>
      </c>
      <c r="D41" t="s">
        <v>70</v>
      </c>
    </row>
    <row r="42" spans="1:6" outlineLevel="1">
      <c r="A42" s="122" t="s">
        <v>89</v>
      </c>
      <c r="B42" s="116" t="s">
        <v>72</v>
      </c>
      <c r="C42" s="48" t="s">
        <v>90</v>
      </c>
      <c r="D42" t="s">
        <v>7</v>
      </c>
    </row>
    <row r="43" spans="1:6" ht="16.5">
      <c r="A43" s="111">
        <v>4</v>
      </c>
      <c r="B43" s="112" t="s">
        <v>91</v>
      </c>
      <c r="F43" s="1"/>
    </row>
    <row r="44" spans="1:6" ht="24" outlineLevel="1">
      <c r="A44" s="114">
        <v>4.0999999999999996</v>
      </c>
      <c r="B44" s="114" t="s">
        <v>92</v>
      </c>
      <c r="C44" s="115" t="s">
        <v>93</v>
      </c>
    </row>
    <row r="45" spans="1:6" ht="24" outlineLevel="1">
      <c r="A45" s="114">
        <v>4.2</v>
      </c>
      <c r="B45" s="114" t="s">
        <v>94</v>
      </c>
      <c r="C45" s="115" t="s">
        <v>95</v>
      </c>
    </row>
    <row r="46" spans="1:6" outlineLevel="1">
      <c r="A46" s="114">
        <v>4.3</v>
      </c>
      <c r="B46" s="114" t="s">
        <v>96</v>
      </c>
      <c r="C46" s="115" t="s">
        <v>97</v>
      </c>
    </row>
    <row r="47" spans="1:6" ht="48">
      <c r="A47" s="111">
        <v>5</v>
      </c>
      <c r="B47" s="112" t="s">
        <v>98</v>
      </c>
      <c r="C47" s="115" t="s">
        <v>99</v>
      </c>
      <c r="D47" s="49">
        <v>4</v>
      </c>
    </row>
  </sheetData>
  <mergeCells count="2">
    <mergeCell ref="D25:D27"/>
    <mergeCell ref="D36:D38"/>
  </mergeCells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5" sqref="D25"/>
    </sheetView>
  </sheetViews>
  <sheetFormatPr defaultColWidth="9" defaultRowHeight="13.5"/>
  <cols>
    <col min="1" max="1" width="5.5" customWidth="1"/>
    <col min="2" max="2" width="13.875" customWidth="1"/>
  </cols>
  <sheetData>
    <row r="1" spans="1:2" ht="14.25">
      <c r="A1" s="109" t="s">
        <v>0</v>
      </c>
      <c r="B1" s="109" t="s">
        <v>1</v>
      </c>
    </row>
    <row r="2" spans="1:2" ht="14.25">
      <c r="A2" s="111">
        <v>1</v>
      </c>
      <c r="B2" s="112" t="s">
        <v>100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1"/>
  <sheetViews>
    <sheetView workbookViewId="0">
      <selection activeCell="C5" sqref="C5"/>
    </sheetView>
  </sheetViews>
  <sheetFormatPr defaultColWidth="9" defaultRowHeight="13.5" outlineLevelRow="3"/>
  <cols>
    <col min="1" max="1" width="12.875" customWidth="1"/>
    <col min="2" max="2" width="44.75" customWidth="1"/>
    <col min="3" max="3" width="56.5" customWidth="1"/>
    <col min="4" max="4" width="51" customWidth="1"/>
    <col min="7" max="10" width="10.5" customWidth="1"/>
    <col min="11" max="11" width="13.125" customWidth="1"/>
  </cols>
  <sheetData>
    <row r="1" spans="1:4" ht="14.25">
      <c r="A1" s="109" t="s">
        <v>0</v>
      </c>
      <c r="B1" s="109" t="s">
        <v>1</v>
      </c>
      <c r="C1" s="110" t="s">
        <v>2</v>
      </c>
      <c r="D1" s="110" t="s">
        <v>101</v>
      </c>
    </row>
    <row r="2" spans="1:4" ht="14.25" collapsed="1">
      <c r="A2" s="111">
        <v>1</v>
      </c>
      <c r="B2" s="112" t="s">
        <v>102</v>
      </c>
      <c r="D2" s="113" t="s">
        <v>103</v>
      </c>
    </row>
    <row r="3" spans="1:4" ht="216" hidden="1" outlineLevel="1">
      <c r="A3" s="114">
        <v>1.1000000000000001</v>
      </c>
      <c r="B3" s="114" t="s">
        <v>104</v>
      </c>
      <c r="C3" s="115" t="s">
        <v>105</v>
      </c>
      <c r="D3" s="113"/>
    </row>
    <row r="4" spans="1:4" ht="14.25">
      <c r="A4" s="111">
        <v>2</v>
      </c>
      <c r="B4" s="112" t="s">
        <v>106</v>
      </c>
      <c r="D4" s="48"/>
    </row>
    <row r="5" spans="1:4" outlineLevel="1">
      <c r="A5" s="114">
        <v>2.1</v>
      </c>
      <c r="B5" s="114" t="s">
        <v>107</v>
      </c>
      <c r="C5" s="48" t="s">
        <v>108</v>
      </c>
      <c r="D5" s="48" t="s">
        <v>108</v>
      </c>
    </row>
    <row r="6" spans="1:4" outlineLevel="1">
      <c r="A6" s="114">
        <v>2.2000000000000002</v>
      </c>
      <c r="B6" s="114" t="s">
        <v>109</v>
      </c>
      <c r="C6" s="48">
        <v>30000</v>
      </c>
      <c r="D6" s="48">
        <v>30000</v>
      </c>
    </row>
    <row r="7" spans="1:4" outlineLevel="1">
      <c r="A7" s="114">
        <v>2.2999999999999998</v>
      </c>
      <c r="B7" s="114" t="s">
        <v>110</v>
      </c>
      <c r="C7" s="48" t="s">
        <v>111</v>
      </c>
      <c r="D7" s="48" t="s">
        <v>112</v>
      </c>
    </row>
    <row r="8" spans="1:4" outlineLevel="1">
      <c r="A8" s="114">
        <v>2.4</v>
      </c>
      <c r="B8" s="114" t="s">
        <v>113</v>
      </c>
      <c r="C8" s="48" t="s">
        <v>114</v>
      </c>
      <c r="D8" s="48" t="s">
        <v>114</v>
      </c>
    </row>
    <row r="9" spans="1:4" outlineLevel="1">
      <c r="A9" s="114">
        <v>2.5</v>
      </c>
      <c r="B9" s="114" t="s">
        <v>115</v>
      </c>
      <c r="C9" s="48" t="s">
        <v>116</v>
      </c>
      <c r="D9" s="48" t="s">
        <v>117</v>
      </c>
    </row>
    <row r="10" spans="1:4" outlineLevel="1">
      <c r="A10" s="114">
        <v>2.6</v>
      </c>
      <c r="B10" s="114" t="s">
        <v>118</v>
      </c>
      <c r="C10" s="48" t="s">
        <v>119</v>
      </c>
      <c r="D10" s="48" t="s">
        <v>120</v>
      </c>
    </row>
    <row r="11" spans="1:4" ht="14.25">
      <c r="A11" s="111">
        <v>3</v>
      </c>
      <c r="B11" s="111" t="s">
        <v>121</v>
      </c>
      <c r="D11" s="48"/>
    </row>
    <row r="12" spans="1:4" outlineLevel="1">
      <c r="A12" s="114">
        <v>3.1</v>
      </c>
      <c r="B12" s="114" t="s">
        <v>122</v>
      </c>
      <c r="C12" s="48" t="s">
        <v>123</v>
      </c>
      <c r="D12" s="48" t="s">
        <v>108</v>
      </c>
    </row>
    <row r="13" spans="1:4" outlineLevel="1">
      <c r="A13" s="114">
        <v>3.2</v>
      </c>
      <c r="B13" s="114" t="s">
        <v>124</v>
      </c>
      <c r="C13" s="48" t="s">
        <v>125</v>
      </c>
      <c r="D13" s="48"/>
    </row>
    <row r="14" spans="1:4" outlineLevel="1">
      <c r="A14" s="114">
        <v>3.3</v>
      </c>
      <c r="B14" s="114" t="s">
        <v>126</v>
      </c>
      <c r="C14" s="48" t="s">
        <v>127</v>
      </c>
      <c r="D14" s="48"/>
    </row>
    <row r="15" spans="1:4" outlineLevel="1">
      <c r="A15" s="114">
        <v>3.4</v>
      </c>
      <c r="B15" s="114" t="s">
        <v>128</v>
      </c>
      <c r="C15" s="48"/>
      <c r="D15" s="48"/>
    </row>
    <row r="16" spans="1:4" outlineLevel="1">
      <c r="A16" s="116" t="s">
        <v>129</v>
      </c>
      <c r="B16" s="116" t="s">
        <v>130</v>
      </c>
      <c r="C16" s="48" t="s">
        <v>131</v>
      </c>
      <c r="D16" s="48" t="s">
        <v>7</v>
      </c>
    </row>
    <row r="17" spans="1:11" outlineLevel="1">
      <c r="A17" s="116" t="s">
        <v>132</v>
      </c>
      <c r="B17" s="116" t="s">
        <v>133</v>
      </c>
      <c r="C17" s="48" t="s">
        <v>134</v>
      </c>
      <c r="D17" s="48"/>
    </row>
    <row r="18" spans="1:11" outlineLevel="1">
      <c r="A18" s="116" t="s">
        <v>135</v>
      </c>
      <c r="B18" s="116" t="s">
        <v>136</v>
      </c>
      <c r="C18" s="48" t="s">
        <v>137</v>
      </c>
      <c r="D18" s="48"/>
    </row>
    <row r="19" spans="1:11" ht="14.25">
      <c r="A19" s="111">
        <v>4</v>
      </c>
      <c r="B19" s="111" t="s">
        <v>138</v>
      </c>
      <c r="D19" s="48"/>
    </row>
    <row r="20" spans="1:11" outlineLevel="1">
      <c r="A20" s="114">
        <v>4.0999999999999996</v>
      </c>
      <c r="B20" s="114" t="s">
        <v>139</v>
      </c>
    </row>
    <row r="21" spans="1:11" outlineLevel="1">
      <c r="A21" s="114">
        <v>4.2</v>
      </c>
      <c r="B21" s="114" t="s">
        <v>140</v>
      </c>
      <c r="D21" t="s">
        <v>70</v>
      </c>
    </row>
    <row r="22" spans="1:11" ht="12.75" customHeight="1" outlineLevel="2">
      <c r="A22" s="114" t="s">
        <v>141</v>
      </c>
      <c r="B22" s="116" t="s">
        <v>142</v>
      </c>
      <c r="C22" s="48" t="s">
        <v>143</v>
      </c>
      <c r="D22" t="s">
        <v>144</v>
      </c>
    </row>
    <row r="23" spans="1:11" outlineLevel="2">
      <c r="A23" s="114" t="s">
        <v>145</v>
      </c>
      <c r="B23" s="116" t="s">
        <v>146</v>
      </c>
      <c r="C23" s="48" t="s">
        <v>147</v>
      </c>
    </row>
    <row r="24" spans="1:11" outlineLevel="2">
      <c r="A24" s="114" t="s">
        <v>148</v>
      </c>
      <c r="B24" s="116" t="s">
        <v>149</v>
      </c>
      <c r="C24" s="48" t="s">
        <v>150</v>
      </c>
      <c r="G24" s="47" t="s">
        <v>151</v>
      </c>
      <c r="H24" s="47" t="s">
        <v>152</v>
      </c>
      <c r="I24" s="47" t="s">
        <v>153</v>
      </c>
      <c r="J24" s="47" t="s">
        <v>154</v>
      </c>
      <c r="K24" s="47" t="s">
        <v>155</v>
      </c>
    </row>
    <row r="25" spans="1:11" outlineLevel="2">
      <c r="A25" s="114" t="s">
        <v>156</v>
      </c>
      <c r="B25" s="116" t="s">
        <v>157</v>
      </c>
      <c r="C25" s="48" t="s">
        <v>158</v>
      </c>
      <c r="F25" s="47" t="s">
        <v>159</v>
      </c>
      <c r="G25" s="117">
        <v>-0.12</v>
      </c>
      <c r="H25" s="117">
        <v>0.3</v>
      </c>
      <c r="I25" s="117">
        <v>0.56999999999999995</v>
      </c>
      <c r="J25" s="117">
        <v>0.84</v>
      </c>
      <c r="K25" s="117">
        <v>0.32</v>
      </c>
    </row>
    <row r="26" spans="1:11" outlineLevel="2">
      <c r="A26" s="114" t="s">
        <v>160</v>
      </c>
      <c r="B26" s="116" t="s">
        <v>161</v>
      </c>
      <c r="C26" s="48" t="s">
        <v>162</v>
      </c>
      <c r="F26" s="47" t="s">
        <v>163</v>
      </c>
      <c r="G26" s="47">
        <v>13</v>
      </c>
      <c r="H26" s="47">
        <v>22</v>
      </c>
      <c r="I26" s="47">
        <v>55</v>
      </c>
      <c r="J26" s="47">
        <v>98</v>
      </c>
      <c r="K26" s="47">
        <v>25</v>
      </c>
    </row>
    <row r="27" spans="1:11" outlineLevel="3">
      <c r="A27" s="114" t="s">
        <v>164</v>
      </c>
      <c r="B27" s="118" t="s">
        <v>130</v>
      </c>
      <c r="C27" s="48" t="s">
        <v>165</v>
      </c>
      <c r="F27" s="47" t="s">
        <v>166</v>
      </c>
      <c r="G27" s="47"/>
      <c r="H27" s="47"/>
      <c r="I27" s="47"/>
      <c r="J27" s="47"/>
      <c r="K27" s="47"/>
    </row>
    <row r="28" spans="1:11" outlineLevel="3">
      <c r="A28" s="114" t="s">
        <v>167</v>
      </c>
      <c r="B28" s="118" t="s">
        <v>133</v>
      </c>
      <c r="C28" s="48" t="s">
        <v>168</v>
      </c>
      <c r="F28" s="47" t="s">
        <v>169</v>
      </c>
      <c r="G28" s="47"/>
      <c r="H28" s="47"/>
      <c r="I28" s="47"/>
      <c r="J28" s="47"/>
      <c r="K28" s="47"/>
    </row>
    <row r="29" spans="1:11" outlineLevel="3">
      <c r="A29" s="114" t="s">
        <v>170</v>
      </c>
      <c r="B29" s="118" t="s">
        <v>136</v>
      </c>
      <c r="C29" s="48" t="s">
        <v>171</v>
      </c>
      <c r="F29" s="47" t="s">
        <v>172</v>
      </c>
    </row>
    <row r="30" spans="1:11" outlineLevel="1">
      <c r="A30" s="114">
        <v>4.3</v>
      </c>
      <c r="B30" s="114" t="s">
        <v>173</v>
      </c>
      <c r="D30" t="s">
        <v>70</v>
      </c>
    </row>
    <row r="31" spans="1:11" outlineLevel="1">
      <c r="A31" s="114">
        <v>4.4000000000000004</v>
      </c>
      <c r="B31" s="114" t="s">
        <v>174</v>
      </c>
      <c r="D31" s="48" t="s">
        <v>7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7"/>
  <sheetViews>
    <sheetView topLeftCell="D205" workbookViewId="0">
      <selection activeCell="G7" sqref="G7"/>
    </sheetView>
  </sheetViews>
  <sheetFormatPr defaultColWidth="9" defaultRowHeight="13.5"/>
  <cols>
    <col min="1" max="1" width="4.75" customWidth="1"/>
    <col min="2" max="2" width="26.75" customWidth="1"/>
    <col min="3" max="3" width="16.5" style="47" customWidth="1"/>
    <col min="4" max="4" width="10.25" style="48" customWidth="1"/>
    <col min="5" max="5" width="11.375" style="49" customWidth="1"/>
    <col min="6" max="6" width="11.375" customWidth="1"/>
    <col min="7" max="7" width="13.125" customWidth="1"/>
    <col min="8" max="9" width="11.375" customWidth="1"/>
    <col min="10" max="10" width="13.125" customWidth="1"/>
  </cols>
  <sheetData>
    <row r="1" spans="1:6">
      <c r="A1" s="374" t="s">
        <v>175</v>
      </c>
      <c r="B1" s="374"/>
      <c r="C1" s="374"/>
      <c r="D1" s="374"/>
      <c r="E1" s="48"/>
    </row>
    <row r="2" spans="1:6">
      <c r="A2" s="50" t="s">
        <v>176</v>
      </c>
      <c r="B2" s="51" t="s">
        <v>177</v>
      </c>
      <c r="C2" s="51" t="s">
        <v>178</v>
      </c>
      <c r="D2" s="52" t="s">
        <v>179</v>
      </c>
      <c r="E2" s="53" t="s">
        <v>180</v>
      </c>
      <c r="F2" s="53" t="s">
        <v>181</v>
      </c>
    </row>
    <row r="3" spans="1:6">
      <c r="A3" s="54">
        <v>1</v>
      </c>
      <c r="B3" s="55" t="s">
        <v>182</v>
      </c>
      <c r="C3" s="56" t="s">
        <v>56</v>
      </c>
      <c r="D3" s="57">
        <v>1400</v>
      </c>
      <c r="E3" s="57">
        <v>1400</v>
      </c>
      <c r="F3" s="368" t="s">
        <v>183</v>
      </c>
    </row>
    <row r="4" spans="1:6">
      <c r="A4" s="58">
        <v>2</v>
      </c>
      <c r="B4" s="59" t="s">
        <v>184</v>
      </c>
      <c r="C4" s="60" t="s">
        <v>56</v>
      </c>
      <c r="D4" s="61">
        <v>0.7</v>
      </c>
      <c r="E4" s="61"/>
      <c r="F4" s="369"/>
    </row>
    <row r="5" spans="1:6">
      <c r="A5" s="58">
        <v>3</v>
      </c>
      <c r="B5" s="59" t="s">
        <v>185</v>
      </c>
      <c r="C5" s="60" t="s">
        <v>56</v>
      </c>
      <c r="D5" s="61">
        <v>0.9</v>
      </c>
      <c r="E5" s="61"/>
      <c r="F5" s="369"/>
    </row>
    <row r="6" spans="1:6">
      <c r="A6" s="58">
        <v>4</v>
      </c>
      <c r="B6" s="59" t="s">
        <v>186</v>
      </c>
      <c r="C6" s="62" t="s">
        <v>187</v>
      </c>
      <c r="D6" s="61">
        <v>1</v>
      </c>
      <c r="E6" s="61"/>
      <c r="F6" s="369"/>
    </row>
    <row r="7" spans="1:6">
      <c r="A7" s="58">
        <v>5</v>
      </c>
      <c r="B7" s="59" t="s">
        <v>188</v>
      </c>
      <c r="C7" s="62" t="s">
        <v>187</v>
      </c>
      <c r="D7" s="61">
        <v>1</v>
      </c>
      <c r="E7" s="61"/>
      <c r="F7" s="369"/>
    </row>
    <row r="8" spans="1:6">
      <c r="A8" s="63">
        <v>6</v>
      </c>
      <c r="B8" s="64" t="s">
        <v>189</v>
      </c>
      <c r="C8" s="65" t="s">
        <v>56</v>
      </c>
      <c r="D8" s="66">
        <v>500</v>
      </c>
      <c r="E8" s="66">
        <v>600</v>
      </c>
      <c r="F8" s="369"/>
    </row>
    <row r="9" spans="1:6">
      <c r="A9" s="54">
        <v>7</v>
      </c>
      <c r="B9" s="55" t="s">
        <v>190</v>
      </c>
      <c r="C9" s="56" t="s">
        <v>56</v>
      </c>
      <c r="D9" s="57">
        <v>1050</v>
      </c>
      <c r="E9" s="57">
        <v>900</v>
      </c>
      <c r="F9" s="369"/>
    </row>
    <row r="10" spans="1:6">
      <c r="A10" s="58">
        <v>8</v>
      </c>
      <c r="B10" s="59" t="s">
        <v>191</v>
      </c>
      <c r="C10" s="60" t="s">
        <v>56</v>
      </c>
      <c r="D10" s="61">
        <v>0.3</v>
      </c>
      <c r="E10" s="61"/>
      <c r="F10" s="369"/>
    </row>
    <row r="11" spans="1:6">
      <c r="A11" s="58">
        <v>9</v>
      </c>
      <c r="B11" s="59" t="s">
        <v>192</v>
      </c>
      <c r="C11" s="60" t="s">
        <v>56</v>
      </c>
      <c r="D11" s="61">
        <v>0.9</v>
      </c>
      <c r="E11" s="61"/>
      <c r="F11" s="369"/>
    </row>
    <row r="12" spans="1:6">
      <c r="A12" s="58">
        <v>10</v>
      </c>
      <c r="B12" s="59" t="s">
        <v>193</v>
      </c>
      <c r="C12" s="60" t="s">
        <v>56</v>
      </c>
      <c r="D12" s="61">
        <v>4</v>
      </c>
      <c r="E12" s="61"/>
      <c r="F12" s="369"/>
    </row>
    <row r="13" spans="1:6">
      <c r="A13" s="58">
        <v>11</v>
      </c>
      <c r="B13" s="59" t="s">
        <v>194</v>
      </c>
      <c r="C13" s="60" t="s">
        <v>56</v>
      </c>
      <c r="D13" s="61">
        <v>3</v>
      </c>
      <c r="E13" s="61"/>
      <c r="F13" s="369"/>
    </row>
    <row r="14" spans="1:6">
      <c r="A14" s="63">
        <v>12</v>
      </c>
      <c r="B14" s="64" t="s">
        <v>195</v>
      </c>
      <c r="C14" s="65" t="s">
        <v>56</v>
      </c>
      <c r="D14" s="66">
        <v>1000</v>
      </c>
      <c r="E14" s="66">
        <v>1000</v>
      </c>
      <c r="F14" s="369"/>
    </row>
    <row r="15" spans="1:6">
      <c r="A15" s="54">
        <v>13</v>
      </c>
      <c r="B15" s="55" t="s">
        <v>196</v>
      </c>
      <c r="C15" s="56" t="s">
        <v>56</v>
      </c>
      <c r="D15" s="57">
        <v>380</v>
      </c>
      <c r="E15" s="57">
        <v>380</v>
      </c>
      <c r="F15" s="369"/>
    </row>
    <row r="16" spans="1:6">
      <c r="A16" s="63">
        <v>14</v>
      </c>
      <c r="B16" s="64" t="s">
        <v>197</v>
      </c>
      <c r="C16" s="65" t="s">
        <v>56</v>
      </c>
      <c r="D16" s="66">
        <v>20</v>
      </c>
      <c r="E16" s="66">
        <v>16</v>
      </c>
      <c r="F16" s="369"/>
    </row>
    <row r="17" spans="1:10">
      <c r="A17" s="54">
        <v>15</v>
      </c>
      <c r="B17" s="55" t="s">
        <v>198</v>
      </c>
      <c r="C17" s="67" t="s">
        <v>187</v>
      </c>
      <c r="D17" s="68">
        <v>1</v>
      </c>
      <c r="E17" s="57"/>
      <c r="F17" s="369"/>
    </row>
    <row r="18" spans="1:10">
      <c r="A18" s="58">
        <v>16</v>
      </c>
      <c r="B18" s="59" t="s">
        <v>199</v>
      </c>
      <c r="C18" s="62" t="s">
        <v>187</v>
      </c>
      <c r="D18" s="69">
        <v>1</v>
      </c>
      <c r="E18" s="61"/>
      <c r="F18" s="369"/>
    </row>
    <row r="19" spans="1:10">
      <c r="A19" s="58">
        <v>17</v>
      </c>
      <c r="B19" s="59" t="s">
        <v>200</v>
      </c>
      <c r="C19" s="62" t="s">
        <v>187</v>
      </c>
      <c r="D19" s="69">
        <v>1</v>
      </c>
      <c r="E19" s="61"/>
      <c r="F19" s="369"/>
    </row>
    <row r="20" spans="1:10">
      <c r="A20" s="63">
        <v>18</v>
      </c>
      <c r="B20" s="64" t="s">
        <v>201</v>
      </c>
      <c r="C20" s="70" t="s">
        <v>187</v>
      </c>
      <c r="D20" s="71">
        <v>0.85</v>
      </c>
      <c r="E20" s="66"/>
      <c r="F20" s="369"/>
    </row>
    <row r="21" spans="1:10">
      <c r="A21" s="72">
        <v>19</v>
      </c>
      <c r="B21" s="67" t="s">
        <v>202</v>
      </c>
      <c r="C21" s="62" t="s">
        <v>187</v>
      </c>
      <c r="D21" s="57">
        <v>1</v>
      </c>
      <c r="E21" s="61"/>
      <c r="F21" s="369"/>
    </row>
    <row r="22" spans="1:10">
      <c r="A22" s="73">
        <v>20</v>
      </c>
      <c r="B22" s="62" t="s">
        <v>203</v>
      </c>
      <c r="C22" s="62" t="s">
        <v>187</v>
      </c>
      <c r="D22" s="61">
        <v>1</v>
      </c>
      <c r="E22" s="61"/>
      <c r="F22" s="369"/>
    </row>
    <row r="23" spans="1:10">
      <c r="A23" s="73">
        <v>21</v>
      </c>
      <c r="B23" s="62" t="s">
        <v>204</v>
      </c>
      <c r="C23" s="62" t="s">
        <v>187</v>
      </c>
      <c r="D23" s="61">
        <v>0.45</v>
      </c>
      <c r="E23" s="61"/>
      <c r="F23" s="369"/>
    </row>
    <row r="24" spans="1:10">
      <c r="A24" s="74">
        <v>22</v>
      </c>
      <c r="B24" s="70" t="s">
        <v>205</v>
      </c>
      <c r="C24" s="65" t="s">
        <v>56</v>
      </c>
      <c r="D24" s="66">
        <v>1.9</v>
      </c>
      <c r="E24" s="66"/>
      <c r="F24" s="370"/>
    </row>
    <row r="25" spans="1:10">
      <c r="A25" s="75"/>
      <c r="B25" s="76"/>
      <c r="C25" s="77"/>
      <c r="D25" s="48">
        <v>261.23</v>
      </c>
      <c r="E25" s="48">
        <v>266</v>
      </c>
    </row>
    <row r="26" spans="1:10">
      <c r="B26" s="47" t="s">
        <v>206</v>
      </c>
      <c r="C26" s="47" t="s">
        <v>207</v>
      </c>
    </row>
    <row r="27" spans="1:10">
      <c r="A27" s="48"/>
      <c r="B27" s="48" t="s">
        <v>208</v>
      </c>
      <c r="C27" s="48" t="s">
        <v>209</v>
      </c>
      <c r="D27" s="48" t="s">
        <v>210</v>
      </c>
      <c r="E27" s="48" t="s">
        <v>211</v>
      </c>
      <c r="F27" s="48" t="s">
        <v>212</v>
      </c>
      <c r="G27" s="48" t="s">
        <v>213</v>
      </c>
      <c r="H27" s="48" t="s">
        <v>214</v>
      </c>
      <c r="I27" s="48" t="s">
        <v>215</v>
      </c>
      <c r="J27" s="48" t="s">
        <v>216</v>
      </c>
    </row>
    <row r="28" spans="1:10">
      <c r="A28" s="48"/>
      <c r="B28" s="48">
        <v>261.23</v>
      </c>
      <c r="C28" s="48">
        <v>469.28</v>
      </c>
      <c r="D28" s="48">
        <v>61.68</v>
      </c>
      <c r="E28" s="48">
        <v>334</v>
      </c>
      <c r="F28" s="48">
        <v>1.73</v>
      </c>
      <c r="G28" s="48">
        <v>-4480</v>
      </c>
      <c r="H28" s="48">
        <v>-8.44</v>
      </c>
      <c r="I28" s="48">
        <v>-3520</v>
      </c>
      <c r="J28" s="48">
        <v>-7.97</v>
      </c>
    </row>
    <row r="31" spans="1:10">
      <c r="B31" s="375" t="s">
        <v>217</v>
      </c>
      <c r="C31" s="376"/>
      <c r="D31" s="376"/>
      <c r="E31" s="377"/>
    </row>
    <row r="32" spans="1:10">
      <c r="B32" s="78" t="s">
        <v>218</v>
      </c>
      <c r="C32" s="79" t="s">
        <v>219</v>
      </c>
      <c r="D32" s="80">
        <v>42716</v>
      </c>
      <c r="E32" s="81">
        <v>30000</v>
      </c>
    </row>
    <row r="33" spans="2:7">
      <c r="B33" s="78" t="s">
        <v>218</v>
      </c>
      <c r="C33" s="79" t="s">
        <v>220</v>
      </c>
      <c r="D33" s="80">
        <v>42717</v>
      </c>
      <c r="E33" s="81">
        <v>30610</v>
      </c>
    </row>
    <row r="34" spans="2:7">
      <c r="B34" s="78" t="s">
        <v>218</v>
      </c>
      <c r="C34" s="79" t="s">
        <v>219</v>
      </c>
      <c r="D34" s="80">
        <v>42786</v>
      </c>
      <c r="E34" s="81">
        <v>30610</v>
      </c>
      <c r="G34" t="s">
        <v>221</v>
      </c>
    </row>
    <row r="35" spans="2:7">
      <c r="B35" s="78" t="s">
        <v>218</v>
      </c>
      <c r="C35" s="79" t="s">
        <v>220</v>
      </c>
      <c r="D35" s="80">
        <v>42793</v>
      </c>
      <c r="E35" s="81">
        <v>31210</v>
      </c>
    </row>
    <row r="36" spans="2:7">
      <c r="B36" s="78" t="s">
        <v>218</v>
      </c>
      <c r="C36" s="79" t="s">
        <v>219</v>
      </c>
      <c r="D36" s="80">
        <v>42863</v>
      </c>
      <c r="E36" s="81">
        <v>31210</v>
      </c>
    </row>
    <row r="37" spans="2:7">
      <c r="B37" s="78" t="s">
        <v>218</v>
      </c>
      <c r="C37" s="79" t="s">
        <v>220</v>
      </c>
      <c r="D37" s="80">
        <v>42865</v>
      </c>
      <c r="E37" s="81">
        <v>31880</v>
      </c>
    </row>
    <row r="38" spans="2:7">
      <c r="B38" s="78" t="s">
        <v>218</v>
      </c>
      <c r="C38" s="79" t="s">
        <v>219</v>
      </c>
      <c r="D38" s="80">
        <v>42870</v>
      </c>
      <c r="E38" s="81">
        <v>31880</v>
      </c>
    </row>
    <row r="39" spans="2:7">
      <c r="B39" s="78" t="s">
        <v>218</v>
      </c>
      <c r="C39" s="79" t="s">
        <v>220</v>
      </c>
      <c r="D39" s="80">
        <v>42872</v>
      </c>
      <c r="E39" s="81">
        <v>33050</v>
      </c>
    </row>
    <row r="40" spans="2:7">
      <c r="B40" s="78" t="s">
        <v>218</v>
      </c>
      <c r="C40" s="79" t="s">
        <v>219</v>
      </c>
      <c r="D40" s="80">
        <v>42919</v>
      </c>
      <c r="E40" s="81">
        <v>33050</v>
      </c>
    </row>
    <row r="41" spans="2:7">
      <c r="B41" s="78" t="s">
        <v>218</v>
      </c>
      <c r="C41" s="79" t="s">
        <v>220</v>
      </c>
      <c r="D41" s="80">
        <v>42927</v>
      </c>
      <c r="E41" s="81">
        <v>34510</v>
      </c>
    </row>
    <row r="42" spans="2:7">
      <c r="B42" s="78" t="s">
        <v>218</v>
      </c>
      <c r="C42" s="79" t="s">
        <v>219</v>
      </c>
      <c r="D42" s="80">
        <v>42933</v>
      </c>
      <c r="E42" s="81">
        <v>34510</v>
      </c>
    </row>
    <row r="43" spans="2:7">
      <c r="B43" s="78" t="s">
        <v>218</v>
      </c>
      <c r="C43" s="79" t="s">
        <v>220</v>
      </c>
      <c r="D43" s="80">
        <v>42937</v>
      </c>
      <c r="E43" s="81">
        <v>33430</v>
      </c>
    </row>
    <row r="44" spans="2:7">
      <c r="B44" s="78" t="s">
        <v>218</v>
      </c>
      <c r="C44" s="79" t="s">
        <v>219</v>
      </c>
      <c r="D44" s="80">
        <v>42947</v>
      </c>
      <c r="E44" s="81">
        <v>33430</v>
      </c>
    </row>
    <row r="45" spans="2:7">
      <c r="B45" s="78" t="s">
        <v>218</v>
      </c>
      <c r="C45" s="79" t="s">
        <v>220</v>
      </c>
      <c r="D45" s="80">
        <v>42950</v>
      </c>
      <c r="E45" s="81">
        <v>34000</v>
      </c>
    </row>
    <row r="46" spans="2:7">
      <c r="B46" s="78" t="s">
        <v>218</v>
      </c>
      <c r="C46" s="79" t="s">
        <v>219</v>
      </c>
      <c r="D46" s="80">
        <v>43059</v>
      </c>
      <c r="E46" s="81">
        <v>34000</v>
      </c>
    </row>
    <row r="47" spans="2:7">
      <c r="B47" s="78" t="s">
        <v>218</v>
      </c>
      <c r="C47" s="79" t="s">
        <v>220</v>
      </c>
      <c r="D47" s="80">
        <v>43060</v>
      </c>
      <c r="E47" s="81">
        <v>34560</v>
      </c>
    </row>
    <row r="48" spans="2:7">
      <c r="B48" s="78" t="s">
        <v>218</v>
      </c>
      <c r="C48" s="79" t="s">
        <v>219</v>
      </c>
      <c r="D48" s="80">
        <v>43199</v>
      </c>
      <c r="E48" s="81">
        <v>34560</v>
      </c>
    </row>
    <row r="49" spans="2:5">
      <c r="B49" s="78" t="s">
        <v>218</v>
      </c>
      <c r="C49" s="79" t="s">
        <v>220</v>
      </c>
      <c r="D49" s="80">
        <v>43209</v>
      </c>
      <c r="E49" s="81">
        <v>35350</v>
      </c>
    </row>
    <row r="50" spans="2:5">
      <c r="B50" s="78" t="s">
        <v>218</v>
      </c>
      <c r="C50" s="79" t="s">
        <v>219</v>
      </c>
      <c r="D50" s="80">
        <v>43213</v>
      </c>
      <c r="E50" s="81">
        <v>35350</v>
      </c>
    </row>
    <row r="51" spans="2:5">
      <c r="B51" s="78" t="s">
        <v>218</v>
      </c>
      <c r="C51" s="79" t="s">
        <v>220</v>
      </c>
      <c r="D51" s="80">
        <v>43222</v>
      </c>
      <c r="E51" s="81">
        <v>37000</v>
      </c>
    </row>
    <row r="52" spans="2:5">
      <c r="B52" s="78" t="s">
        <v>218</v>
      </c>
      <c r="C52" s="79" t="s">
        <v>219</v>
      </c>
      <c r="D52" s="80">
        <v>43332</v>
      </c>
      <c r="E52" s="81">
        <v>37000</v>
      </c>
    </row>
    <row r="53" spans="2:5">
      <c r="B53" s="78" t="s">
        <v>218</v>
      </c>
      <c r="C53" s="79" t="s">
        <v>220</v>
      </c>
      <c r="D53" s="80">
        <v>43335</v>
      </c>
      <c r="E53" s="81">
        <v>35820</v>
      </c>
    </row>
    <row r="54" spans="2:5">
      <c r="B54" s="78" t="s">
        <v>218</v>
      </c>
      <c r="C54" s="79" t="s">
        <v>219</v>
      </c>
      <c r="D54" s="80">
        <v>43395</v>
      </c>
      <c r="E54" s="81">
        <v>35820</v>
      </c>
    </row>
    <row r="55" spans="2:5">
      <c r="B55" s="78" t="s">
        <v>218</v>
      </c>
      <c r="C55" s="79" t="s">
        <v>220</v>
      </c>
      <c r="D55" s="80">
        <v>43399</v>
      </c>
      <c r="E55" s="81">
        <v>36460</v>
      </c>
    </row>
    <row r="56" spans="2:5">
      <c r="B56" s="78" t="s">
        <v>218</v>
      </c>
      <c r="C56" s="79" t="s">
        <v>219</v>
      </c>
      <c r="D56" s="80">
        <v>43514</v>
      </c>
      <c r="E56" s="81">
        <v>36460</v>
      </c>
    </row>
    <row r="57" spans="2:5">
      <c r="B57" s="82" t="s">
        <v>218</v>
      </c>
      <c r="C57" s="83" t="s">
        <v>220</v>
      </c>
      <c r="D57" s="84">
        <v>43518</v>
      </c>
      <c r="E57" s="85">
        <v>37180</v>
      </c>
    </row>
    <row r="59" spans="2:5">
      <c r="B59" s="371" t="s">
        <v>222</v>
      </c>
      <c r="C59" s="372"/>
      <c r="D59" s="372"/>
      <c r="E59" s="373"/>
    </row>
    <row r="60" spans="2:5">
      <c r="B60" s="78" t="s">
        <v>218</v>
      </c>
      <c r="C60" s="79" t="s">
        <v>219</v>
      </c>
      <c r="D60" s="80">
        <v>40925</v>
      </c>
      <c r="E60" s="81">
        <v>30000</v>
      </c>
    </row>
    <row r="61" spans="2:5">
      <c r="B61" s="78" t="s">
        <v>218</v>
      </c>
      <c r="C61" s="79" t="s">
        <v>220</v>
      </c>
      <c r="D61" s="80">
        <v>40953</v>
      </c>
      <c r="E61" s="81">
        <v>29610</v>
      </c>
    </row>
    <row r="62" spans="2:5">
      <c r="B62" s="78" t="s">
        <v>218</v>
      </c>
      <c r="C62" s="79" t="s">
        <v>219</v>
      </c>
      <c r="D62" s="80">
        <v>40960</v>
      </c>
      <c r="E62" s="81">
        <v>29610</v>
      </c>
    </row>
    <row r="63" spans="2:5">
      <c r="B63" s="78" t="s">
        <v>218</v>
      </c>
      <c r="C63" s="79" t="s">
        <v>220</v>
      </c>
      <c r="D63" s="80">
        <v>40967</v>
      </c>
      <c r="E63" s="81">
        <v>30250</v>
      </c>
    </row>
    <row r="64" spans="2:5">
      <c r="B64" s="78" t="s">
        <v>218</v>
      </c>
      <c r="C64" s="79" t="s">
        <v>219</v>
      </c>
      <c r="D64" s="80">
        <v>40981</v>
      </c>
      <c r="E64" s="81">
        <v>30250</v>
      </c>
    </row>
    <row r="65" spans="2:5">
      <c r="B65" s="78" t="s">
        <v>218</v>
      </c>
      <c r="C65" s="79" t="s">
        <v>220</v>
      </c>
      <c r="D65" s="80">
        <v>41011</v>
      </c>
      <c r="E65" s="81">
        <v>30820</v>
      </c>
    </row>
    <row r="66" spans="2:5">
      <c r="B66" s="78" t="s">
        <v>218</v>
      </c>
      <c r="C66" s="79" t="s">
        <v>219</v>
      </c>
      <c r="D66" s="80">
        <v>42696</v>
      </c>
      <c r="E66" s="81">
        <v>30820</v>
      </c>
    </row>
    <row r="67" spans="2:5">
      <c r="B67" s="78" t="s">
        <v>218</v>
      </c>
      <c r="C67" s="79" t="s">
        <v>220</v>
      </c>
      <c r="D67" s="80">
        <v>42697</v>
      </c>
      <c r="E67" s="81">
        <v>31450</v>
      </c>
    </row>
    <row r="68" spans="2:5">
      <c r="B68" s="78" t="s">
        <v>218</v>
      </c>
      <c r="C68" s="79" t="s">
        <v>219</v>
      </c>
      <c r="D68" s="80">
        <v>42745</v>
      </c>
      <c r="E68" s="81">
        <v>31450</v>
      </c>
    </row>
    <row r="69" spans="2:5">
      <c r="B69" s="78" t="s">
        <v>218</v>
      </c>
      <c r="C69" s="79" t="s">
        <v>220</v>
      </c>
      <c r="D69" s="80">
        <v>42751</v>
      </c>
      <c r="E69" s="81">
        <v>33500</v>
      </c>
    </row>
    <row r="70" spans="2:5">
      <c r="B70" s="78" t="s">
        <v>218</v>
      </c>
      <c r="C70" s="79" t="s">
        <v>219</v>
      </c>
      <c r="D70" s="80">
        <v>42759</v>
      </c>
      <c r="E70" s="81">
        <v>33500</v>
      </c>
    </row>
    <row r="71" spans="2:5">
      <c r="B71" s="78" t="s">
        <v>218</v>
      </c>
      <c r="C71" s="79" t="s">
        <v>220</v>
      </c>
      <c r="D71" s="80">
        <v>42761</v>
      </c>
      <c r="E71" s="81">
        <v>34230</v>
      </c>
    </row>
    <row r="72" spans="2:5">
      <c r="B72" s="78" t="s">
        <v>218</v>
      </c>
      <c r="C72" s="79" t="s">
        <v>219</v>
      </c>
      <c r="D72" s="80">
        <v>42773</v>
      </c>
      <c r="E72" s="81">
        <v>34230</v>
      </c>
    </row>
    <row r="73" spans="2:5">
      <c r="B73" s="78" t="s">
        <v>218</v>
      </c>
      <c r="C73" s="79" t="s">
        <v>220</v>
      </c>
      <c r="D73" s="80">
        <v>42774</v>
      </c>
      <c r="E73" s="81">
        <v>34990</v>
      </c>
    </row>
    <row r="74" spans="2:5">
      <c r="B74" s="78" t="s">
        <v>218</v>
      </c>
      <c r="C74" s="79" t="s">
        <v>219</v>
      </c>
      <c r="D74" s="80">
        <v>42892</v>
      </c>
      <c r="E74" s="81">
        <v>34990</v>
      </c>
    </row>
    <row r="75" spans="2:5">
      <c r="B75" s="78" t="s">
        <v>218</v>
      </c>
      <c r="C75" s="79" t="s">
        <v>220</v>
      </c>
      <c r="D75" s="80">
        <v>42895</v>
      </c>
      <c r="E75" s="81">
        <v>35590</v>
      </c>
    </row>
    <row r="76" spans="2:5">
      <c r="B76" s="78" t="s">
        <v>218</v>
      </c>
      <c r="C76" s="79" t="s">
        <v>219</v>
      </c>
      <c r="D76" s="80">
        <v>43004</v>
      </c>
      <c r="E76" s="81">
        <v>35590</v>
      </c>
    </row>
    <row r="77" spans="2:5">
      <c r="B77" s="78" t="s">
        <v>218</v>
      </c>
      <c r="C77" s="79" t="s">
        <v>220</v>
      </c>
      <c r="D77" s="80">
        <v>43005</v>
      </c>
      <c r="E77" s="81">
        <v>36190</v>
      </c>
    </row>
    <row r="78" spans="2:5">
      <c r="B78" s="78" t="s">
        <v>218</v>
      </c>
      <c r="C78" s="79" t="s">
        <v>219</v>
      </c>
      <c r="D78" s="80">
        <v>43039</v>
      </c>
      <c r="E78" s="81">
        <v>36190</v>
      </c>
    </row>
    <row r="79" spans="2:5">
      <c r="B79" s="78" t="s">
        <v>218</v>
      </c>
      <c r="C79" s="79" t="s">
        <v>220</v>
      </c>
      <c r="D79" s="80">
        <v>43045</v>
      </c>
      <c r="E79" s="81">
        <v>37330</v>
      </c>
    </row>
    <row r="80" spans="2:5">
      <c r="B80" s="78" t="s">
        <v>218</v>
      </c>
      <c r="C80" s="79" t="s">
        <v>219</v>
      </c>
      <c r="D80" s="80">
        <v>43067</v>
      </c>
      <c r="E80" s="81">
        <v>37330</v>
      </c>
    </row>
    <row r="81" spans="2:5">
      <c r="B81" s="78" t="s">
        <v>218</v>
      </c>
      <c r="C81" s="79" t="s">
        <v>220</v>
      </c>
      <c r="D81" s="80">
        <v>43068</v>
      </c>
      <c r="E81" s="81">
        <v>37930</v>
      </c>
    </row>
    <row r="82" spans="2:5">
      <c r="B82" s="78" t="s">
        <v>218</v>
      </c>
      <c r="C82" s="79" t="s">
        <v>219</v>
      </c>
      <c r="D82" s="80">
        <v>43095</v>
      </c>
      <c r="E82" s="81">
        <v>37930</v>
      </c>
    </row>
    <row r="83" spans="2:5">
      <c r="B83" s="78" t="s">
        <v>218</v>
      </c>
      <c r="C83" s="79" t="s">
        <v>220</v>
      </c>
      <c r="D83" s="80">
        <v>43097</v>
      </c>
      <c r="E83" s="81">
        <v>37340</v>
      </c>
    </row>
    <row r="84" spans="2:5">
      <c r="B84" s="78" t="s">
        <v>218</v>
      </c>
      <c r="C84" s="79" t="s">
        <v>219</v>
      </c>
      <c r="D84" s="80">
        <v>43186</v>
      </c>
      <c r="E84" s="81">
        <v>37340</v>
      </c>
    </row>
    <row r="85" spans="2:5">
      <c r="B85" s="78" t="s">
        <v>218</v>
      </c>
      <c r="C85" s="79" t="s">
        <v>220</v>
      </c>
      <c r="D85" s="80">
        <v>43189</v>
      </c>
      <c r="E85" s="81">
        <v>38740</v>
      </c>
    </row>
    <row r="86" spans="2:5">
      <c r="B86" s="78" t="s">
        <v>218</v>
      </c>
      <c r="C86" s="79" t="s">
        <v>219</v>
      </c>
      <c r="D86" s="80">
        <v>43312</v>
      </c>
      <c r="E86" s="81">
        <v>38740</v>
      </c>
    </row>
    <row r="87" spans="2:5">
      <c r="B87" s="78" t="s">
        <v>218</v>
      </c>
      <c r="C87" s="79" t="s">
        <v>220</v>
      </c>
      <c r="D87" s="80">
        <v>43318</v>
      </c>
      <c r="E87" s="81">
        <v>39300</v>
      </c>
    </row>
    <row r="88" spans="2:5">
      <c r="B88" s="78" t="s">
        <v>218</v>
      </c>
      <c r="C88" s="79" t="s">
        <v>219</v>
      </c>
      <c r="D88" s="80">
        <v>43319</v>
      </c>
      <c r="E88" s="81">
        <v>39300</v>
      </c>
    </row>
    <row r="89" spans="2:5">
      <c r="B89" s="78" t="s">
        <v>218</v>
      </c>
      <c r="C89" s="79" t="s">
        <v>220</v>
      </c>
      <c r="D89" s="80">
        <v>43325</v>
      </c>
      <c r="E89" s="81">
        <v>40000</v>
      </c>
    </row>
    <row r="90" spans="2:5">
      <c r="B90" s="78" t="s">
        <v>218</v>
      </c>
      <c r="C90" s="79" t="s">
        <v>219</v>
      </c>
      <c r="D90" s="80">
        <v>43382</v>
      </c>
      <c r="E90" s="81">
        <v>40000</v>
      </c>
    </row>
    <row r="91" spans="2:5">
      <c r="B91" s="78" t="s">
        <v>218</v>
      </c>
      <c r="C91" s="79" t="s">
        <v>220</v>
      </c>
      <c r="D91" s="80">
        <v>43388</v>
      </c>
      <c r="E91" s="81">
        <v>40950</v>
      </c>
    </row>
    <row r="92" spans="2:5">
      <c r="B92" s="78" t="s">
        <v>218</v>
      </c>
      <c r="C92" s="79" t="s">
        <v>219</v>
      </c>
      <c r="D92" s="80">
        <v>43403</v>
      </c>
      <c r="E92" s="81">
        <v>40950</v>
      </c>
    </row>
    <row r="93" spans="2:5">
      <c r="B93" s="78" t="s">
        <v>218</v>
      </c>
      <c r="C93" s="79" t="s">
        <v>220</v>
      </c>
      <c r="D93" s="80">
        <v>43405</v>
      </c>
      <c r="E93" s="81">
        <v>39710</v>
      </c>
    </row>
    <row r="94" spans="2:5">
      <c r="B94" s="78" t="s">
        <v>218</v>
      </c>
      <c r="C94" s="79" t="s">
        <v>219</v>
      </c>
      <c r="D94" s="80">
        <v>43417</v>
      </c>
      <c r="E94" s="81">
        <v>39710</v>
      </c>
    </row>
    <row r="95" spans="2:5">
      <c r="B95" s="78" t="s">
        <v>218</v>
      </c>
      <c r="C95" s="79" t="s">
        <v>220</v>
      </c>
      <c r="D95" s="80">
        <v>43418</v>
      </c>
      <c r="E95" s="81">
        <v>40370</v>
      </c>
    </row>
    <row r="96" spans="2:5">
      <c r="B96" s="78" t="s">
        <v>218</v>
      </c>
      <c r="C96" s="79" t="s">
        <v>219</v>
      </c>
      <c r="D96" s="80">
        <v>43431</v>
      </c>
      <c r="E96" s="81">
        <v>40370</v>
      </c>
    </row>
    <row r="97" spans="2:5">
      <c r="B97" s="78" t="s">
        <v>218</v>
      </c>
      <c r="C97" s="79" t="s">
        <v>220</v>
      </c>
      <c r="D97" s="80">
        <v>43438</v>
      </c>
      <c r="E97" s="81">
        <v>41070</v>
      </c>
    </row>
    <row r="98" spans="2:5">
      <c r="B98" s="78" t="s">
        <v>218</v>
      </c>
      <c r="C98" s="79" t="s">
        <v>219</v>
      </c>
      <c r="D98" s="80">
        <v>43522</v>
      </c>
      <c r="E98" s="81">
        <v>41070</v>
      </c>
    </row>
    <row r="99" spans="2:5">
      <c r="B99" s="78" t="s">
        <v>218</v>
      </c>
      <c r="C99" s="79" t="s">
        <v>220</v>
      </c>
      <c r="D99" s="80">
        <v>43525</v>
      </c>
      <c r="E99" s="81">
        <v>41760</v>
      </c>
    </row>
    <row r="100" spans="2:5">
      <c r="B100" s="78" t="s">
        <v>218</v>
      </c>
      <c r="C100" s="79" t="s">
        <v>219</v>
      </c>
      <c r="D100" s="80">
        <v>43606</v>
      </c>
      <c r="E100" s="81">
        <v>41760</v>
      </c>
    </row>
    <row r="101" spans="2:5">
      <c r="B101" s="78" t="s">
        <v>218</v>
      </c>
      <c r="C101" s="79" t="s">
        <v>220</v>
      </c>
      <c r="D101" s="80">
        <v>43608</v>
      </c>
      <c r="E101" s="81">
        <v>41310</v>
      </c>
    </row>
    <row r="102" spans="2:5">
      <c r="B102" s="78" t="s">
        <v>218</v>
      </c>
      <c r="C102" s="79" t="s">
        <v>219</v>
      </c>
      <c r="D102" s="80">
        <v>43627</v>
      </c>
      <c r="E102" s="81">
        <v>41310</v>
      </c>
    </row>
    <row r="103" spans="2:5">
      <c r="B103" s="82" t="s">
        <v>218</v>
      </c>
      <c r="C103" s="83" t="s">
        <v>220</v>
      </c>
      <c r="D103" s="84">
        <v>43630</v>
      </c>
      <c r="E103" s="85">
        <v>40580</v>
      </c>
    </row>
    <row r="105" spans="2:5">
      <c r="B105" s="378" t="s">
        <v>223</v>
      </c>
      <c r="C105" s="379"/>
      <c r="D105" s="379"/>
      <c r="E105" s="380"/>
    </row>
    <row r="106" spans="2:5">
      <c r="B106" s="86" t="s">
        <v>218</v>
      </c>
      <c r="C106" s="87" t="s">
        <v>219</v>
      </c>
      <c r="D106" s="88">
        <v>40975</v>
      </c>
      <c r="E106" s="89">
        <v>30000</v>
      </c>
    </row>
    <row r="107" spans="2:5">
      <c r="B107" s="78" t="s">
        <v>218</v>
      </c>
      <c r="C107" s="79" t="s">
        <v>220</v>
      </c>
      <c r="D107" s="80">
        <v>40977</v>
      </c>
      <c r="E107" s="81">
        <v>30620</v>
      </c>
    </row>
    <row r="108" spans="2:5">
      <c r="B108" s="78" t="s">
        <v>218</v>
      </c>
      <c r="C108" s="79" t="s">
        <v>219</v>
      </c>
      <c r="D108" s="80">
        <v>42683</v>
      </c>
      <c r="E108" s="81">
        <v>30620</v>
      </c>
    </row>
    <row r="109" spans="2:5">
      <c r="B109" s="78" t="s">
        <v>218</v>
      </c>
      <c r="C109" s="79" t="s">
        <v>220</v>
      </c>
      <c r="D109" s="80">
        <v>42685</v>
      </c>
      <c r="E109" s="81">
        <v>31880</v>
      </c>
    </row>
    <row r="110" spans="2:5">
      <c r="B110" s="78" t="s">
        <v>218</v>
      </c>
      <c r="C110" s="79" t="s">
        <v>219</v>
      </c>
      <c r="D110" s="80">
        <v>42739</v>
      </c>
      <c r="E110" s="81">
        <v>31880</v>
      </c>
    </row>
    <row r="111" spans="2:5">
      <c r="B111" s="78" t="s">
        <v>218</v>
      </c>
      <c r="C111" s="79" t="s">
        <v>220</v>
      </c>
      <c r="D111" s="80">
        <v>42744</v>
      </c>
      <c r="E111" s="81">
        <v>33040</v>
      </c>
    </row>
    <row r="112" spans="2:5">
      <c r="B112" s="78" t="s">
        <v>218</v>
      </c>
      <c r="C112" s="79" t="s">
        <v>219</v>
      </c>
      <c r="D112" s="80">
        <v>42795</v>
      </c>
      <c r="E112" s="81">
        <v>33040</v>
      </c>
    </row>
    <row r="113" spans="2:5">
      <c r="B113" s="78" t="s">
        <v>218</v>
      </c>
      <c r="C113" s="79" t="s">
        <v>220</v>
      </c>
      <c r="D113" s="80">
        <v>42801</v>
      </c>
      <c r="E113" s="81">
        <v>32430</v>
      </c>
    </row>
    <row r="114" spans="2:5">
      <c r="B114" s="78" t="s">
        <v>218</v>
      </c>
      <c r="C114" s="79" t="s">
        <v>219</v>
      </c>
      <c r="D114" s="80">
        <v>42809</v>
      </c>
      <c r="E114" s="81">
        <v>32430</v>
      </c>
    </row>
    <row r="115" spans="2:5">
      <c r="B115" s="78" t="s">
        <v>218</v>
      </c>
      <c r="C115" s="79" t="s">
        <v>220</v>
      </c>
      <c r="D115" s="80">
        <v>42814</v>
      </c>
      <c r="E115" s="81">
        <v>31460</v>
      </c>
    </row>
    <row r="116" spans="2:5">
      <c r="B116" s="78" t="s">
        <v>218</v>
      </c>
      <c r="C116" s="79" t="s">
        <v>219</v>
      </c>
      <c r="D116" s="80">
        <v>42823</v>
      </c>
      <c r="E116" s="81">
        <v>31460</v>
      </c>
    </row>
    <row r="117" spans="2:5">
      <c r="B117" s="78" t="s">
        <v>218</v>
      </c>
      <c r="C117" s="79" t="s">
        <v>220</v>
      </c>
      <c r="D117" s="80">
        <v>42832</v>
      </c>
      <c r="E117" s="81">
        <v>30000</v>
      </c>
    </row>
    <row r="118" spans="2:5">
      <c r="B118" s="78" t="s">
        <v>218</v>
      </c>
      <c r="C118" s="79" t="s">
        <v>219</v>
      </c>
      <c r="D118" s="80">
        <v>42844</v>
      </c>
      <c r="E118" s="81">
        <v>30000</v>
      </c>
    </row>
    <row r="119" spans="2:5">
      <c r="B119" s="78" t="s">
        <v>218</v>
      </c>
      <c r="C119" s="79" t="s">
        <v>220</v>
      </c>
      <c r="D119" s="80">
        <v>42846</v>
      </c>
      <c r="E119" s="81">
        <v>30730</v>
      </c>
    </row>
    <row r="120" spans="2:5">
      <c r="B120" s="78" t="s">
        <v>218</v>
      </c>
      <c r="C120" s="79" t="s">
        <v>219</v>
      </c>
      <c r="D120" s="80">
        <v>42851</v>
      </c>
      <c r="E120" s="81">
        <v>30730</v>
      </c>
    </row>
    <row r="121" spans="2:5">
      <c r="B121" s="78" t="s">
        <v>218</v>
      </c>
      <c r="C121" s="79" t="s">
        <v>220</v>
      </c>
      <c r="D121" s="80">
        <v>42853</v>
      </c>
      <c r="E121" s="81">
        <v>32140</v>
      </c>
    </row>
    <row r="122" spans="2:5">
      <c r="B122" s="78" t="s">
        <v>218</v>
      </c>
      <c r="C122" s="79" t="s">
        <v>219</v>
      </c>
      <c r="D122" s="80">
        <v>42900</v>
      </c>
      <c r="E122" s="81">
        <v>32140</v>
      </c>
    </row>
    <row r="123" spans="2:5">
      <c r="B123" s="78" t="s">
        <v>218</v>
      </c>
      <c r="C123" s="79" t="s">
        <v>220</v>
      </c>
      <c r="D123" s="80">
        <v>42905</v>
      </c>
      <c r="E123" s="81">
        <v>32720</v>
      </c>
    </row>
    <row r="124" spans="2:5">
      <c r="B124" s="78" t="s">
        <v>218</v>
      </c>
      <c r="C124" s="79" t="s">
        <v>219</v>
      </c>
      <c r="D124" s="80">
        <v>42914</v>
      </c>
      <c r="E124" s="81">
        <v>32720</v>
      </c>
    </row>
    <row r="125" spans="2:5">
      <c r="B125" s="78" t="s">
        <v>218</v>
      </c>
      <c r="C125" s="79" t="s">
        <v>220</v>
      </c>
      <c r="D125" s="80">
        <v>42916</v>
      </c>
      <c r="E125" s="81">
        <v>33380</v>
      </c>
    </row>
    <row r="126" spans="2:5">
      <c r="B126" s="78" t="s">
        <v>218</v>
      </c>
      <c r="C126" s="79" t="s">
        <v>219</v>
      </c>
      <c r="D126" s="80">
        <v>42928</v>
      </c>
      <c r="E126" s="81">
        <v>33380</v>
      </c>
    </row>
    <row r="127" spans="2:5">
      <c r="B127" s="78" t="s">
        <v>218</v>
      </c>
      <c r="C127" s="79" t="s">
        <v>220</v>
      </c>
      <c r="D127" s="80">
        <v>42929</v>
      </c>
      <c r="E127" s="81">
        <v>34230</v>
      </c>
    </row>
    <row r="128" spans="2:5">
      <c r="B128" s="78" t="s">
        <v>218</v>
      </c>
      <c r="C128" s="79" t="s">
        <v>219</v>
      </c>
      <c r="D128" s="80">
        <v>43061</v>
      </c>
      <c r="E128" s="81">
        <v>34230</v>
      </c>
    </row>
    <row r="129" spans="2:5">
      <c r="B129" s="78" t="s">
        <v>218</v>
      </c>
      <c r="C129" s="79" t="s">
        <v>220</v>
      </c>
      <c r="D129" s="80">
        <v>43066</v>
      </c>
      <c r="E129" s="81">
        <v>34740</v>
      </c>
    </row>
    <row r="130" spans="2:5">
      <c r="B130" s="78" t="s">
        <v>218</v>
      </c>
      <c r="C130" s="79" t="s">
        <v>219</v>
      </c>
      <c r="D130" s="80">
        <v>43124</v>
      </c>
      <c r="E130" s="81">
        <v>34740</v>
      </c>
    </row>
    <row r="131" spans="2:5">
      <c r="B131" s="78" t="s">
        <v>218</v>
      </c>
      <c r="C131" s="79" t="s">
        <v>220</v>
      </c>
      <c r="D131" s="80">
        <v>43157</v>
      </c>
      <c r="E131" s="81">
        <v>35600</v>
      </c>
    </row>
    <row r="132" spans="2:5">
      <c r="B132" s="78" t="s">
        <v>218</v>
      </c>
      <c r="C132" s="79" t="s">
        <v>219</v>
      </c>
      <c r="D132" s="80">
        <v>43271</v>
      </c>
      <c r="E132" s="81">
        <v>35600</v>
      </c>
    </row>
    <row r="133" spans="2:5">
      <c r="B133" s="78" t="s">
        <v>218</v>
      </c>
      <c r="C133" s="79" t="s">
        <v>220</v>
      </c>
      <c r="D133" s="80">
        <v>43273</v>
      </c>
      <c r="E133" s="81">
        <v>35030</v>
      </c>
    </row>
    <row r="134" spans="2:5">
      <c r="B134" s="78" t="s">
        <v>218</v>
      </c>
      <c r="C134" s="79" t="s">
        <v>219</v>
      </c>
      <c r="D134" s="80">
        <v>43278</v>
      </c>
      <c r="E134" s="81">
        <v>35030</v>
      </c>
    </row>
    <row r="135" spans="2:5">
      <c r="B135" s="78" t="s">
        <v>218</v>
      </c>
      <c r="C135" s="79" t="s">
        <v>220</v>
      </c>
      <c r="D135" s="80">
        <v>43279</v>
      </c>
      <c r="E135" s="81">
        <v>35740</v>
      </c>
    </row>
    <row r="136" spans="2:5">
      <c r="B136" s="78" t="s">
        <v>218</v>
      </c>
      <c r="C136" s="79" t="s">
        <v>219</v>
      </c>
      <c r="D136" s="80">
        <v>43285</v>
      </c>
      <c r="E136" s="81">
        <v>35740</v>
      </c>
    </row>
    <row r="137" spans="2:5">
      <c r="B137" s="78" t="s">
        <v>218</v>
      </c>
      <c r="C137" s="79" t="s">
        <v>220</v>
      </c>
      <c r="D137" s="80">
        <v>43291</v>
      </c>
      <c r="E137" s="81">
        <v>36480</v>
      </c>
    </row>
    <row r="138" spans="2:5">
      <c r="B138" s="78" t="s">
        <v>218</v>
      </c>
      <c r="C138" s="79" t="s">
        <v>219</v>
      </c>
      <c r="D138" s="80">
        <v>43306</v>
      </c>
      <c r="E138" s="81">
        <v>36480</v>
      </c>
    </row>
    <row r="139" spans="2:5">
      <c r="B139" s="78" t="s">
        <v>218</v>
      </c>
      <c r="C139" s="79" t="s">
        <v>220</v>
      </c>
      <c r="D139" s="80">
        <v>43308</v>
      </c>
      <c r="E139" s="81">
        <v>37480</v>
      </c>
    </row>
    <row r="140" spans="2:5">
      <c r="B140" s="78" t="s">
        <v>218</v>
      </c>
      <c r="C140" s="79" t="s">
        <v>219</v>
      </c>
      <c r="D140" s="80">
        <v>43327</v>
      </c>
      <c r="E140" s="81">
        <v>37480</v>
      </c>
    </row>
    <row r="141" spans="2:5">
      <c r="B141" s="78" t="s">
        <v>218</v>
      </c>
      <c r="C141" s="79" t="s">
        <v>220</v>
      </c>
      <c r="D141" s="80">
        <v>43329</v>
      </c>
      <c r="E141" s="81">
        <v>38610</v>
      </c>
    </row>
    <row r="142" spans="2:5">
      <c r="B142" s="78" t="s">
        <v>218</v>
      </c>
      <c r="C142" s="79" t="s">
        <v>219</v>
      </c>
      <c r="D142" s="80">
        <v>43390</v>
      </c>
      <c r="E142" s="81">
        <v>38610</v>
      </c>
    </row>
    <row r="143" spans="2:5">
      <c r="B143" s="78" t="s">
        <v>218</v>
      </c>
      <c r="C143" s="79" t="s">
        <v>220</v>
      </c>
      <c r="D143" s="80">
        <v>43392</v>
      </c>
      <c r="E143" s="81">
        <v>37240</v>
      </c>
    </row>
    <row r="144" spans="2:5">
      <c r="B144" s="78" t="s">
        <v>218</v>
      </c>
      <c r="C144" s="79" t="s">
        <v>219</v>
      </c>
      <c r="D144" s="80">
        <v>43460</v>
      </c>
      <c r="E144" s="81">
        <v>37240</v>
      </c>
    </row>
    <row r="145" spans="2:6">
      <c r="B145" s="78" t="s">
        <v>218</v>
      </c>
      <c r="C145" s="79" t="s">
        <v>220</v>
      </c>
      <c r="D145" s="80">
        <v>43469</v>
      </c>
      <c r="E145" s="81">
        <v>37820</v>
      </c>
    </row>
    <row r="146" spans="2:6">
      <c r="B146" s="78" t="s">
        <v>218</v>
      </c>
      <c r="C146" s="79" t="s">
        <v>219</v>
      </c>
      <c r="D146" s="80">
        <v>43474</v>
      </c>
      <c r="E146" s="81">
        <v>37820</v>
      </c>
    </row>
    <row r="147" spans="2:6">
      <c r="B147" s="78" t="s">
        <v>218</v>
      </c>
      <c r="C147" s="79" t="s">
        <v>220</v>
      </c>
      <c r="D147" s="80">
        <v>43479</v>
      </c>
      <c r="E147" s="81">
        <v>38480</v>
      </c>
    </row>
    <row r="148" spans="2:6">
      <c r="B148" s="78" t="s">
        <v>218</v>
      </c>
      <c r="C148" s="79" t="s">
        <v>219</v>
      </c>
      <c r="D148" s="80">
        <v>43481</v>
      </c>
      <c r="E148" s="81">
        <v>38480</v>
      </c>
    </row>
    <row r="149" spans="2:6">
      <c r="B149" s="78" t="s">
        <v>218</v>
      </c>
      <c r="C149" s="79" t="s">
        <v>220</v>
      </c>
      <c r="D149" s="80">
        <v>43483</v>
      </c>
      <c r="E149" s="81">
        <v>39470</v>
      </c>
    </row>
    <row r="150" spans="2:6">
      <c r="B150" s="78" t="s">
        <v>218</v>
      </c>
      <c r="C150" s="79" t="s">
        <v>219</v>
      </c>
      <c r="D150" s="80">
        <v>43600</v>
      </c>
      <c r="E150" s="81">
        <v>39470</v>
      </c>
    </row>
    <row r="151" spans="2:6">
      <c r="B151" s="82" t="s">
        <v>218</v>
      </c>
      <c r="C151" s="83" t="s">
        <v>220</v>
      </c>
      <c r="D151" s="84">
        <v>43605</v>
      </c>
      <c r="E151" s="85">
        <v>40000</v>
      </c>
      <c r="F151" s="90"/>
    </row>
    <row r="153" spans="2:6">
      <c r="B153" s="365" t="s">
        <v>224</v>
      </c>
      <c r="C153" s="366"/>
      <c r="D153" s="366"/>
      <c r="E153" s="367"/>
    </row>
    <row r="154" spans="2:6">
      <c r="B154" s="91" t="s">
        <v>218</v>
      </c>
      <c r="C154" s="92" t="s">
        <v>219</v>
      </c>
      <c r="D154" s="93">
        <v>40913</v>
      </c>
      <c r="E154" s="94">
        <v>30000</v>
      </c>
    </row>
    <row r="155" spans="2:6">
      <c r="B155" s="78" t="s">
        <v>218</v>
      </c>
      <c r="C155" s="79" t="s">
        <v>220</v>
      </c>
      <c r="D155" s="80">
        <v>40924</v>
      </c>
      <c r="E155" s="81">
        <v>30590</v>
      </c>
    </row>
    <row r="156" spans="2:6">
      <c r="B156" s="78" t="s">
        <v>218</v>
      </c>
      <c r="C156" s="79" t="s">
        <v>219</v>
      </c>
      <c r="D156" s="80">
        <v>42705</v>
      </c>
      <c r="E156" s="81">
        <v>30590</v>
      </c>
    </row>
    <row r="157" spans="2:6">
      <c r="B157" s="78" t="s">
        <v>218</v>
      </c>
      <c r="C157" s="79" t="s">
        <v>220</v>
      </c>
      <c r="D157" s="80">
        <v>42711</v>
      </c>
      <c r="E157" s="81">
        <v>32580</v>
      </c>
    </row>
    <row r="158" spans="2:6">
      <c r="B158" s="78" t="s">
        <v>218</v>
      </c>
      <c r="C158" s="79" t="s">
        <v>219</v>
      </c>
      <c r="D158" s="80">
        <v>42782</v>
      </c>
      <c r="E158" s="81">
        <v>32580</v>
      </c>
    </row>
    <row r="159" spans="2:6">
      <c r="B159" s="78" t="s">
        <v>218</v>
      </c>
      <c r="C159" s="79" t="s">
        <v>220</v>
      </c>
      <c r="D159" s="80">
        <v>42783</v>
      </c>
      <c r="E159" s="81">
        <v>33420</v>
      </c>
    </row>
    <row r="160" spans="2:6">
      <c r="B160" s="78" t="s">
        <v>218</v>
      </c>
      <c r="C160" s="79" t="s">
        <v>219</v>
      </c>
      <c r="D160" s="80">
        <v>42838</v>
      </c>
      <c r="E160" s="81">
        <v>33420</v>
      </c>
    </row>
    <row r="161" spans="2:5">
      <c r="B161" s="78" t="s">
        <v>218</v>
      </c>
      <c r="C161" s="79" t="s">
        <v>220</v>
      </c>
      <c r="D161" s="80">
        <v>42843</v>
      </c>
      <c r="E161" s="81">
        <v>32330</v>
      </c>
    </row>
    <row r="162" spans="2:5">
      <c r="B162" s="78" t="s">
        <v>218</v>
      </c>
      <c r="C162" s="79" t="s">
        <v>219</v>
      </c>
      <c r="D162" s="80">
        <v>42964</v>
      </c>
      <c r="E162" s="81">
        <v>32330</v>
      </c>
    </row>
    <row r="163" spans="2:5">
      <c r="B163" s="78" t="s">
        <v>218</v>
      </c>
      <c r="C163" s="79" t="s">
        <v>220</v>
      </c>
      <c r="D163" s="80">
        <v>42965</v>
      </c>
      <c r="E163" s="81">
        <v>33110</v>
      </c>
    </row>
    <row r="164" spans="2:5">
      <c r="B164" s="78" t="s">
        <v>218</v>
      </c>
      <c r="C164" s="79" t="s">
        <v>219</v>
      </c>
      <c r="D164" s="80">
        <v>42971</v>
      </c>
      <c r="E164" s="81">
        <v>33110</v>
      </c>
    </row>
    <row r="165" spans="2:5">
      <c r="B165" s="78" t="s">
        <v>218</v>
      </c>
      <c r="C165" s="79" t="s">
        <v>220</v>
      </c>
      <c r="D165" s="80">
        <v>42972</v>
      </c>
      <c r="E165" s="81">
        <v>33810</v>
      </c>
    </row>
    <row r="166" spans="2:5">
      <c r="B166" s="78" t="s">
        <v>218</v>
      </c>
      <c r="C166" s="79" t="s">
        <v>219</v>
      </c>
      <c r="D166" s="80">
        <v>43020</v>
      </c>
      <c r="E166" s="81">
        <v>33810</v>
      </c>
    </row>
    <row r="167" spans="2:5">
      <c r="B167" s="78" t="s">
        <v>218</v>
      </c>
      <c r="C167" s="79" t="s">
        <v>220</v>
      </c>
      <c r="D167" s="80">
        <v>43021</v>
      </c>
      <c r="E167" s="81">
        <v>35250</v>
      </c>
    </row>
    <row r="168" spans="2:5">
      <c r="B168" s="78" t="s">
        <v>218</v>
      </c>
      <c r="C168" s="79" t="s">
        <v>219</v>
      </c>
      <c r="D168" s="80">
        <v>43048</v>
      </c>
      <c r="E168" s="81">
        <v>35250</v>
      </c>
    </row>
    <row r="169" spans="2:5">
      <c r="B169" s="78" t="s">
        <v>218</v>
      </c>
      <c r="C169" s="79" t="s">
        <v>220</v>
      </c>
      <c r="D169" s="80">
        <v>43049</v>
      </c>
      <c r="E169" s="81">
        <v>35760</v>
      </c>
    </row>
    <row r="170" spans="2:5">
      <c r="B170" s="78" t="s">
        <v>218</v>
      </c>
      <c r="C170" s="79" t="s">
        <v>219</v>
      </c>
      <c r="D170" s="80">
        <v>43069</v>
      </c>
      <c r="E170" s="81">
        <v>35760</v>
      </c>
    </row>
    <row r="171" spans="2:5">
      <c r="B171" s="78" t="s">
        <v>218</v>
      </c>
      <c r="C171" s="79" t="s">
        <v>220</v>
      </c>
      <c r="D171" s="80">
        <v>43073</v>
      </c>
      <c r="E171" s="81">
        <v>36500</v>
      </c>
    </row>
    <row r="172" spans="2:5">
      <c r="B172" s="78" t="s">
        <v>218</v>
      </c>
      <c r="C172" s="79" t="s">
        <v>219</v>
      </c>
      <c r="D172" s="80">
        <v>43104</v>
      </c>
      <c r="E172" s="81">
        <v>36500</v>
      </c>
    </row>
    <row r="173" spans="2:5">
      <c r="B173" s="78" t="s">
        <v>218</v>
      </c>
      <c r="C173" s="79" t="s">
        <v>220</v>
      </c>
      <c r="D173" s="80">
        <v>43119</v>
      </c>
      <c r="E173" s="81">
        <v>37500</v>
      </c>
    </row>
    <row r="174" spans="2:5">
      <c r="B174" s="78" t="s">
        <v>218</v>
      </c>
      <c r="C174" s="79" t="s">
        <v>219</v>
      </c>
      <c r="D174" s="80">
        <v>43160</v>
      </c>
      <c r="E174" s="81">
        <v>37500</v>
      </c>
    </row>
    <row r="175" spans="2:5">
      <c r="B175" s="78" t="s">
        <v>218</v>
      </c>
      <c r="C175" s="79" t="s">
        <v>220</v>
      </c>
      <c r="D175" s="80">
        <v>43164</v>
      </c>
      <c r="E175" s="81">
        <v>36780</v>
      </c>
    </row>
    <row r="176" spans="2:5">
      <c r="B176" s="78" t="s">
        <v>218</v>
      </c>
      <c r="C176" s="79" t="s">
        <v>219</v>
      </c>
      <c r="D176" s="80">
        <v>43181</v>
      </c>
      <c r="E176" s="81">
        <v>36780</v>
      </c>
    </row>
    <row r="177" spans="2:5">
      <c r="B177" s="78" t="s">
        <v>218</v>
      </c>
      <c r="C177" s="79" t="s">
        <v>220</v>
      </c>
      <c r="D177" s="80">
        <v>43182</v>
      </c>
      <c r="E177" s="81">
        <v>34500</v>
      </c>
    </row>
    <row r="178" spans="2:5">
      <c r="B178" s="78" t="s">
        <v>218</v>
      </c>
      <c r="C178" s="79" t="s">
        <v>219</v>
      </c>
      <c r="D178" s="80">
        <v>43230</v>
      </c>
      <c r="E178" s="81">
        <v>34500</v>
      </c>
    </row>
    <row r="179" spans="2:5">
      <c r="B179" s="78" t="s">
        <v>218</v>
      </c>
      <c r="C179" s="79" t="s">
        <v>220</v>
      </c>
      <c r="D179" s="80">
        <v>43231</v>
      </c>
      <c r="E179" s="81">
        <v>35080</v>
      </c>
    </row>
    <row r="180" spans="2:5">
      <c r="B180" s="78" t="s">
        <v>218</v>
      </c>
      <c r="C180" s="79" t="s">
        <v>219</v>
      </c>
      <c r="D180" s="80">
        <v>43244</v>
      </c>
      <c r="E180" s="81">
        <v>35080</v>
      </c>
    </row>
    <row r="181" spans="2:5">
      <c r="B181" s="78" t="s">
        <v>218</v>
      </c>
      <c r="C181" s="79" t="s">
        <v>220</v>
      </c>
      <c r="D181" s="80">
        <v>43250</v>
      </c>
      <c r="E181" s="81">
        <v>35640</v>
      </c>
    </row>
    <row r="182" spans="2:5">
      <c r="B182" s="78" t="s">
        <v>218</v>
      </c>
      <c r="C182" s="79" t="s">
        <v>219</v>
      </c>
      <c r="D182" s="80">
        <v>43251</v>
      </c>
      <c r="E182" s="81">
        <v>35640</v>
      </c>
    </row>
    <row r="183" spans="2:5">
      <c r="B183" s="78" t="s">
        <v>218</v>
      </c>
      <c r="C183" s="79" t="s">
        <v>220</v>
      </c>
      <c r="D183" s="80">
        <v>43257</v>
      </c>
      <c r="E183" s="81">
        <v>36430</v>
      </c>
    </row>
    <row r="184" spans="2:5">
      <c r="B184" s="78" t="s">
        <v>218</v>
      </c>
      <c r="C184" s="79" t="s">
        <v>219</v>
      </c>
      <c r="D184" s="80">
        <v>43258</v>
      </c>
      <c r="E184" s="81">
        <v>36430</v>
      </c>
    </row>
    <row r="185" spans="2:5">
      <c r="B185" s="78" t="s">
        <v>218</v>
      </c>
      <c r="C185" s="79" t="s">
        <v>220</v>
      </c>
      <c r="D185" s="80">
        <v>43264</v>
      </c>
      <c r="E185" s="81">
        <v>36940</v>
      </c>
    </row>
    <row r="186" spans="2:5">
      <c r="B186" s="78" t="s">
        <v>218</v>
      </c>
      <c r="C186" s="79" t="s">
        <v>219</v>
      </c>
      <c r="D186" s="80">
        <v>43265</v>
      </c>
      <c r="E186" s="81">
        <v>36940</v>
      </c>
    </row>
    <row r="187" spans="2:5">
      <c r="B187" s="78" t="s">
        <v>218</v>
      </c>
      <c r="C187" s="79" t="s">
        <v>220</v>
      </c>
      <c r="D187" s="80">
        <v>43270</v>
      </c>
      <c r="E187" s="81">
        <v>35630</v>
      </c>
    </row>
    <row r="188" spans="2:5">
      <c r="B188" s="78" t="s">
        <v>218</v>
      </c>
      <c r="C188" s="79" t="s">
        <v>219</v>
      </c>
      <c r="D188" s="80">
        <v>43293</v>
      </c>
      <c r="E188" s="81">
        <v>35630</v>
      </c>
    </row>
    <row r="189" spans="2:5">
      <c r="B189" s="78" t="s">
        <v>218</v>
      </c>
      <c r="C189" s="79" t="s">
        <v>220</v>
      </c>
      <c r="D189" s="80">
        <v>43299</v>
      </c>
      <c r="E189" s="81">
        <v>35140</v>
      </c>
    </row>
    <row r="190" spans="2:5">
      <c r="B190" s="78" t="s">
        <v>218</v>
      </c>
      <c r="C190" s="79" t="s">
        <v>219</v>
      </c>
      <c r="D190" s="80">
        <v>43300</v>
      </c>
      <c r="E190" s="81">
        <v>35140</v>
      </c>
    </row>
    <row r="191" spans="2:5">
      <c r="B191" s="78" t="s">
        <v>218</v>
      </c>
      <c r="C191" s="79" t="s">
        <v>220</v>
      </c>
      <c r="D191" s="80">
        <v>43304</v>
      </c>
      <c r="E191" s="81">
        <v>35690</v>
      </c>
    </row>
    <row r="192" spans="2:5">
      <c r="B192" s="78" t="s">
        <v>218</v>
      </c>
      <c r="C192" s="79" t="s">
        <v>219</v>
      </c>
      <c r="D192" s="80">
        <v>43349</v>
      </c>
      <c r="E192" s="81">
        <v>35690</v>
      </c>
    </row>
    <row r="193" spans="2:5">
      <c r="B193" s="78" t="s">
        <v>218</v>
      </c>
      <c r="C193" s="79" t="s">
        <v>220</v>
      </c>
      <c r="D193" s="80">
        <v>43353</v>
      </c>
      <c r="E193" s="81">
        <v>36920</v>
      </c>
    </row>
    <row r="194" spans="2:5">
      <c r="B194" s="78" t="s">
        <v>218</v>
      </c>
      <c r="C194" s="79" t="s">
        <v>219</v>
      </c>
      <c r="D194" s="80">
        <v>43356</v>
      </c>
      <c r="E194" s="81">
        <v>36920</v>
      </c>
    </row>
    <row r="195" spans="2:5">
      <c r="B195" s="78" t="s">
        <v>218</v>
      </c>
      <c r="C195" s="79" t="s">
        <v>220</v>
      </c>
      <c r="D195" s="80">
        <v>43361</v>
      </c>
      <c r="E195" s="81">
        <v>37880</v>
      </c>
    </row>
    <row r="196" spans="2:5">
      <c r="B196" s="78" t="s">
        <v>218</v>
      </c>
      <c r="C196" s="79" t="s">
        <v>219</v>
      </c>
      <c r="D196" s="80">
        <v>43447</v>
      </c>
      <c r="E196" s="81">
        <v>37880</v>
      </c>
    </row>
    <row r="197" spans="2:5">
      <c r="B197" s="78" t="s">
        <v>218</v>
      </c>
      <c r="C197" s="79" t="s">
        <v>220</v>
      </c>
      <c r="D197" s="80">
        <v>43455</v>
      </c>
      <c r="E197" s="81">
        <v>38510</v>
      </c>
    </row>
    <row r="198" spans="2:5">
      <c r="B198" s="78" t="s">
        <v>218</v>
      </c>
      <c r="C198" s="79" t="s">
        <v>219</v>
      </c>
      <c r="D198" s="80">
        <v>43489</v>
      </c>
      <c r="E198" s="81">
        <v>38510</v>
      </c>
    </row>
    <row r="199" spans="2:5">
      <c r="B199" s="82" t="s">
        <v>218</v>
      </c>
      <c r="C199" s="83" t="s">
        <v>220</v>
      </c>
      <c r="D199" s="84">
        <v>43497</v>
      </c>
      <c r="E199" s="85">
        <v>39110</v>
      </c>
    </row>
    <row r="201" spans="2:5">
      <c r="B201" s="371" t="s">
        <v>225</v>
      </c>
      <c r="C201" s="372"/>
      <c r="D201" s="372"/>
      <c r="E201" s="373"/>
    </row>
    <row r="202" spans="2:5">
      <c r="B202" s="79" t="s">
        <v>218</v>
      </c>
      <c r="C202" s="79" t="s">
        <v>219</v>
      </c>
      <c r="D202" s="80">
        <v>42671</v>
      </c>
      <c r="E202" s="79">
        <v>30000</v>
      </c>
    </row>
    <row r="203" spans="2:5">
      <c r="B203" s="79" t="s">
        <v>218</v>
      </c>
      <c r="C203" s="79" t="s">
        <v>220</v>
      </c>
      <c r="D203" s="80">
        <v>42677</v>
      </c>
      <c r="E203" s="79">
        <v>30950</v>
      </c>
    </row>
    <row r="204" spans="2:5">
      <c r="B204" s="79" t="s">
        <v>218</v>
      </c>
      <c r="C204" s="79" t="s">
        <v>219</v>
      </c>
      <c r="D204" s="80">
        <v>42678</v>
      </c>
      <c r="E204" s="79">
        <v>30950</v>
      </c>
    </row>
    <row r="205" spans="2:5">
      <c r="B205" s="79" t="s">
        <v>218</v>
      </c>
      <c r="C205" s="79" t="s">
        <v>220</v>
      </c>
      <c r="D205" s="80">
        <v>42681</v>
      </c>
      <c r="E205" s="79">
        <v>32620</v>
      </c>
    </row>
    <row r="206" spans="2:5">
      <c r="B206" s="79" t="s">
        <v>218</v>
      </c>
      <c r="C206" s="79" t="s">
        <v>219</v>
      </c>
      <c r="D206" s="80">
        <v>42699</v>
      </c>
      <c r="E206" s="79">
        <v>32620</v>
      </c>
    </row>
    <row r="207" spans="2:5">
      <c r="B207" s="79" t="s">
        <v>218</v>
      </c>
      <c r="C207" s="79" t="s">
        <v>220</v>
      </c>
      <c r="D207" s="80">
        <v>42702</v>
      </c>
      <c r="E207" s="79">
        <v>33400</v>
      </c>
    </row>
    <row r="208" spans="2:5">
      <c r="B208" s="79" t="s">
        <v>218</v>
      </c>
      <c r="C208" s="79" t="s">
        <v>219</v>
      </c>
      <c r="D208" s="80">
        <v>42776</v>
      </c>
      <c r="E208" s="79">
        <v>33400</v>
      </c>
    </row>
    <row r="209" spans="2:5">
      <c r="B209" s="79" t="s">
        <v>218</v>
      </c>
      <c r="C209" s="79" t="s">
        <v>220</v>
      </c>
      <c r="D209" s="80">
        <v>42779</v>
      </c>
      <c r="E209" s="79">
        <v>34470</v>
      </c>
    </row>
    <row r="210" spans="2:5">
      <c r="B210" s="79" t="s">
        <v>218</v>
      </c>
      <c r="C210" s="79" t="s">
        <v>219</v>
      </c>
      <c r="D210" s="80">
        <v>42804</v>
      </c>
      <c r="E210" s="79">
        <v>34470</v>
      </c>
    </row>
    <row r="211" spans="2:5">
      <c r="B211" s="79" t="s">
        <v>218</v>
      </c>
      <c r="C211" s="79" t="s">
        <v>220</v>
      </c>
      <c r="D211" s="80">
        <v>42807</v>
      </c>
      <c r="E211" s="79">
        <v>36350</v>
      </c>
    </row>
    <row r="212" spans="2:5">
      <c r="B212" s="79" t="s">
        <v>218</v>
      </c>
      <c r="C212" s="79" t="s">
        <v>219</v>
      </c>
      <c r="D212" s="80">
        <v>42874</v>
      </c>
      <c r="E212" s="79">
        <v>36350</v>
      </c>
    </row>
    <row r="213" spans="2:5">
      <c r="B213" s="79" t="s">
        <v>218</v>
      </c>
      <c r="C213" s="79" t="s">
        <v>220</v>
      </c>
      <c r="D213" s="80">
        <v>42877</v>
      </c>
      <c r="E213" s="79">
        <v>37340</v>
      </c>
    </row>
    <row r="214" spans="2:5">
      <c r="B214" s="79" t="s">
        <v>218</v>
      </c>
      <c r="C214" s="79" t="s">
        <v>219</v>
      </c>
      <c r="D214" s="80">
        <v>42909</v>
      </c>
      <c r="E214" s="79">
        <v>37340</v>
      </c>
    </row>
    <row r="215" spans="2:5">
      <c r="B215" s="79" t="s">
        <v>218</v>
      </c>
      <c r="C215" s="79" t="s">
        <v>220</v>
      </c>
      <c r="D215" s="80">
        <v>42913</v>
      </c>
      <c r="E215" s="79">
        <v>38500</v>
      </c>
    </row>
    <row r="216" spans="2:5">
      <c r="B216" s="79" t="s">
        <v>218</v>
      </c>
      <c r="C216" s="79" t="s">
        <v>219</v>
      </c>
      <c r="D216" s="80">
        <v>42951</v>
      </c>
      <c r="E216" s="79">
        <v>38500</v>
      </c>
    </row>
    <row r="217" spans="2:5">
      <c r="B217" s="79" t="s">
        <v>218</v>
      </c>
      <c r="C217" s="79" t="s">
        <v>220</v>
      </c>
      <c r="D217" s="80">
        <v>42954</v>
      </c>
      <c r="E217" s="79">
        <v>40190</v>
      </c>
    </row>
    <row r="218" spans="2:5">
      <c r="B218" s="79" t="s">
        <v>218</v>
      </c>
      <c r="C218" s="79" t="s">
        <v>219</v>
      </c>
      <c r="D218" s="80">
        <v>42979</v>
      </c>
      <c r="E218" s="79">
        <v>40190</v>
      </c>
    </row>
    <row r="219" spans="2:5">
      <c r="B219" s="79" t="s">
        <v>218</v>
      </c>
      <c r="C219" s="79" t="s">
        <v>220</v>
      </c>
      <c r="D219" s="80">
        <v>42985</v>
      </c>
      <c r="E219" s="79">
        <v>39190</v>
      </c>
    </row>
    <row r="220" spans="2:5">
      <c r="B220" s="79" t="s">
        <v>218</v>
      </c>
      <c r="C220" s="79" t="s">
        <v>219</v>
      </c>
      <c r="D220" s="80">
        <v>43028</v>
      </c>
      <c r="E220" s="79">
        <v>39190</v>
      </c>
    </row>
    <row r="221" spans="2:5">
      <c r="B221" s="79" t="s">
        <v>218</v>
      </c>
      <c r="C221" s="79" t="s">
        <v>220</v>
      </c>
      <c r="D221" s="80">
        <v>43034</v>
      </c>
      <c r="E221" s="79">
        <v>38170</v>
      </c>
    </row>
    <row r="222" spans="2:5">
      <c r="B222" s="79" t="s">
        <v>218</v>
      </c>
      <c r="C222" s="79" t="s">
        <v>219</v>
      </c>
      <c r="D222" s="80">
        <v>43077</v>
      </c>
      <c r="E222" s="79">
        <v>38170</v>
      </c>
    </row>
    <row r="223" spans="2:5">
      <c r="B223" s="79" t="s">
        <v>218</v>
      </c>
      <c r="C223" s="79" t="s">
        <v>220</v>
      </c>
      <c r="D223" s="80">
        <v>43083</v>
      </c>
      <c r="E223" s="79">
        <v>37130</v>
      </c>
    </row>
    <row r="224" spans="2:5">
      <c r="B224" s="79" t="s">
        <v>218</v>
      </c>
      <c r="C224" s="79" t="s">
        <v>219</v>
      </c>
      <c r="D224" s="80">
        <v>43084</v>
      </c>
      <c r="E224" s="79">
        <v>37130</v>
      </c>
    </row>
    <row r="225" spans="2:5">
      <c r="B225" s="79" t="s">
        <v>218</v>
      </c>
      <c r="C225" s="79" t="s">
        <v>220</v>
      </c>
      <c r="D225" s="80">
        <v>43091</v>
      </c>
      <c r="E225" s="79">
        <v>38030</v>
      </c>
    </row>
    <row r="226" spans="2:5">
      <c r="B226" s="79" t="s">
        <v>218</v>
      </c>
      <c r="C226" s="79" t="s">
        <v>219</v>
      </c>
      <c r="D226" s="80">
        <v>43098</v>
      </c>
      <c r="E226" s="79">
        <v>38030</v>
      </c>
    </row>
    <row r="227" spans="2:5">
      <c r="B227" s="79" t="s">
        <v>218</v>
      </c>
      <c r="C227" s="79" t="s">
        <v>220</v>
      </c>
      <c r="D227" s="80">
        <v>43102</v>
      </c>
      <c r="E227" s="79">
        <v>38780</v>
      </c>
    </row>
    <row r="228" spans="2:5">
      <c r="B228" s="79" t="s">
        <v>218</v>
      </c>
      <c r="C228" s="79" t="s">
        <v>219</v>
      </c>
      <c r="D228" s="80">
        <v>43280</v>
      </c>
      <c r="E228" s="79">
        <v>38780</v>
      </c>
    </row>
    <row r="229" spans="2:5">
      <c r="B229" s="79" t="s">
        <v>218</v>
      </c>
      <c r="C229" s="79" t="s">
        <v>220</v>
      </c>
      <c r="D229" s="80">
        <v>43284</v>
      </c>
      <c r="E229" s="79">
        <v>38170</v>
      </c>
    </row>
    <row r="230" spans="2:5">
      <c r="B230" s="79" t="s">
        <v>218</v>
      </c>
      <c r="C230" s="79" t="s">
        <v>219</v>
      </c>
      <c r="D230" s="80">
        <v>43336</v>
      </c>
      <c r="E230" s="79">
        <v>38170</v>
      </c>
    </row>
    <row r="231" spans="2:5">
      <c r="B231" s="79" t="s">
        <v>218</v>
      </c>
      <c r="C231" s="79" t="s">
        <v>220</v>
      </c>
      <c r="D231" s="80">
        <v>43340</v>
      </c>
      <c r="E231" s="79">
        <v>37270</v>
      </c>
    </row>
    <row r="232" spans="2:5">
      <c r="B232" s="79" t="s">
        <v>218</v>
      </c>
      <c r="C232" s="79" t="s">
        <v>219</v>
      </c>
      <c r="D232" s="80">
        <v>43364</v>
      </c>
      <c r="E232" s="79">
        <v>37270</v>
      </c>
    </row>
    <row r="233" spans="2:5">
      <c r="B233" s="79" t="s">
        <v>218</v>
      </c>
      <c r="C233" s="79" t="s">
        <v>220</v>
      </c>
      <c r="D233" s="80">
        <v>43369</v>
      </c>
      <c r="E233" s="79">
        <v>36360</v>
      </c>
    </row>
    <row r="236" spans="2:5">
      <c r="B236" s="371" t="s">
        <v>226</v>
      </c>
      <c r="C236" s="372"/>
      <c r="D236" s="372"/>
      <c r="E236" s="373"/>
    </row>
    <row r="237" spans="2:5">
      <c r="B237" s="78" t="s">
        <v>227</v>
      </c>
      <c r="C237" s="79" t="s">
        <v>219</v>
      </c>
      <c r="D237" s="80">
        <v>41015</v>
      </c>
      <c r="E237" s="81">
        <v>30000</v>
      </c>
    </row>
    <row r="238" spans="2:5">
      <c r="B238" s="78" t="s">
        <v>227</v>
      </c>
      <c r="C238" s="79" t="s">
        <v>220</v>
      </c>
      <c r="D238" s="80">
        <v>41043</v>
      </c>
      <c r="E238" s="81">
        <v>31940</v>
      </c>
    </row>
    <row r="239" spans="2:5">
      <c r="B239" s="78" t="s">
        <v>227</v>
      </c>
      <c r="C239" s="79" t="s">
        <v>219</v>
      </c>
      <c r="D239" s="80">
        <v>41134</v>
      </c>
      <c r="E239" s="81">
        <v>31940</v>
      </c>
    </row>
    <row r="240" spans="2:5">
      <c r="B240" s="78" t="s">
        <v>227</v>
      </c>
      <c r="C240" s="79" t="s">
        <v>220</v>
      </c>
      <c r="D240" s="80">
        <v>41149</v>
      </c>
      <c r="E240" s="81">
        <v>34190</v>
      </c>
    </row>
    <row r="241" spans="2:5">
      <c r="B241" s="78" t="s">
        <v>227</v>
      </c>
      <c r="C241" s="79" t="s">
        <v>219</v>
      </c>
      <c r="D241" s="80">
        <v>41449</v>
      </c>
      <c r="E241" s="81">
        <v>34190</v>
      </c>
    </row>
    <row r="242" spans="2:5">
      <c r="B242" s="78" t="s">
        <v>227</v>
      </c>
      <c r="C242" s="79" t="s">
        <v>220</v>
      </c>
      <c r="D242" s="80">
        <v>41457</v>
      </c>
      <c r="E242" s="81">
        <v>33550</v>
      </c>
    </row>
    <row r="243" spans="2:5">
      <c r="B243" s="78" t="s">
        <v>227</v>
      </c>
      <c r="C243" s="79" t="s">
        <v>219</v>
      </c>
      <c r="D243" s="80">
        <v>41547</v>
      </c>
      <c r="E243" s="81">
        <v>33550</v>
      </c>
    </row>
    <row r="244" spans="2:5">
      <c r="B244" s="78" t="s">
        <v>227</v>
      </c>
      <c r="C244" s="79" t="s">
        <v>220</v>
      </c>
      <c r="D244" s="80">
        <v>41561</v>
      </c>
      <c r="E244" s="81">
        <v>33040</v>
      </c>
    </row>
    <row r="245" spans="2:5">
      <c r="B245" s="78" t="s">
        <v>227</v>
      </c>
      <c r="C245" s="79" t="s">
        <v>219</v>
      </c>
      <c r="D245" s="80">
        <v>41708</v>
      </c>
      <c r="E245" s="81">
        <v>33040</v>
      </c>
    </row>
    <row r="246" spans="2:5">
      <c r="B246" s="78" t="s">
        <v>227</v>
      </c>
      <c r="C246" s="79" t="s">
        <v>220</v>
      </c>
      <c r="D246" s="80">
        <v>41723</v>
      </c>
      <c r="E246" s="81">
        <v>32110</v>
      </c>
    </row>
    <row r="247" spans="2:5">
      <c r="B247" s="78" t="s">
        <v>227</v>
      </c>
      <c r="C247" s="79" t="s">
        <v>219</v>
      </c>
      <c r="D247" s="80">
        <v>41771</v>
      </c>
      <c r="E247" s="81">
        <v>32110</v>
      </c>
    </row>
    <row r="248" spans="2:5">
      <c r="B248" s="78" t="s">
        <v>227</v>
      </c>
      <c r="C248" s="79" t="s">
        <v>220</v>
      </c>
      <c r="D248" s="80">
        <v>41810</v>
      </c>
      <c r="E248" s="81">
        <v>33490</v>
      </c>
    </row>
    <row r="249" spans="2:5">
      <c r="B249" s="78" t="s">
        <v>227</v>
      </c>
      <c r="C249" s="79" t="s">
        <v>219</v>
      </c>
      <c r="D249" s="80">
        <v>42569</v>
      </c>
      <c r="E249" s="81">
        <v>33490</v>
      </c>
    </row>
    <row r="250" spans="2:5">
      <c r="B250" s="78" t="s">
        <v>227</v>
      </c>
      <c r="C250" s="79" t="s">
        <v>220</v>
      </c>
      <c r="D250" s="80">
        <v>42579</v>
      </c>
      <c r="E250" s="81">
        <v>32300</v>
      </c>
    </row>
    <row r="251" spans="2:5">
      <c r="B251" s="78" t="s">
        <v>227</v>
      </c>
      <c r="C251" s="79" t="s">
        <v>219</v>
      </c>
      <c r="D251" s="80">
        <v>43633</v>
      </c>
      <c r="E251" s="81">
        <v>32300</v>
      </c>
    </row>
    <row r="252" spans="2:5">
      <c r="B252" s="82" t="s">
        <v>227</v>
      </c>
      <c r="C252" s="83" t="s">
        <v>220</v>
      </c>
      <c r="D252" s="84">
        <v>43635</v>
      </c>
      <c r="E252" s="85">
        <v>31670</v>
      </c>
    </row>
    <row r="255" spans="2:5">
      <c r="B255" s="371" t="s">
        <v>228</v>
      </c>
      <c r="C255" s="372"/>
      <c r="D255" s="372"/>
      <c r="E255" s="373"/>
    </row>
    <row r="256" spans="2:5">
      <c r="B256" s="95" t="s">
        <v>227</v>
      </c>
      <c r="C256" s="96" t="s">
        <v>219</v>
      </c>
      <c r="D256" s="97">
        <v>41044</v>
      </c>
      <c r="E256" s="69">
        <v>30000</v>
      </c>
    </row>
    <row r="257" spans="2:5">
      <c r="B257" s="95" t="s">
        <v>227</v>
      </c>
      <c r="C257" s="96" t="s">
        <v>220</v>
      </c>
      <c r="D257" s="97">
        <v>41071</v>
      </c>
      <c r="E257" s="69">
        <v>29700</v>
      </c>
    </row>
    <row r="258" spans="2:5">
      <c r="B258" s="95" t="s">
        <v>227</v>
      </c>
      <c r="C258" s="96" t="s">
        <v>219</v>
      </c>
      <c r="D258" s="97">
        <v>41072</v>
      </c>
      <c r="E258" s="69">
        <v>29700</v>
      </c>
    </row>
    <row r="259" spans="2:5">
      <c r="B259" s="95" t="s">
        <v>227</v>
      </c>
      <c r="C259" s="96" t="s">
        <v>220</v>
      </c>
      <c r="D259" s="97">
        <v>41075</v>
      </c>
      <c r="E259" s="69">
        <v>29480</v>
      </c>
    </row>
    <row r="260" spans="2:5">
      <c r="B260" s="95" t="s">
        <v>227</v>
      </c>
      <c r="C260" s="96" t="s">
        <v>219</v>
      </c>
      <c r="D260" s="97">
        <v>41107</v>
      </c>
      <c r="E260" s="69">
        <v>29480</v>
      </c>
    </row>
    <row r="261" spans="2:5">
      <c r="B261" s="95" t="s">
        <v>227</v>
      </c>
      <c r="C261" s="96" t="s">
        <v>220</v>
      </c>
      <c r="D261" s="97">
        <v>41123</v>
      </c>
      <c r="E261" s="69">
        <v>31410</v>
      </c>
    </row>
    <row r="262" spans="2:5">
      <c r="B262" s="95" t="s">
        <v>227</v>
      </c>
      <c r="C262" s="96" t="s">
        <v>219</v>
      </c>
      <c r="D262" s="97">
        <v>41464</v>
      </c>
      <c r="E262" s="69">
        <v>31410</v>
      </c>
    </row>
    <row r="263" spans="2:5">
      <c r="B263" s="95" t="s">
        <v>227</v>
      </c>
      <c r="C263" s="96" t="s">
        <v>220</v>
      </c>
      <c r="D263" s="97">
        <v>41465</v>
      </c>
      <c r="E263" s="69">
        <v>31020</v>
      </c>
    </row>
    <row r="264" spans="2:5">
      <c r="B264" s="95" t="s">
        <v>227</v>
      </c>
      <c r="C264" s="96" t="s">
        <v>219</v>
      </c>
      <c r="D264" s="97">
        <v>41821</v>
      </c>
      <c r="E264" s="69">
        <v>31020</v>
      </c>
    </row>
    <row r="265" spans="2:5">
      <c r="B265" s="95" t="s">
        <v>227</v>
      </c>
      <c r="C265" s="96" t="s">
        <v>220</v>
      </c>
      <c r="D265" s="97">
        <v>41822</v>
      </c>
      <c r="E265" s="69">
        <v>30720</v>
      </c>
    </row>
    <row r="266" spans="2:5">
      <c r="B266" s="95" t="s">
        <v>227</v>
      </c>
      <c r="C266" s="96" t="s">
        <v>219</v>
      </c>
      <c r="D266" s="97">
        <v>41905</v>
      </c>
      <c r="E266" s="69">
        <v>30720</v>
      </c>
    </row>
    <row r="267" spans="2:5">
      <c r="B267" s="95" t="s">
        <v>227</v>
      </c>
      <c r="C267" s="96" t="s">
        <v>220</v>
      </c>
      <c r="D267" s="97">
        <v>41927</v>
      </c>
      <c r="E267" s="69">
        <v>30440</v>
      </c>
    </row>
    <row r="268" spans="2:5">
      <c r="B268" s="95" t="s">
        <v>227</v>
      </c>
      <c r="C268" s="96" t="s">
        <v>219</v>
      </c>
      <c r="D268" s="97">
        <v>42185</v>
      </c>
      <c r="E268" s="69">
        <v>30440</v>
      </c>
    </row>
    <row r="269" spans="2:5">
      <c r="B269" s="95" t="s">
        <v>227</v>
      </c>
      <c r="C269" s="96" t="s">
        <v>220</v>
      </c>
      <c r="D269" s="97">
        <v>42193</v>
      </c>
      <c r="E269" s="69">
        <v>32910</v>
      </c>
    </row>
    <row r="270" spans="2:5">
      <c r="B270" s="95" t="s">
        <v>227</v>
      </c>
      <c r="C270" s="96" t="s">
        <v>219</v>
      </c>
      <c r="D270" s="97">
        <v>42458</v>
      </c>
      <c r="E270" s="69">
        <v>32910</v>
      </c>
    </row>
    <row r="271" spans="2:5">
      <c r="B271" s="95" t="s">
        <v>227</v>
      </c>
      <c r="C271" s="96" t="s">
        <v>220</v>
      </c>
      <c r="D271" s="97">
        <v>42468</v>
      </c>
      <c r="E271" s="69">
        <v>32670</v>
      </c>
    </row>
    <row r="272" spans="2:5">
      <c r="B272" s="95" t="s">
        <v>227</v>
      </c>
      <c r="C272" s="96" t="s">
        <v>219</v>
      </c>
      <c r="D272" s="97">
        <v>42486</v>
      </c>
      <c r="E272" s="69">
        <v>32670</v>
      </c>
    </row>
    <row r="273" spans="2:5">
      <c r="B273" s="95" t="s">
        <v>227</v>
      </c>
      <c r="C273" s="96" t="s">
        <v>220</v>
      </c>
      <c r="D273" s="97">
        <v>42495</v>
      </c>
      <c r="E273" s="69">
        <v>35170</v>
      </c>
    </row>
    <row r="274" spans="2:5">
      <c r="B274" s="95" t="s">
        <v>227</v>
      </c>
      <c r="C274" s="96" t="s">
        <v>219</v>
      </c>
      <c r="D274" s="97">
        <v>43571</v>
      </c>
      <c r="E274" s="69">
        <v>35170</v>
      </c>
    </row>
    <row r="275" spans="2:5">
      <c r="B275" s="98" t="s">
        <v>227</v>
      </c>
      <c r="C275" s="99" t="s">
        <v>220</v>
      </c>
      <c r="D275" s="100">
        <v>43599</v>
      </c>
      <c r="E275" s="71">
        <v>37240</v>
      </c>
    </row>
    <row r="277" spans="2:5">
      <c r="B277" s="371" t="s">
        <v>229</v>
      </c>
      <c r="C277" s="372"/>
      <c r="D277" s="372"/>
      <c r="E277" s="373"/>
    </row>
    <row r="278" spans="2:5">
      <c r="B278" s="101" t="s">
        <v>227</v>
      </c>
      <c r="C278" s="76" t="s">
        <v>219</v>
      </c>
      <c r="D278" s="102">
        <v>41150</v>
      </c>
      <c r="E278" s="59">
        <v>30000</v>
      </c>
    </row>
    <row r="279" spans="2:5">
      <c r="B279" s="101" t="s">
        <v>227</v>
      </c>
      <c r="C279" s="76" t="s">
        <v>220</v>
      </c>
      <c r="D279" s="102">
        <v>41157</v>
      </c>
      <c r="E279" s="59">
        <v>32180</v>
      </c>
    </row>
    <row r="280" spans="2:5">
      <c r="B280" s="101" t="s">
        <v>227</v>
      </c>
      <c r="C280" s="76" t="s">
        <v>219</v>
      </c>
      <c r="D280" s="102">
        <v>41283</v>
      </c>
      <c r="E280" s="59">
        <v>32180</v>
      </c>
    </row>
    <row r="281" spans="2:5">
      <c r="B281" s="101" t="s">
        <v>227</v>
      </c>
      <c r="C281" s="76" t="s">
        <v>220</v>
      </c>
      <c r="D281" s="102">
        <v>41297</v>
      </c>
      <c r="E281" s="59">
        <v>31600</v>
      </c>
    </row>
    <row r="282" spans="2:5">
      <c r="B282" s="101" t="s">
        <v>227</v>
      </c>
      <c r="C282" s="76" t="s">
        <v>219</v>
      </c>
      <c r="D282" s="102">
        <v>41332</v>
      </c>
      <c r="E282" s="59">
        <v>31600</v>
      </c>
    </row>
    <row r="283" spans="2:5">
      <c r="B283" s="101" t="s">
        <v>227</v>
      </c>
      <c r="C283" s="76" t="s">
        <v>220</v>
      </c>
      <c r="D283" s="102">
        <v>41347</v>
      </c>
      <c r="E283" s="59">
        <v>33680</v>
      </c>
    </row>
    <row r="284" spans="2:5">
      <c r="B284" s="101" t="s">
        <v>227</v>
      </c>
      <c r="C284" s="76" t="s">
        <v>219</v>
      </c>
      <c r="D284" s="102">
        <v>41388</v>
      </c>
      <c r="E284" s="59">
        <v>33680</v>
      </c>
    </row>
    <row r="285" spans="2:5">
      <c r="B285" s="101" t="s">
        <v>227</v>
      </c>
      <c r="C285" s="76" t="s">
        <v>220</v>
      </c>
      <c r="D285" s="102">
        <v>41423</v>
      </c>
      <c r="E285" s="59">
        <v>35690</v>
      </c>
    </row>
    <row r="286" spans="2:5">
      <c r="B286" s="101" t="s">
        <v>227</v>
      </c>
      <c r="C286" s="76" t="s">
        <v>219</v>
      </c>
      <c r="D286" s="102">
        <v>41563</v>
      </c>
      <c r="E286" s="59">
        <v>35690</v>
      </c>
    </row>
    <row r="287" spans="2:5">
      <c r="B287" s="101" t="s">
        <v>227</v>
      </c>
      <c r="C287" s="76" t="s">
        <v>220</v>
      </c>
      <c r="D287" s="102">
        <v>41582</v>
      </c>
      <c r="E287" s="59">
        <v>35370</v>
      </c>
    </row>
    <row r="288" spans="2:5">
      <c r="B288" s="101" t="s">
        <v>227</v>
      </c>
      <c r="C288" s="76" t="s">
        <v>219</v>
      </c>
      <c r="D288" s="102">
        <v>41591</v>
      </c>
      <c r="E288" s="59">
        <v>35370</v>
      </c>
    </row>
    <row r="289" spans="2:5">
      <c r="B289" s="101" t="s">
        <v>227</v>
      </c>
      <c r="C289" s="76" t="s">
        <v>220</v>
      </c>
      <c r="D289" s="102">
        <v>41606</v>
      </c>
      <c r="E289" s="59">
        <v>35020</v>
      </c>
    </row>
    <row r="290" spans="2:5">
      <c r="B290" s="101" t="s">
        <v>227</v>
      </c>
      <c r="C290" s="76" t="s">
        <v>219</v>
      </c>
      <c r="D290" s="102">
        <v>41829</v>
      </c>
      <c r="E290" s="59">
        <v>35020</v>
      </c>
    </row>
    <row r="291" spans="2:5">
      <c r="B291" s="101" t="s">
        <v>227</v>
      </c>
      <c r="C291" s="76" t="s">
        <v>220</v>
      </c>
      <c r="D291" s="102">
        <v>41831</v>
      </c>
      <c r="E291" s="59">
        <v>34700</v>
      </c>
    </row>
    <row r="292" spans="2:5">
      <c r="B292" s="101" t="s">
        <v>227</v>
      </c>
      <c r="C292" s="76" t="s">
        <v>219</v>
      </c>
      <c r="D292" s="102">
        <v>41983</v>
      </c>
      <c r="E292" s="59">
        <v>34700</v>
      </c>
    </row>
    <row r="293" spans="2:5">
      <c r="B293" s="101" t="s">
        <v>227</v>
      </c>
      <c r="C293" s="76" t="s">
        <v>220</v>
      </c>
      <c r="D293" s="102">
        <v>42010</v>
      </c>
      <c r="E293" s="59">
        <v>34150</v>
      </c>
    </row>
    <row r="294" spans="2:5">
      <c r="B294" s="101" t="s">
        <v>227</v>
      </c>
      <c r="C294" s="76" t="s">
        <v>219</v>
      </c>
      <c r="D294" s="102">
        <v>42011</v>
      </c>
      <c r="E294" s="59">
        <v>34150</v>
      </c>
    </row>
    <row r="295" spans="2:5">
      <c r="B295" s="101" t="s">
        <v>227</v>
      </c>
      <c r="C295" s="76" t="s">
        <v>220</v>
      </c>
      <c r="D295" s="102">
        <v>42089</v>
      </c>
      <c r="E295" s="59">
        <v>35280</v>
      </c>
    </row>
    <row r="296" spans="2:5">
      <c r="B296" s="101" t="s">
        <v>227</v>
      </c>
      <c r="C296" s="76" t="s">
        <v>219</v>
      </c>
      <c r="D296" s="102">
        <v>42207</v>
      </c>
      <c r="E296" s="59">
        <v>35280</v>
      </c>
    </row>
    <row r="297" spans="2:5">
      <c r="B297" s="101" t="s">
        <v>227</v>
      </c>
      <c r="C297" s="76" t="s">
        <v>220</v>
      </c>
      <c r="D297" s="102">
        <v>42212</v>
      </c>
      <c r="E297" s="59">
        <v>34890</v>
      </c>
    </row>
    <row r="298" spans="2:5">
      <c r="B298" s="101" t="s">
        <v>227</v>
      </c>
      <c r="C298" s="76" t="s">
        <v>219</v>
      </c>
      <c r="D298" s="102">
        <v>42270</v>
      </c>
      <c r="E298" s="59">
        <v>34890</v>
      </c>
    </row>
    <row r="299" spans="2:5">
      <c r="B299" s="103" t="s">
        <v>227</v>
      </c>
      <c r="C299" s="104" t="s">
        <v>220</v>
      </c>
      <c r="D299" s="105">
        <v>42317</v>
      </c>
      <c r="E299" s="64">
        <v>35990</v>
      </c>
    </row>
    <row r="301" spans="2:5">
      <c r="B301" s="371" t="s">
        <v>230</v>
      </c>
      <c r="C301" s="372"/>
      <c r="D301" s="372"/>
      <c r="E301" s="373"/>
    </row>
    <row r="302" spans="2:5">
      <c r="B302" s="101" t="s">
        <v>227</v>
      </c>
      <c r="C302" s="76" t="s">
        <v>219</v>
      </c>
      <c r="D302" s="102">
        <v>41081</v>
      </c>
      <c r="E302" s="59">
        <v>30000</v>
      </c>
    </row>
    <row r="303" spans="2:5">
      <c r="B303" s="101" t="s">
        <v>227</v>
      </c>
      <c r="C303" s="76" t="s">
        <v>220</v>
      </c>
      <c r="D303" s="102">
        <v>41106</v>
      </c>
      <c r="E303" s="59">
        <v>32090</v>
      </c>
    </row>
    <row r="304" spans="2:5">
      <c r="B304" s="101" t="s">
        <v>227</v>
      </c>
      <c r="C304" s="76" t="s">
        <v>219</v>
      </c>
      <c r="D304" s="102">
        <v>41158</v>
      </c>
      <c r="E304" s="59">
        <v>32090</v>
      </c>
    </row>
    <row r="305" spans="2:5">
      <c r="B305" s="101" t="s">
        <v>227</v>
      </c>
      <c r="C305" s="76" t="s">
        <v>220</v>
      </c>
      <c r="D305" s="102">
        <v>41159</v>
      </c>
      <c r="E305" s="59">
        <v>30740</v>
      </c>
    </row>
    <row r="306" spans="2:5">
      <c r="B306" s="101" t="s">
        <v>227</v>
      </c>
      <c r="C306" s="76" t="s">
        <v>219</v>
      </c>
      <c r="D306" s="102">
        <v>41172</v>
      </c>
      <c r="E306" s="59">
        <v>30740</v>
      </c>
    </row>
    <row r="307" spans="2:5">
      <c r="B307" s="101" t="s">
        <v>227</v>
      </c>
      <c r="C307" s="76" t="s">
        <v>220</v>
      </c>
      <c r="D307" s="102">
        <v>41177</v>
      </c>
      <c r="E307" s="59">
        <v>30120</v>
      </c>
    </row>
    <row r="308" spans="2:5">
      <c r="B308" s="101" t="s">
        <v>227</v>
      </c>
      <c r="C308" s="76" t="s">
        <v>219</v>
      </c>
      <c r="D308" s="102">
        <v>41312</v>
      </c>
      <c r="E308" s="59">
        <v>30120</v>
      </c>
    </row>
    <row r="309" spans="2:5">
      <c r="B309" s="101" t="s">
        <v>227</v>
      </c>
      <c r="C309" s="76" t="s">
        <v>220</v>
      </c>
      <c r="D309" s="102">
        <v>41331</v>
      </c>
      <c r="E309" s="59">
        <v>32510</v>
      </c>
    </row>
    <row r="310" spans="2:5">
      <c r="B310" s="101" t="s">
        <v>227</v>
      </c>
      <c r="C310" s="76" t="s">
        <v>219</v>
      </c>
      <c r="D310" s="102">
        <v>41361</v>
      </c>
      <c r="E310" s="59">
        <v>32510</v>
      </c>
    </row>
    <row r="311" spans="2:5">
      <c r="B311" s="101" t="s">
        <v>227</v>
      </c>
      <c r="C311" s="76" t="s">
        <v>220</v>
      </c>
      <c r="D311" s="102">
        <v>41387</v>
      </c>
      <c r="E311" s="59">
        <v>34750</v>
      </c>
    </row>
    <row r="312" spans="2:5">
      <c r="B312" s="101" t="s">
        <v>227</v>
      </c>
      <c r="C312" s="76" t="s">
        <v>219</v>
      </c>
      <c r="D312" s="102">
        <v>41424</v>
      </c>
      <c r="E312" s="59">
        <v>34750</v>
      </c>
    </row>
    <row r="313" spans="2:5">
      <c r="B313" s="101" t="s">
        <v>227</v>
      </c>
      <c r="C313" s="76" t="s">
        <v>220</v>
      </c>
      <c r="D313" s="102">
        <v>41443</v>
      </c>
      <c r="E313" s="59">
        <v>34220</v>
      </c>
    </row>
    <row r="314" spans="2:5">
      <c r="B314" s="101" t="s">
        <v>227</v>
      </c>
      <c r="C314" s="76" t="s">
        <v>219</v>
      </c>
      <c r="D314" s="102">
        <v>41480</v>
      </c>
      <c r="E314" s="59">
        <v>34220</v>
      </c>
    </row>
    <row r="315" spans="2:5">
      <c r="B315" s="101" t="s">
        <v>227</v>
      </c>
      <c r="C315" s="76" t="s">
        <v>220</v>
      </c>
      <c r="D315" s="102">
        <v>41493</v>
      </c>
      <c r="E315" s="59">
        <v>33870</v>
      </c>
    </row>
    <row r="316" spans="2:5">
      <c r="B316" s="101" t="s">
        <v>227</v>
      </c>
      <c r="C316" s="76" t="s">
        <v>219</v>
      </c>
      <c r="D316" s="102">
        <v>41886</v>
      </c>
      <c r="E316" s="59">
        <v>33870</v>
      </c>
    </row>
    <row r="317" spans="2:5">
      <c r="B317" s="101" t="s">
        <v>227</v>
      </c>
      <c r="C317" s="76" t="s">
        <v>220</v>
      </c>
      <c r="D317" s="102">
        <v>41904</v>
      </c>
      <c r="E317" s="59">
        <v>36040</v>
      </c>
    </row>
    <row r="318" spans="2:5">
      <c r="B318" s="101" t="s">
        <v>227</v>
      </c>
      <c r="C318" s="76" t="s">
        <v>219</v>
      </c>
      <c r="D318" s="102">
        <v>42124</v>
      </c>
      <c r="E318" s="59">
        <v>36040</v>
      </c>
    </row>
    <row r="319" spans="2:5">
      <c r="B319" s="101" t="s">
        <v>227</v>
      </c>
      <c r="C319" s="76" t="s">
        <v>220</v>
      </c>
      <c r="D319" s="102">
        <v>42128</v>
      </c>
      <c r="E319" s="59">
        <v>35560</v>
      </c>
    </row>
    <row r="320" spans="2:5">
      <c r="B320" s="101" t="s">
        <v>227</v>
      </c>
      <c r="C320" s="76" t="s">
        <v>219</v>
      </c>
      <c r="D320" s="102">
        <v>42194</v>
      </c>
      <c r="E320" s="59">
        <v>35560</v>
      </c>
    </row>
    <row r="321" spans="2:5">
      <c r="B321" s="101" t="s">
        <v>227</v>
      </c>
      <c r="C321" s="76" t="s">
        <v>220</v>
      </c>
      <c r="D321" s="102">
        <v>42205</v>
      </c>
      <c r="E321" s="59">
        <v>34860</v>
      </c>
    </row>
    <row r="322" spans="2:5">
      <c r="B322" s="101" t="s">
        <v>227</v>
      </c>
      <c r="C322" s="76" t="s">
        <v>219</v>
      </c>
      <c r="D322" s="102">
        <v>42222</v>
      </c>
      <c r="E322" s="59">
        <v>34860</v>
      </c>
    </row>
    <row r="323" spans="2:5">
      <c r="B323" s="101" t="s">
        <v>227</v>
      </c>
      <c r="C323" s="76" t="s">
        <v>220</v>
      </c>
      <c r="D323" s="102">
        <v>42269</v>
      </c>
      <c r="E323" s="59">
        <v>36760</v>
      </c>
    </row>
    <row r="324" spans="2:5">
      <c r="B324" s="101" t="s">
        <v>227</v>
      </c>
      <c r="C324" s="76" t="s">
        <v>219</v>
      </c>
      <c r="D324" s="102">
        <v>42320</v>
      </c>
      <c r="E324" s="59">
        <v>36760</v>
      </c>
    </row>
    <row r="325" spans="2:5">
      <c r="B325" s="101" t="s">
        <v>227</v>
      </c>
      <c r="C325" s="76" t="s">
        <v>220</v>
      </c>
      <c r="D325" s="102">
        <v>42352</v>
      </c>
      <c r="E325" s="59">
        <v>37790</v>
      </c>
    </row>
    <row r="326" spans="2:5">
      <c r="B326" s="101" t="s">
        <v>227</v>
      </c>
      <c r="C326" s="76" t="s">
        <v>219</v>
      </c>
      <c r="D326" s="102">
        <v>42376</v>
      </c>
      <c r="E326" s="59">
        <v>37790</v>
      </c>
    </row>
    <row r="327" spans="2:5">
      <c r="B327" s="101" t="s">
        <v>227</v>
      </c>
      <c r="C327" s="76" t="s">
        <v>220</v>
      </c>
      <c r="D327" s="102">
        <v>42387</v>
      </c>
      <c r="E327" s="59">
        <v>37270</v>
      </c>
    </row>
    <row r="328" spans="2:5">
      <c r="B328" s="101" t="s">
        <v>227</v>
      </c>
      <c r="C328" s="76" t="s">
        <v>219</v>
      </c>
      <c r="D328" s="102">
        <v>42537</v>
      </c>
      <c r="E328" s="59">
        <v>37270</v>
      </c>
    </row>
    <row r="329" spans="2:5">
      <c r="B329" s="101" t="s">
        <v>227</v>
      </c>
      <c r="C329" s="76" t="s">
        <v>220</v>
      </c>
      <c r="D329" s="102">
        <v>42543</v>
      </c>
      <c r="E329" s="59">
        <v>36610</v>
      </c>
    </row>
    <row r="330" spans="2:5">
      <c r="B330" s="101" t="s">
        <v>227</v>
      </c>
      <c r="C330" s="76" t="s">
        <v>219</v>
      </c>
      <c r="D330" s="102">
        <v>42621</v>
      </c>
      <c r="E330" s="59">
        <v>36610</v>
      </c>
    </row>
    <row r="331" spans="2:5">
      <c r="B331" s="101" t="s">
        <v>227</v>
      </c>
      <c r="C331" s="76" t="s">
        <v>220</v>
      </c>
      <c r="D331" s="102">
        <v>42657</v>
      </c>
      <c r="E331" s="59">
        <v>35990</v>
      </c>
    </row>
    <row r="332" spans="2:5">
      <c r="B332" s="101" t="s">
        <v>227</v>
      </c>
      <c r="C332" s="76" t="s">
        <v>219</v>
      </c>
      <c r="D332" s="102">
        <v>43531</v>
      </c>
      <c r="E332" s="59">
        <v>35990</v>
      </c>
    </row>
    <row r="333" spans="2:5">
      <c r="B333" s="103" t="s">
        <v>227</v>
      </c>
      <c r="C333" s="104" t="s">
        <v>220</v>
      </c>
      <c r="D333" s="105">
        <v>43552</v>
      </c>
      <c r="E333" s="64">
        <v>38120</v>
      </c>
    </row>
    <row r="335" spans="2:5">
      <c r="B335" s="365" t="s">
        <v>231</v>
      </c>
      <c r="C335" s="366"/>
      <c r="D335" s="366"/>
      <c r="E335" s="367"/>
    </row>
    <row r="336" spans="2:5">
      <c r="B336" s="106" t="s">
        <v>227</v>
      </c>
      <c r="C336" s="107" t="s">
        <v>219</v>
      </c>
      <c r="D336" s="108">
        <v>41124</v>
      </c>
      <c r="E336" s="68">
        <v>30000</v>
      </c>
    </row>
    <row r="337" spans="2:5">
      <c r="B337" s="95" t="s">
        <v>227</v>
      </c>
      <c r="C337" s="96" t="s">
        <v>220</v>
      </c>
      <c r="D337" s="97">
        <v>41131</v>
      </c>
      <c r="E337" s="69">
        <v>29560</v>
      </c>
    </row>
    <row r="338" spans="2:5">
      <c r="B338" s="95" t="s">
        <v>227</v>
      </c>
      <c r="C338" s="96" t="s">
        <v>219</v>
      </c>
      <c r="D338" s="97">
        <v>41194</v>
      </c>
      <c r="E338" s="69">
        <v>29560</v>
      </c>
    </row>
    <row r="339" spans="2:5">
      <c r="B339" s="95" t="s">
        <v>227</v>
      </c>
      <c r="C339" s="96" t="s">
        <v>220</v>
      </c>
      <c r="D339" s="97">
        <v>41204</v>
      </c>
      <c r="E339" s="69">
        <v>28920</v>
      </c>
    </row>
    <row r="340" spans="2:5">
      <c r="B340" s="95" t="s">
        <v>227</v>
      </c>
      <c r="C340" s="96" t="s">
        <v>219</v>
      </c>
      <c r="D340" s="97">
        <v>41208</v>
      </c>
      <c r="E340" s="69">
        <v>28920</v>
      </c>
    </row>
    <row r="341" spans="2:5">
      <c r="B341" s="95" t="s">
        <v>227</v>
      </c>
      <c r="C341" s="96" t="s">
        <v>220</v>
      </c>
      <c r="D341" s="97">
        <v>41242</v>
      </c>
      <c r="E341" s="69">
        <v>30870</v>
      </c>
    </row>
    <row r="342" spans="2:5">
      <c r="B342" s="95" t="s">
        <v>227</v>
      </c>
      <c r="C342" s="96" t="s">
        <v>219</v>
      </c>
      <c r="D342" s="97">
        <v>41243</v>
      </c>
      <c r="E342" s="69">
        <v>30870</v>
      </c>
    </row>
    <row r="343" spans="2:5">
      <c r="B343" s="95" t="s">
        <v>227</v>
      </c>
      <c r="C343" s="96" t="s">
        <v>220</v>
      </c>
      <c r="D343" s="97">
        <v>41248</v>
      </c>
      <c r="E343" s="69">
        <v>29690</v>
      </c>
    </row>
    <row r="344" spans="2:5">
      <c r="B344" s="95" t="s">
        <v>227</v>
      </c>
      <c r="C344" s="96" t="s">
        <v>219</v>
      </c>
      <c r="D344" s="97">
        <v>41264</v>
      </c>
      <c r="E344" s="69">
        <v>29690</v>
      </c>
    </row>
    <row r="345" spans="2:5">
      <c r="B345" s="95" t="s">
        <v>227</v>
      </c>
      <c r="C345" s="96" t="s">
        <v>220</v>
      </c>
      <c r="D345" s="97">
        <v>41268</v>
      </c>
      <c r="E345" s="69">
        <v>28890</v>
      </c>
    </row>
    <row r="346" spans="2:5">
      <c r="B346" s="95" t="s">
        <v>227</v>
      </c>
      <c r="C346" s="96" t="s">
        <v>219</v>
      </c>
      <c r="D346" s="97">
        <v>41348</v>
      </c>
      <c r="E346" s="69">
        <v>28890</v>
      </c>
    </row>
    <row r="347" spans="2:5">
      <c r="B347" s="95" t="s">
        <v>227</v>
      </c>
      <c r="C347" s="96" t="s">
        <v>220</v>
      </c>
      <c r="D347" s="97">
        <v>41358</v>
      </c>
      <c r="E347" s="69">
        <v>28370</v>
      </c>
    </row>
    <row r="348" spans="2:5">
      <c r="B348" s="95" t="s">
        <v>227</v>
      </c>
      <c r="C348" s="96" t="s">
        <v>219</v>
      </c>
      <c r="D348" s="97">
        <v>41502</v>
      </c>
      <c r="E348" s="69">
        <v>28370</v>
      </c>
    </row>
    <row r="349" spans="2:5">
      <c r="B349" s="95" t="s">
        <v>227</v>
      </c>
      <c r="C349" s="96" t="s">
        <v>220</v>
      </c>
      <c r="D349" s="97">
        <v>41544</v>
      </c>
      <c r="E349" s="69">
        <v>30550</v>
      </c>
    </row>
    <row r="350" spans="2:5">
      <c r="B350" s="95" t="s">
        <v>227</v>
      </c>
      <c r="C350" s="96" t="s">
        <v>219</v>
      </c>
      <c r="D350" s="97">
        <v>41621</v>
      </c>
      <c r="E350" s="69">
        <v>30550</v>
      </c>
    </row>
    <row r="351" spans="2:5">
      <c r="B351" s="95" t="s">
        <v>227</v>
      </c>
      <c r="C351" s="96" t="s">
        <v>220</v>
      </c>
      <c r="D351" s="97">
        <v>41648</v>
      </c>
      <c r="E351" s="69">
        <v>32510</v>
      </c>
    </row>
    <row r="352" spans="2:5">
      <c r="B352" s="95" t="s">
        <v>227</v>
      </c>
      <c r="C352" s="96" t="s">
        <v>219</v>
      </c>
      <c r="D352" s="97">
        <v>41649</v>
      </c>
      <c r="E352" s="69">
        <v>32510</v>
      </c>
    </row>
    <row r="353" spans="2:5">
      <c r="B353" s="95" t="s">
        <v>227</v>
      </c>
      <c r="C353" s="96" t="s">
        <v>220</v>
      </c>
      <c r="D353" s="97">
        <v>41705</v>
      </c>
      <c r="E353" s="69">
        <v>34680</v>
      </c>
    </row>
    <row r="354" spans="2:5">
      <c r="B354" s="95" t="s">
        <v>227</v>
      </c>
      <c r="C354" s="96" t="s">
        <v>219</v>
      </c>
      <c r="D354" s="97">
        <v>41740</v>
      </c>
      <c r="E354" s="69">
        <v>34680</v>
      </c>
    </row>
    <row r="355" spans="2:5">
      <c r="B355" s="95" t="s">
        <v>227</v>
      </c>
      <c r="C355" s="96" t="s">
        <v>220</v>
      </c>
      <c r="D355" s="97">
        <v>41768</v>
      </c>
      <c r="E355" s="69">
        <v>36640</v>
      </c>
    </row>
    <row r="356" spans="2:5">
      <c r="B356" s="95" t="s">
        <v>227</v>
      </c>
      <c r="C356" s="96" t="s">
        <v>219</v>
      </c>
      <c r="D356" s="97">
        <v>41838</v>
      </c>
      <c r="E356" s="69">
        <v>36640</v>
      </c>
    </row>
    <row r="357" spans="2:5">
      <c r="B357" s="95" t="s">
        <v>227</v>
      </c>
      <c r="C357" s="96" t="s">
        <v>220</v>
      </c>
      <c r="D357" s="97">
        <v>41849</v>
      </c>
      <c r="E357" s="69">
        <v>36110</v>
      </c>
    </row>
    <row r="358" spans="2:5">
      <c r="B358" s="95" t="s">
        <v>227</v>
      </c>
      <c r="C358" s="96" t="s">
        <v>219</v>
      </c>
      <c r="D358" s="97">
        <v>41852</v>
      </c>
      <c r="E358" s="69">
        <v>36110</v>
      </c>
    </row>
    <row r="359" spans="2:5">
      <c r="B359" s="95" t="s">
        <v>227</v>
      </c>
      <c r="C359" s="96" t="s">
        <v>220</v>
      </c>
      <c r="D359" s="97">
        <v>41855</v>
      </c>
      <c r="E359" s="69">
        <v>35750</v>
      </c>
    </row>
    <row r="360" spans="2:5">
      <c r="B360" s="95" t="s">
        <v>227</v>
      </c>
      <c r="C360" s="96" t="s">
        <v>219</v>
      </c>
      <c r="D360" s="97">
        <v>41859</v>
      </c>
      <c r="E360" s="69">
        <v>35750</v>
      </c>
    </row>
    <row r="361" spans="2:5">
      <c r="B361" s="95" t="s">
        <v>227</v>
      </c>
      <c r="C361" s="96" t="s">
        <v>220</v>
      </c>
      <c r="D361" s="97">
        <v>41885</v>
      </c>
      <c r="E361" s="69">
        <v>38080</v>
      </c>
    </row>
    <row r="362" spans="2:5">
      <c r="B362" s="95" t="s">
        <v>227</v>
      </c>
      <c r="C362" s="96" t="s">
        <v>219</v>
      </c>
      <c r="D362" s="97">
        <v>41929</v>
      </c>
      <c r="E362" s="69">
        <v>38080</v>
      </c>
    </row>
    <row r="363" spans="2:5">
      <c r="B363" s="95" t="s">
        <v>227</v>
      </c>
      <c r="C363" s="96" t="s">
        <v>220</v>
      </c>
      <c r="D363" s="97">
        <v>41974</v>
      </c>
      <c r="E363" s="69">
        <v>39090</v>
      </c>
    </row>
    <row r="364" spans="2:5">
      <c r="B364" s="95" t="s">
        <v>227</v>
      </c>
      <c r="C364" s="96" t="s">
        <v>219</v>
      </c>
      <c r="D364" s="97">
        <v>42090</v>
      </c>
      <c r="E364" s="69">
        <v>39090</v>
      </c>
    </row>
    <row r="365" spans="2:5">
      <c r="B365" s="95" t="s">
        <v>227</v>
      </c>
      <c r="C365" s="96" t="s">
        <v>220</v>
      </c>
      <c r="D365" s="97">
        <v>42104</v>
      </c>
      <c r="E365" s="69">
        <v>41120</v>
      </c>
    </row>
    <row r="366" spans="2:5">
      <c r="B366" s="95" t="s">
        <v>227</v>
      </c>
      <c r="C366" s="96" t="s">
        <v>219</v>
      </c>
      <c r="D366" s="97">
        <v>42111</v>
      </c>
      <c r="E366" s="69">
        <v>41120</v>
      </c>
    </row>
    <row r="367" spans="2:5">
      <c r="B367" s="95" t="s">
        <v>227</v>
      </c>
      <c r="C367" s="96" t="s">
        <v>220</v>
      </c>
      <c r="D367" s="97">
        <v>42118</v>
      </c>
      <c r="E367" s="69">
        <v>40460</v>
      </c>
    </row>
    <row r="368" spans="2:5">
      <c r="B368" s="95" t="s">
        <v>227</v>
      </c>
      <c r="C368" s="96" t="s">
        <v>219</v>
      </c>
      <c r="D368" s="97">
        <v>42132</v>
      </c>
      <c r="E368" s="69">
        <v>40460</v>
      </c>
    </row>
    <row r="369" spans="2:5">
      <c r="B369" s="95" t="s">
        <v>227</v>
      </c>
      <c r="C369" s="96" t="s">
        <v>220</v>
      </c>
      <c r="D369" s="97">
        <v>42184</v>
      </c>
      <c r="E369" s="69">
        <v>42590</v>
      </c>
    </row>
    <row r="370" spans="2:5">
      <c r="B370" s="95" t="s">
        <v>227</v>
      </c>
      <c r="C370" s="96" t="s">
        <v>219</v>
      </c>
      <c r="D370" s="97">
        <v>42363</v>
      </c>
      <c r="E370" s="69">
        <v>42590</v>
      </c>
    </row>
    <row r="371" spans="2:5">
      <c r="B371" s="95" t="s">
        <v>227</v>
      </c>
      <c r="C371" s="96" t="s">
        <v>220</v>
      </c>
      <c r="D371" s="97">
        <v>42367</v>
      </c>
      <c r="E371" s="69">
        <v>42170</v>
      </c>
    </row>
    <row r="372" spans="2:5">
      <c r="B372" s="95" t="s">
        <v>227</v>
      </c>
      <c r="C372" s="96" t="s">
        <v>219</v>
      </c>
      <c r="D372" s="97">
        <v>42391</v>
      </c>
      <c r="E372" s="69">
        <v>42170</v>
      </c>
    </row>
    <row r="373" spans="2:5">
      <c r="B373" s="95" t="s">
        <v>227</v>
      </c>
      <c r="C373" s="96" t="s">
        <v>220</v>
      </c>
      <c r="D373" s="97">
        <v>42395</v>
      </c>
      <c r="E373" s="69">
        <v>41960</v>
      </c>
    </row>
    <row r="374" spans="2:5">
      <c r="B374" s="95" t="s">
        <v>227</v>
      </c>
      <c r="C374" s="96" t="s">
        <v>219</v>
      </c>
      <c r="D374" s="97">
        <v>42398</v>
      </c>
      <c r="E374" s="69">
        <v>41960</v>
      </c>
    </row>
    <row r="375" spans="2:5">
      <c r="B375" s="95" t="s">
        <v>227</v>
      </c>
      <c r="C375" s="96" t="s">
        <v>220</v>
      </c>
      <c r="D375" s="97">
        <v>42404</v>
      </c>
      <c r="E375" s="69">
        <v>41600</v>
      </c>
    </row>
    <row r="376" spans="2:5">
      <c r="B376" s="95" t="s">
        <v>227</v>
      </c>
      <c r="C376" s="96" t="s">
        <v>219</v>
      </c>
      <c r="D376" s="97">
        <v>42426</v>
      </c>
      <c r="E376" s="69">
        <v>41600</v>
      </c>
    </row>
    <row r="377" spans="2:5">
      <c r="B377" s="95" t="s">
        <v>227</v>
      </c>
      <c r="C377" s="96" t="s">
        <v>220</v>
      </c>
      <c r="D377" s="97">
        <v>42429</v>
      </c>
      <c r="E377" s="69">
        <v>41170</v>
      </c>
    </row>
    <row r="378" spans="2:5">
      <c r="B378" s="95" t="s">
        <v>227</v>
      </c>
      <c r="C378" s="96" t="s">
        <v>219</v>
      </c>
      <c r="D378" s="97">
        <v>42440</v>
      </c>
      <c r="E378" s="69">
        <v>41170</v>
      </c>
    </row>
    <row r="379" spans="2:5">
      <c r="B379" s="95" t="s">
        <v>227</v>
      </c>
      <c r="C379" s="96" t="s">
        <v>220</v>
      </c>
      <c r="D379" s="97">
        <v>42447</v>
      </c>
      <c r="E379" s="69">
        <v>40380</v>
      </c>
    </row>
    <row r="380" spans="2:5">
      <c r="B380" s="95" t="s">
        <v>227</v>
      </c>
      <c r="C380" s="96" t="s">
        <v>219</v>
      </c>
      <c r="D380" s="97">
        <v>42496</v>
      </c>
      <c r="E380" s="69">
        <v>40380</v>
      </c>
    </row>
    <row r="381" spans="2:5">
      <c r="B381" s="95" t="s">
        <v>227</v>
      </c>
      <c r="C381" s="96" t="s">
        <v>220</v>
      </c>
      <c r="D381" s="97">
        <v>42502</v>
      </c>
      <c r="E381" s="69">
        <v>42950</v>
      </c>
    </row>
    <row r="382" spans="2:5">
      <c r="B382" s="95" t="s">
        <v>227</v>
      </c>
      <c r="C382" s="96" t="s">
        <v>219</v>
      </c>
      <c r="D382" s="97">
        <v>42503</v>
      </c>
      <c r="E382" s="69">
        <v>42950</v>
      </c>
    </row>
    <row r="383" spans="2:5">
      <c r="B383" s="95" t="s">
        <v>227</v>
      </c>
      <c r="C383" s="96" t="s">
        <v>220</v>
      </c>
      <c r="D383" s="97">
        <v>42529</v>
      </c>
      <c r="E383" s="69">
        <v>42300</v>
      </c>
    </row>
    <row r="384" spans="2:5">
      <c r="B384" s="95" t="s">
        <v>227</v>
      </c>
      <c r="C384" s="96" t="s">
        <v>219</v>
      </c>
      <c r="D384" s="97">
        <v>42594</v>
      </c>
      <c r="E384" s="69">
        <v>42300</v>
      </c>
    </row>
    <row r="385" spans="2:5">
      <c r="B385" s="95" t="s">
        <v>227</v>
      </c>
      <c r="C385" s="96" t="s">
        <v>220</v>
      </c>
      <c r="D385" s="97">
        <v>42620</v>
      </c>
      <c r="E385" s="69">
        <v>44300</v>
      </c>
    </row>
    <row r="386" spans="2:5">
      <c r="B386" s="95" t="s">
        <v>227</v>
      </c>
      <c r="C386" s="96" t="s">
        <v>219</v>
      </c>
      <c r="D386" s="97">
        <v>43553</v>
      </c>
      <c r="E386" s="69">
        <v>44300</v>
      </c>
    </row>
    <row r="387" spans="2:5">
      <c r="B387" s="98" t="s">
        <v>227</v>
      </c>
      <c r="C387" s="99" t="s">
        <v>220</v>
      </c>
      <c r="D387" s="100">
        <v>43557</v>
      </c>
      <c r="E387" s="71">
        <v>43550</v>
      </c>
    </row>
  </sheetData>
  <mergeCells count="12">
    <mergeCell ref="A1:D1"/>
    <mergeCell ref="B31:E31"/>
    <mergeCell ref="B59:E59"/>
    <mergeCell ref="B105:E105"/>
    <mergeCell ref="B153:E153"/>
    <mergeCell ref="B335:E335"/>
    <mergeCell ref="F3:F24"/>
    <mergeCell ref="B201:E201"/>
    <mergeCell ref="B236:E236"/>
    <mergeCell ref="B255:E255"/>
    <mergeCell ref="B277:E277"/>
    <mergeCell ref="B301:E301"/>
  </mergeCells>
  <phoneticPr fontId="9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Normal="100" workbookViewId="0">
      <pane xSplit="6" ySplit="3" topLeftCell="H4" activePane="bottomRight" state="frozen"/>
      <selection pane="topRight"/>
      <selection pane="bottomLeft"/>
      <selection pane="bottomRight" activeCell="R13" sqref="R13"/>
    </sheetView>
  </sheetViews>
  <sheetFormatPr defaultColWidth="9" defaultRowHeight="16.5" outlineLevelCol="1"/>
  <cols>
    <col min="1" max="2" width="3.5" style="1" customWidth="1" outlineLevel="1"/>
    <col min="3" max="6" width="10.875" customWidth="1" outlineLevel="1"/>
    <col min="7" max="10" width="10.875" customWidth="1"/>
    <col min="11" max="11" width="10.125" bestFit="1" customWidth="1"/>
    <col min="12" max="12" width="11.375" customWidth="1"/>
    <col min="13" max="13" width="9.375" customWidth="1"/>
    <col min="14" max="15" width="7.375" customWidth="1"/>
    <col min="16" max="16" width="9.375" customWidth="1"/>
    <col min="17" max="17" width="10.25" customWidth="1"/>
    <col min="18" max="18" width="12.75" customWidth="1"/>
    <col min="19" max="19" width="37.875" customWidth="1"/>
    <col min="20" max="20" width="24.25" customWidth="1"/>
  </cols>
  <sheetData>
    <row r="1" spans="1:20">
      <c r="G1" s="3"/>
      <c r="H1" s="3"/>
      <c r="I1" s="3"/>
      <c r="J1" s="3"/>
      <c r="K1" s="3"/>
    </row>
    <row r="2" spans="1:20">
      <c r="F2" s="4"/>
      <c r="G2" s="381" t="s">
        <v>232</v>
      </c>
      <c r="H2" s="382"/>
      <c r="I2" s="382"/>
      <c r="J2" s="382"/>
      <c r="K2" s="382"/>
      <c r="L2" s="383" t="s">
        <v>233</v>
      </c>
      <c r="M2" s="384"/>
      <c r="N2" s="385"/>
      <c r="O2" s="385"/>
      <c r="P2" s="385"/>
      <c r="Q2" s="385"/>
      <c r="R2" s="386"/>
    </row>
    <row r="3" spans="1:20" s="1" customFormat="1" ht="33.75" thickBot="1">
      <c r="C3" s="5" t="s">
        <v>234</v>
      </c>
      <c r="D3" s="5" t="s">
        <v>235</v>
      </c>
      <c r="E3" s="5" t="s">
        <v>236</v>
      </c>
      <c r="F3" s="5" t="s">
        <v>237</v>
      </c>
      <c r="G3" s="6" t="s">
        <v>238</v>
      </c>
      <c r="H3" s="7" t="s">
        <v>239</v>
      </c>
      <c r="I3" s="29" t="s">
        <v>240</v>
      </c>
      <c r="J3" s="7" t="s">
        <v>210</v>
      </c>
      <c r="K3" s="30" t="s">
        <v>241</v>
      </c>
      <c r="L3" s="31" t="s">
        <v>238</v>
      </c>
      <c r="M3" s="32" t="s">
        <v>239</v>
      </c>
      <c r="N3" s="33" t="s">
        <v>240</v>
      </c>
      <c r="O3" s="34" t="s">
        <v>210</v>
      </c>
      <c r="P3" s="33" t="s">
        <v>241</v>
      </c>
      <c r="Q3" s="33" t="s">
        <v>242</v>
      </c>
      <c r="R3" s="38" t="s">
        <v>243</v>
      </c>
      <c r="S3" s="39" t="s">
        <v>244</v>
      </c>
    </row>
    <row r="4" spans="1:20">
      <c r="A4" s="8">
        <v>1</v>
      </c>
      <c r="B4" s="9">
        <v>15</v>
      </c>
      <c r="C4" s="10">
        <v>40544</v>
      </c>
      <c r="D4" s="11">
        <v>41244</v>
      </c>
      <c r="E4" s="11">
        <v>41275</v>
      </c>
      <c r="F4" s="12">
        <v>41426</v>
      </c>
      <c r="G4" s="13">
        <v>14.1</v>
      </c>
      <c r="H4" s="14">
        <v>4230</v>
      </c>
      <c r="I4" s="14">
        <v>104</v>
      </c>
      <c r="J4" s="14">
        <v>42.31</v>
      </c>
      <c r="K4" s="14">
        <v>8030</v>
      </c>
      <c r="L4" s="13">
        <v>18.07</v>
      </c>
      <c r="M4" s="14">
        <v>5420</v>
      </c>
      <c r="N4" s="14">
        <v>20</v>
      </c>
      <c r="O4" s="14">
        <v>40</v>
      </c>
      <c r="P4" s="14">
        <v>2050</v>
      </c>
      <c r="Q4" s="40">
        <f>M4*2/P4</f>
        <v>5.2878048780487807</v>
      </c>
      <c r="R4" s="41">
        <f>(0-(M4*2)/(H4/2))</f>
        <v>-5.125295508274232</v>
      </c>
      <c r="S4" s="41"/>
      <c r="T4" s="387" t="s">
        <v>245</v>
      </c>
    </row>
    <row r="5" spans="1:20">
      <c r="A5" s="13">
        <v>2</v>
      </c>
      <c r="B5" s="14">
        <v>16</v>
      </c>
      <c r="C5" s="15">
        <v>40725</v>
      </c>
      <c r="D5" s="16">
        <v>41426</v>
      </c>
      <c r="E5" s="16">
        <v>41456</v>
      </c>
      <c r="F5" s="17">
        <v>41609</v>
      </c>
      <c r="G5" s="13">
        <v>30.2</v>
      </c>
      <c r="H5" s="14">
        <v>9060</v>
      </c>
      <c r="I5" s="14">
        <v>86</v>
      </c>
      <c r="J5" s="14">
        <v>37.21</v>
      </c>
      <c r="K5" s="14">
        <v>8030</v>
      </c>
      <c r="L5" s="13">
        <v>3.13</v>
      </c>
      <c r="M5" s="14">
        <v>940</v>
      </c>
      <c r="N5" s="14">
        <v>14</v>
      </c>
      <c r="O5" s="14">
        <v>28.57</v>
      </c>
      <c r="P5" s="14">
        <v>1340</v>
      </c>
      <c r="Q5" s="42">
        <f>M5*2/P5</f>
        <v>1.4029850746268657</v>
      </c>
      <c r="R5" s="43">
        <f>(M5*2)/(H5/2)</f>
        <v>0.41501103752759383</v>
      </c>
      <c r="S5" s="43"/>
      <c r="T5" s="388"/>
    </row>
    <row r="6" spans="1:20">
      <c r="A6" s="13">
        <v>3</v>
      </c>
      <c r="B6" s="14">
        <v>17</v>
      </c>
      <c r="C6" s="15">
        <v>40909</v>
      </c>
      <c r="D6" s="16">
        <v>41609</v>
      </c>
      <c r="E6" s="16">
        <v>41640</v>
      </c>
      <c r="F6" s="17">
        <v>41791</v>
      </c>
      <c r="G6" s="13">
        <v>51.4</v>
      </c>
      <c r="H6" s="14">
        <v>15420</v>
      </c>
      <c r="I6" s="14">
        <v>74</v>
      </c>
      <c r="J6" s="14">
        <v>43.24</v>
      </c>
      <c r="K6" s="14">
        <v>3410</v>
      </c>
      <c r="L6" s="13">
        <v>15.8</v>
      </c>
      <c r="M6" s="14">
        <v>4740</v>
      </c>
      <c r="N6" s="14">
        <v>8</v>
      </c>
      <c r="O6" s="14">
        <v>75</v>
      </c>
      <c r="P6" s="14">
        <v>2270</v>
      </c>
      <c r="Q6" s="42">
        <f t="shared" ref="Q6:Q17" si="0">M6*2/P6</f>
        <v>4.176211453744493</v>
      </c>
      <c r="R6" s="43">
        <f t="shared" ref="R6:R16" si="1">(M6*2)/(H6/2)</f>
        <v>1.2295719844357977</v>
      </c>
      <c r="S6" s="43"/>
      <c r="T6" s="388"/>
    </row>
    <row r="7" spans="1:20">
      <c r="A7" s="13">
        <v>4</v>
      </c>
      <c r="B7" s="14">
        <v>18</v>
      </c>
      <c r="C7" s="15">
        <v>41091</v>
      </c>
      <c r="D7" s="16">
        <v>41791</v>
      </c>
      <c r="E7" s="16">
        <v>41821</v>
      </c>
      <c r="F7" s="17">
        <v>41974</v>
      </c>
      <c r="G7" s="13">
        <v>53.03</v>
      </c>
      <c r="H7" s="14">
        <v>15910</v>
      </c>
      <c r="I7" s="14">
        <v>60</v>
      </c>
      <c r="J7" s="14">
        <v>43.33</v>
      </c>
      <c r="K7" s="14">
        <v>3860</v>
      </c>
      <c r="L7" s="13">
        <v>12.5</v>
      </c>
      <c r="M7" s="14">
        <v>3750</v>
      </c>
      <c r="N7" s="14">
        <v>18</v>
      </c>
      <c r="O7" s="14">
        <v>44.44</v>
      </c>
      <c r="P7" s="14">
        <v>1510</v>
      </c>
      <c r="Q7" s="42">
        <f t="shared" si="0"/>
        <v>4.9668874172185431</v>
      </c>
      <c r="R7" s="43">
        <f t="shared" si="1"/>
        <v>0.94280326838466377</v>
      </c>
      <c r="S7" s="43"/>
      <c r="T7" s="388"/>
    </row>
    <row r="8" spans="1:20">
      <c r="A8" s="13">
        <v>5</v>
      </c>
      <c r="B8" s="14">
        <v>19</v>
      </c>
      <c r="C8" s="15">
        <v>41275</v>
      </c>
      <c r="D8" s="16">
        <v>41974</v>
      </c>
      <c r="E8" s="16">
        <v>42005</v>
      </c>
      <c r="F8" s="17">
        <v>42156</v>
      </c>
      <c r="G8" s="13">
        <v>52.4</v>
      </c>
      <c r="H8" s="14">
        <v>15720</v>
      </c>
      <c r="I8" s="14">
        <v>60</v>
      </c>
      <c r="J8" s="14">
        <v>43.33</v>
      </c>
      <c r="K8" s="14">
        <v>2200</v>
      </c>
      <c r="L8" s="13">
        <v>7.87</v>
      </c>
      <c r="M8" s="14">
        <v>2360</v>
      </c>
      <c r="N8" s="14">
        <v>14</v>
      </c>
      <c r="O8" s="14">
        <v>42.86</v>
      </c>
      <c r="P8" s="14">
        <v>1740</v>
      </c>
      <c r="Q8" s="42">
        <f t="shared" si="0"/>
        <v>2.7126436781609193</v>
      </c>
      <c r="R8" s="43">
        <f t="shared" si="1"/>
        <v>0.60050890585241734</v>
      </c>
      <c r="S8" s="43"/>
      <c r="T8" s="388"/>
    </row>
    <row r="9" spans="1:20">
      <c r="A9" s="13">
        <v>6</v>
      </c>
      <c r="B9" s="14">
        <v>20</v>
      </c>
      <c r="C9" s="15">
        <v>41456</v>
      </c>
      <c r="D9" s="16">
        <v>42156</v>
      </c>
      <c r="E9" s="16">
        <v>42186</v>
      </c>
      <c r="F9" s="17">
        <v>42339</v>
      </c>
      <c r="G9" s="13">
        <v>47.3</v>
      </c>
      <c r="H9" s="14">
        <v>14190</v>
      </c>
      <c r="I9" s="14">
        <v>52</v>
      </c>
      <c r="J9" s="14">
        <v>46.15</v>
      </c>
      <c r="K9" s="14">
        <v>1970</v>
      </c>
      <c r="L9" s="13">
        <v>16.399999999999999</v>
      </c>
      <c r="M9" s="14">
        <v>4920</v>
      </c>
      <c r="N9" s="14">
        <v>14</v>
      </c>
      <c r="O9" s="14">
        <v>57.14</v>
      </c>
      <c r="P9" s="14">
        <v>1300</v>
      </c>
      <c r="Q9" s="42">
        <f t="shared" si="0"/>
        <v>7.569230769230769</v>
      </c>
      <c r="R9" s="43">
        <f t="shared" si="1"/>
        <v>1.3868921775898519</v>
      </c>
      <c r="S9" s="43"/>
      <c r="T9" s="388"/>
    </row>
    <row r="10" spans="1:20">
      <c r="A10" s="13">
        <v>7</v>
      </c>
      <c r="B10" s="14">
        <v>21</v>
      </c>
      <c r="C10" s="15">
        <v>41640</v>
      </c>
      <c r="D10" s="16">
        <v>42339</v>
      </c>
      <c r="E10" s="16">
        <v>42370</v>
      </c>
      <c r="F10" s="17">
        <v>42522</v>
      </c>
      <c r="G10" s="13">
        <v>56.83</v>
      </c>
      <c r="H10" s="14">
        <v>17050</v>
      </c>
      <c r="I10" s="14">
        <v>50</v>
      </c>
      <c r="J10" s="14">
        <v>52</v>
      </c>
      <c r="K10" s="14">
        <v>2270</v>
      </c>
      <c r="L10" s="13">
        <v>4.17</v>
      </c>
      <c r="M10" s="14">
        <v>1250</v>
      </c>
      <c r="N10" s="14">
        <v>20</v>
      </c>
      <c r="O10" s="14">
        <v>20</v>
      </c>
      <c r="P10" s="14">
        <v>3120</v>
      </c>
      <c r="Q10" s="42">
        <f t="shared" si="0"/>
        <v>0.80128205128205132</v>
      </c>
      <c r="R10" s="43">
        <f t="shared" si="1"/>
        <v>0.2932551319648094</v>
      </c>
      <c r="S10" s="43"/>
      <c r="T10" s="388"/>
    </row>
    <row r="11" spans="1:20">
      <c r="A11" s="13">
        <v>8</v>
      </c>
      <c r="B11" s="14">
        <v>22</v>
      </c>
      <c r="C11" s="15">
        <v>41821</v>
      </c>
      <c r="D11" s="16">
        <v>42522</v>
      </c>
      <c r="E11" s="16">
        <v>42552</v>
      </c>
      <c r="F11" s="17">
        <v>42705</v>
      </c>
      <c r="G11" s="13">
        <v>45.07</v>
      </c>
      <c r="H11" s="14">
        <v>13520</v>
      </c>
      <c r="I11" s="14">
        <v>62</v>
      </c>
      <c r="J11" s="14">
        <v>38.71</v>
      </c>
      <c r="K11" s="14">
        <v>3560</v>
      </c>
      <c r="L11" s="13">
        <v>26.93</v>
      </c>
      <c r="M11" s="14">
        <v>8080</v>
      </c>
      <c r="N11" s="14">
        <v>20</v>
      </c>
      <c r="O11" s="14">
        <v>80</v>
      </c>
      <c r="P11" s="14">
        <v>2540</v>
      </c>
      <c r="Q11" s="42">
        <f t="shared" si="0"/>
        <v>6.3622047244094491</v>
      </c>
      <c r="R11" s="43">
        <f t="shared" si="1"/>
        <v>2.3905325443786984</v>
      </c>
      <c r="S11" s="43"/>
      <c r="T11" s="388"/>
    </row>
    <row r="12" spans="1:20">
      <c r="A12" s="13">
        <v>9</v>
      </c>
      <c r="B12" s="14">
        <v>23</v>
      </c>
      <c r="C12" s="15">
        <v>42005</v>
      </c>
      <c r="D12" s="16">
        <v>42705</v>
      </c>
      <c r="E12" s="16">
        <v>42736</v>
      </c>
      <c r="F12" s="17">
        <v>42887</v>
      </c>
      <c r="G12" s="13">
        <v>55.23</v>
      </c>
      <c r="H12" s="14">
        <v>16570</v>
      </c>
      <c r="I12" s="14">
        <v>66</v>
      </c>
      <c r="J12" s="14">
        <v>48.48</v>
      </c>
      <c r="K12" s="14">
        <v>4320</v>
      </c>
      <c r="L12" s="13">
        <v>43.1</v>
      </c>
      <c r="M12" s="14">
        <v>12930</v>
      </c>
      <c r="N12" s="14">
        <v>42</v>
      </c>
      <c r="O12" s="14">
        <v>80.95</v>
      </c>
      <c r="P12" s="14">
        <v>3520</v>
      </c>
      <c r="Q12" s="42">
        <f t="shared" si="0"/>
        <v>7.3465909090909092</v>
      </c>
      <c r="R12" s="43">
        <f t="shared" si="1"/>
        <v>3.1213035606517803</v>
      </c>
      <c r="S12" s="43"/>
      <c r="T12" s="388"/>
    </row>
    <row r="13" spans="1:20">
      <c r="A13" s="13">
        <v>10</v>
      </c>
      <c r="B13" s="14">
        <v>24</v>
      </c>
      <c r="C13" s="15">
        <v>42186</v>
      </c>
      <c r="D13" s="16">
        <v>42887</v>
      </c>
      <c r="E13" s="16">
        <v>42917</v>
      </c>
      <c r="F13" s="17">
        <v>43070</v>
      </c>
      <c r="G13" s="13">
        <v>90.47</v>
      </c>
      <c r="H13" s="14">
        <v>27140</v>
      </c>
      <c r="I13" s="14">
        <v>96</v>
      </c>
      <c r="J13" s="14">
        <v>64.58</v>
      </c>
      <c r="K13" s="14">
        <v>4320</v>
      </c>
      <c r="L13" s="13">
        <v>30.23</v>
      </c>
      <c r="M13" s="14">
        <v>9070</v>
      </c>
      <c r="N13" s="14">
        <v>42</v>
      </c>
      <c r="O13" s="14">
        <v>76.19</v>
      </c>
      <c r="P13" s="14">
        <v>1960</v>
      </c>
      <c r="Q13" s="42">
        <f t="shared" si="0"/>
        <v>9.2551020408163271</v>
      </c>
      <c r="R13" s="43">
        <f t="shared" si="1"/>
        <v>1.3367722918201916</v>
      </c>
      <c r="S13" s="43"/>
      <c r="T13" s="388"/>
    </row>
    <row r="14" spans="1:20">
      <c r="A14" s="13">
        <v>11</v>
      </c>
      <c r="B14" s="14">
        <v>25</v>
      </c>
      <c r="C14" s="15">
        <v>42370</v>
      </c>
      <c r="D14" s="16">
        <v>43070</v>
      </c>
      <c r="E14" s="16">
        <v>43101</v>
      </c>
      <c r="F14" s="17">
        <v>43252</v>
      </c>
      <c r="G14" s="13">
        <v>104.43</v>
      </c>
      <c r="H14" s="14">
        <v>31330</v>
      </c>
      <c r="I14" s="14">
        <v>124</v>
      </c>
      <c r="J14" s="14">
        <v>69.349999999999994</v>
      </c>
      <c r="K14" s="14">
        <v>4320</v>
      </c>
      <c r="L14" s="13">
        <v>9.1</v>
      </c>
      <c r="M14" s="14">
        <v>2730</v>
      </c>
      <c r="N14" s="14">
        <v>32</v>
      </c>
      <c r="O14" s="14">
        <v>62.5</v>
      </c>
      <c r="P14" s="14">
        <v>3140</v>
      </c>
      <c r="Q14" s="42">
        <f t="shared" si="0"/>
        <v>1.7388535031847134</v>
      </c>
      <c r="R14" s="43">
        <f t="shared" si="1"/>
        <v>0.34854771784232363</v>
      </c>
      <c r="S14" s="43"/>
      <c r="T14" s="388"/>
    </row>
    <row r="15" spans="1:20">
      <c r="A15" s="13">
        <v>12</v>
      </c>
      <c r="B15" s="14">
        <v>26</v>
      </c>
      <c r="C15" s="15">
        <v>42552</v>
      </c>
      <c r="D15" s="16">
        <v>43252</v>
      </c>
      <c r="E15" s="16">
        <v>43282</v>
      </c>
      <c r="F15" s="17">
        <v>43435</v>
      </c>
      <c r="G15" s="13">
        <v>111.5</v>
      </c>
      <c r="H15" s="14">
        <v>33450</v>
      </c>
      <c r="I15" s="14">
        <v>134</v>
      </c>
      <c r="J15" s="14">
        <v>76.12</v>
      </c>
      <c r="K15" s="14">
        <v>3520</v>
      </c>
      <c r="L15" s="13">
        <v>13.1</v>
      </c>
      <c r="M15" s="14">
        <v>3930</v>
      </c>
      <c r="N15" s="14">
        <v>40</v>
      </c>
      <c r="O15" s="14">
        <v>65</v>
      </c>
      <c r="P15" s="14">
        <v>2360</v>
      </c>
      <c r="Q15" s="42">
        <f t="shared" si="0"/>
        <v>3.3305084745762712</v>
      </c>
      <c r="R15" s="43">
        <f t="shared" si="1"/>
        <v>0.46995515695067264</v>
      </c>
      <c r="S15" s="43"/>
      <c r="T15" s="388"/>
    </row>
    <row r="16" spans="1:20">
      <c r="A16" s="13">
        <v>13</v>
      </c>
      <c r="B16" s="14">
        <v>27</v>
      </c>
      <c r="C16" s="15">
        <v>42736</v>
      </c>
      <c r="D16" s="16">
        <v>43435</v>
      </c>
      <c r="E16" s="16">
        <v>43466</v>
      </c>
      <c r="F16" s="17">
        <v>43617</v>
      </c>
      <c r="G16" s="13">
        <v>97.63</v>
      </c>
      <c r="H16" s="14">
        <v>29290</v>
      </c>
      <c r="I16" s="14">
        <v>154</v>
      </c>
      <c r="J16" s="14">
        <v>72.73</v>
      </c>
      <c r="K16" s="14">
        <v>3520</v>
      </c>
      <c r="L16" s="13">
        <v>21.77</v>
      </c>
      <c r="M16" s="14">
        <v>6530</v>
      </c>
      <c r="N16" s="14">
        <v>26</v>
      </c>
      <c r="O16" s="14">
        <v>69.23</v>
      </c>
      <c r="P16" s="14">
        <v>1810</v>
      </c>
      <c r="Q16" s="42">
        <f t="shared" si="0"/>
        <v>7.2154696132596685</v>
      </c>
      <c r="R16" s="43">
        <f t="shared" si="1"/>
        <v>0.89177193581427106</v>
      </c>
      <c r="S16" s="43"/>
      <c r="T16" s="388"/>
    </row>
    <row r="17" spans="1:20" ht="17.25" thickBot="1">
      <c r="A17" s="18">
        <v>14</v>
      </c>
      <c r="B17" s="19">
        <v>28</v>
      </c>
      <c r="C17" s="20">
        <v>42917</v>
      </c>
      <c r="D17" s="21">
        <v>43617</v>
      </c>
      <c r="E17" s="21">
        <v>43647</v>
      </c>
      <c r="F17" s="22">
        <v>43800</v>
      </c>
      <c r="G17" s="13">
        <v>77.33</v>
      </c>
      <c r="H17" s="14">
        <v>23200</v>
      </c>
      <c r="I17" s="14">
        <v>136</v>
      </c>
      <c r="J17" s="14">
        <v>70.59</v>
      </c>
      <c r="K17" s="14">
        <v>3140</v>
      </c>
      <c r="L17" s="13">
        <v>4.2300000000000004</v>
      </c>
      <c r="M17" s="14">
        <v>1270</v>
      </c>
      <c r="N17" s="14">
        <v>1</v>
      </c>
      <c r="O17" s="14">
        <v>100</v>
      </c>
      <c r="P17" s="14">
        <v>810</v>
      </c>
      <c r="Q17" s="42">
        <f t="shared" si="0"/>
        <v>3.1358024691358026</v>
      </c>
      <c r="R17" s="43">
        <f>(M17*2)/(H17/2)</f>
        <v>0.2189655172413793</v>
      </c>
      <c r="S17" s="43"/>
      <c r="T17" s="388"/>
    </row>
    <row r="18" spans="1:20">
      <c r="A18" s="13"/>
      <c r="B18" s="14"/>
      <c r="C18" s="16"/>
      <c r="D18" s="16"/>
      <c r="E18" s="16"/>
      <c r="F18" s="17"/>
      <c r="G18" s="15"/>
      <c r="H18" s="16"/>
      <c r="I18" s="16"/>
      <c r="J18" s="16"/>
      <c r="K18" s="16"/>
      <c r="L18" s="13"/>
      <c r="M18" s="14"/>
      <c r="N18" s="14"/>
      <c r="O18" s="14"/>
      <c r="P18" s="14"/>
      <c r="Q18" s="14"/>
      <c r="R18" s="43"/>
      <c r="S18" s="43"/>
      <c r="T18" s="388"/>
    </row>
    <row r="19" spans="1:20" ht="15.75" customHeight="1">
      <c r="A19" s="18"/>
      <c r="B19" s="19"/>
      <c r="C19" s="21"/>
      <c r="D19" s="21"/>
      <c r="E19" s="21"/>
      <c r="F19" s="22"/>
      <c r="G19" s="20"/>
      <c r="H19" s="21"/>
      <c r="I19" s="21"/>
      <c r="J19" s="21"/>
      <c r="K19" s="21"/>
      <c r="L19" s="18"/>
      <c r="M19" s="19"/>
      <c r="N19" s="19"/>
      <c r="O19" s="19"/>
      <c r="P19" s="19"/>
      <c r="Q19" s="19"/>
      <c r="R19" s="44"/>
      <c r="S19" s="44"/>
      <c r="T19" s="389"/>
    </row>
    <row r="20" spans="1:20">
      <c r="G20" s="8" t="s">
        <v>246</v>
      </c>
      <c r="H20" s="23">
        <f>SUM(H4:H17)</f>
        <v>266080</v>
      </c>
      <c r="I20" s="23"/>
      <c r="J20" s="23"/>
      <c r="K20" s="23">
        <f>SUM(K4:K16)</f>
        <v>53330</v>
      </c>
      <c r="L20" s="9" t="s">
        <v>246</v>
      </c>
      <c r="M20" s="23">
        <f>SUM(M4:M16)</f>
        <v>66650</v>
      </c>
      <c r="N20" s="23">
        <f>SUM(N4:N16)</f>
        <v>310</v>
      </c>
      <c r="O20" s="23">
        <f>SUM(O4:O16)</f>
        <v>741.88</v>
      </c>
      <c r="P20" s="23">
        <f>SUM(P4:P16)</f>
        <v>28660</v>
      </c>
      <c r="Q20" s="40">
        <f>SUM(Q4:Q16)</f>
        <v>62.165774587649764</v>
      </c>
      <c r="R20" s="41">
        <f>SUM(R5:R16)</f>
        <v>13.426925713213071</v>
      </c>
      <c r="S20" s="42"/>
    </row>
    <row r="21" spans="1:20">
      <c r="G21" s="13" t="s">
        <v>247</v>
      </c>
      <c r="H21" s="24">
        <f>MAX(H4:H16)</f>
        <v>33450</v>
      </c>
      <c r="I21" s="24"/>
      <c r="J21" s="24"/>
      <c r="K21" s="24">
        <f>MAX(K4:K16)</f>
        <v>8030</v>
      </c>
      <c r="L21" s="14" t="s">
        <v>247</v>
      </c>
      <c r="M21" s="24">
        <f>MAX(M4:M16)</f>
        <v>12930</v>
      </c>
      <c r="N21" s="24">
        <f>MAX(N4:N16)</f>
        <v>42</v>
      </c>
      <c r="O21" s="24">
        <f>MAX(O4:O16)</f>
        <v>80.95</v>
      </c>
      <c r="P21" s="24">
        <f>MAX(P4:P16)</f>
        <v>3520</v>
      </c>
      <c r="Q21" s="42">
        <f>MAX(Q4:Q16)</f>
        <v>9.2551020408163271</v>
      </c>
      <c r="R21" s="43">
        <f>MAX(R5:R16)</f>
        <v>3.1213035606517803</v>
      </c>
      <c r="S21" s="42"/>
    </row>
    <row r="22" spans="1:20">
      <c r="G22" s="13" t="s">
        <v>248</v>
      </c>
      <c r="H22" s="24">
        <f>MIN(H4:H16)</f>
        <v>4230</v>
      </c>
      <c r="I22" s="24"/>
      <c r="J22" s="24"/>
      <c r="K22" s="24">
        <f>MIN(K4:K16)</f>
        <v>1970</v>
      </c>
      <c r="L22" s="14" t="s">
        <v>248</v>
      </c>
      <c r="M22" s="24">
        <f>MIN(M4:M16)</f>
        <v>940</v>
      </c>
      <c r="N22" s="24">
        <f>MIN(N4:N16)</f>
        <v>8</v>
      </c>
      <c r="O22" s="24">
        <f>MIN(O4:O16)</f>
        <v>20</v>
      </c>
      <c r="P22" s="24">
        <f>MIN(P4:P16)</f>
        <v>1300</v>
      </c>
      <c r="Q22" s="42">
        <f>MIN(Q4:Q16)</f>
        <v>0.80128205128205132</v>
      </c>
      <c r="R22" s="43">
        <f>MIN(R5:R16)</f>
        <v>0.2932551319648094</v>
      </c>
      <c r="S22" s="42"/>
    </row>
    <row r="23" spans="1:20">
      <c r="G23" s="13" t="s">
        <v>249</v>
      </c>
      <c r="H23" s="24">
        <f>AVERAGE(H4:H16)</f>
        <v>18683.076923076922</v>
      </c>
      <c r="I23" s="24"/>
      <c r="J23" s="24"/>
      <c r="K23" s="24">
        <f>AVERAGE(K4:K16)</f>
        <v>4102.3076923076924</v>
      </c>
      <c r="L23" s="14" t="s">
        <v>249</v>
      </c>
      <c r="M23" s="24">
        <f>AVERAGE(M4:M16)</f>
        <v>5126.9230769230771</v>
      </c>
      <c r="N23" s="24">
        <f>AVERAGE(N4:N16)</f>
        <v>23.846153846153847</v>
      </c>
      <c r="O23" s="24">
        <f>AVERAGE(O4:O16)</f>
        <v>57.067692307692305</v>
      </c>
      <c r="P23" s="24">
        <f>AVERAGE(P4:P16)</f>
        <v>2204.6153846153848</v>
      </c>
      <c r="Q23" s="42">
        <f>AVERAGE(Q4:Q16)</f>
        <v>4.7819826605884437</v>
      </c>
      <c r="R23" s="43">
        <f>AVERAGE(R5:R16)</f>
        <v>1.1189104761010893</v>
      </c>
      <c r="S23" s="42"/>
    </row>
    <row r="24" spans="1:20">
      <c r="G24" s="13" t="s">
        <v>250</v>
      </c>
      <c r="H24" s="24">
        <f>STDEV(H4:H16)</f>
        <v>8872.3478521897687</v>
      </c>
      <c r="I24" s="24"/>
      <c r="J24" s="24"/>
      <c r="K24" s="24">
        <f t="shared" ref="K24" si="2">STDEV(K4:K16)</f>
        <v>1915.4814618704177</v>
      </c>
      <c r="L24" s="14" t="s">
        <v>250</v>
      </c>
      <c r="M24" s="24">
        <f>STDEV(M4:M16)</f>
        <v>3375.0811956044968</v>
      </c>
      <c r="N24" s="24">
        <f>STDEV(N4:N16)</f>
        <v>11.589119565682818</v>
      </c>
      <c r="O24" s="24">
        <f>STDEV(O4:O16)</f>
        <v>20.129993440074344</v>
      </c>
      <c r="P24" s="24">
        <f>STDEV(P4:P16)</f>
        <v>712.25715609620704</v>
      </c>
      <c r="Q24" s="42">
        <f>STDEV(Q4:Q16)</f>
        <v>2.6824104189624296</v>
      </c>
      <c r="R24" s="43">
        <f>STDEV(R5:R16)</f>
        <v>0.86871134905336811</v>
      </c>
      <c r="S24" s="42"/>
    </row>
    <row r="25" spans="1:20">
      <c r="G25" s="25"/>
      <c r="H25" s="3"/>
      <c r="I25" s="3"/>
      <c r="J25" s="3"/>
      <c r="K25" s="3"/>
      <c r="L25" s="3"/>
      <c r="M25" s="3"/>
      <c r="N25" s="3"/>
      <c r="O25" s="3"/>
      <c r="P25" s="3"/>
      <c r="Q25" s="3"/>
      <c r="R25" s="45"/>
      <c r="S25" s="3"/>
    </row>
    <row r="26" spans="1:20">
      <c r="G26" s="26"/>
      <c r="H26" s="27"/>
      <c r="I26" s="27"/>
      <c r="J26" s="27"/>
      <c r="K26" s="27"/>
      <c r="L26" s="19" t="s">
        <v>251</v>
      </c>
      <c r="M26" s="35">
        <f>(M20/6.5)/(H20/28)</f>
        <v>1.0790277071094871</v>
      </c>
      <c r="N26" s="27"/>
      <c r="O26" s="27"/>
      <c r="P26" s="27"/>
      <c r="Q26" s="27"/>
      <c r="R26" s="46"/>
      <c r="S26" s="3"/>
    </row>
    <row r="28" spans="1:20" s="2" customFormat="1">
      <c r="A28" s="28"/>
      <c r="B28" s="28"/>
    </row>
    <row r="31" spans="1:20" ht="18" customHeight="1">
      <c r="A31" s="8">
        <v>1</v>
      </c>
      <c r="B31" s="9">
        <v>15</v>
      </c>
      <c r="C31" s="10">
        <v>40544</v>
      </c>
      <c r="D31" s="11">
        <v>41244</v>
      </c>
      <c r="E31" s="11">
        <v>41275</v>
      </c>
      <c r="F31" s="12">
        <v>41426</v>
      </c>
      <c r="G31" s="8">
        <v>56.13</v>
      </c>
      <c r="H31" s="9">
        <v>16840</v>
      </c>
      <c r="I31" s="9">
        <v>76</v>
      </c>
      <c r="J31" s="9">
        <v>42.11</v>
      </c>
      <c r="K31" s="9">
        <v>3000</v>
      </c>
      <c r="L31" s="8">
        <v>-13.3</v>
      </c>
      <c r="M31" s="9">
        <v>-3990</v>
      </c>
      <c r="N31" s="9">
        <v>16</v>
      </c>
      <c r="O31" s="9">
        <v>0</v>
      </c>
      <c r="P31" s="9">
        <v>4000</v>
      </c>
      <c r="Q31" s="40">
        <f t="shared" ref="Q31" si="3">M31*2/P31</f>
        <v>-1.9950000000000001</v>
      </c>
      <c r="R31" s="41">
        <f t="shared" ref="R31:R36" si="4">((M31*2)/(H31/2))</f>
        <v>-0.94774346793349173</v>
      </c>
      <c r="S31" s="42" t="s">
        <v>252</v>
      </c>
      <c r="T31" s="5" t="s">
        <v>253</v>
      </c>
    </row>
    <row r="32" spans="1:20" ht="18" customHeight="1">
      <c r="A32" s="13">
        <v>2</v>
      </c>
      <c r="B32" s="14">
        <v>16</v>
      </c>
      <c r="C32" s="15">
        <v>40725</v>
      </c>
      <c r="D32" s="16">
        <v>41426</v>
      </c>
      <c r="E32" s="16">
        <v>41456</v>
      </c>
      <c r="F32" s="17">
        <v>41609</v>
      </c>
      <c r="G32" s="13">
        <v>62.87</v>
      </c>
      <c r="H32" s="14">
        <v>18860</v>
      </c>
      <c r="I32" s="14">
        <v>80</v>
      </c>
      <c r="J32" s="14">
        <v>40</v>
      </c>
      <c r="K32" s="14">
        <v>4520</v>
      </c>
      <c r="L32" s="36">
        <v>-3.57</v>
      </c>
      <c r="M32" s="37">
        <v>-1070</v>
      </c>
      <c r="N32" s="37">
        <v>18</v>
      </c>
      <c r="O32" s="37">
        <v>11.11</v>
      </c>
      <c r="P32" s="37">
        <v>1750</v>
      </c>
      <c r="Q32" s="42">
        <f t="shared" ref="Q32" si="5">M32*2/P32</f>
        <v>-1.2228571428571429</v>
      </c>
      <c r="R32" s="43">
        <f t="shared" si="4"/>
        <v>-0.22693531283138918</v>
      </c>
      <c r="S32" s="42" t="s">
        <v>254</v>
      </c>
      <c r="T32" s="5" t="s">
        <v>255</v>
      </c>
    </row>
    <row r="33" spans="1:20" ht="18" customHeight="1">
      <c r="A33" s="13">
        <v>3</v>
      </c>
      <c r="B33" s="14">
        <v>17</v>
      </c>
      <c r="C33" s="15">
        <v>40909</v>
      </c>
      <c r="D33" s="16">
        <v>41609</v>
      </c>
      <c r="E33" s="16">
        <v>41640</v>
      </c>
      <c r="F33" s="17">
        <v>41791</v>
      </c>
      <c r="G33" s="13">
        <v>54.4</v>
      </c>
      <c r="H33" s="14">
        <v>16320</v>
      </c>
      <c r="I33" s="14">
        <v>78</v>
      </c>
      <c r="J33" s="14">
        <v>41</v>
      </c>
      <c r="K33" s="14">
        <v>2310</v>
      </c>
      <c r="L33" s="36">
        <v>4.53</v>
      </c>
      <c r="M33" s="37">
        <v>1360</v>
      </c>
      <c r="N33" s="37">
        <v>22</v>
      </c>
      <c r="O33" s="37">
        <v>18</v>
      </c>
      <c r="P33" s="37">
        <v>1180</v>
      </c>
      <c r="Q33" s="42">
        <f t="shared" ref="Q33:Q39" si="6">M33*2/P33</f>
        <v>2.3050847457627119</v>
      </c>
      <c r="R33" s="43">
        <f t="shared" si="4"/>
        <v>0.33333333333333331</v>
      </c>
      <c r="S33" s="3"/>
      <c r="T33" s="125" t="s">
        <v>256</v>
      </c>
    </row>
    <row r="34" spans="1:20" ht="18" customHeight="1">
      <c r="A34" s="13">
        <v>4</v>
      </c>
      <c r="B34" s="14">
        <v>18</v>
      </c>
      <c r="C34" s="15">
        <v>41091</v>
      </c>
      <c r="D34" s="16">
        <v>41791</v>
      </c>
      <c r="E34" s="16">
        <v>41821</v>
      </c>
      <c r="F34" s="17">
        <v>41974</v>
      </c>
      <c r="G34" s="13">
        <v>67.47</v>
      </c>
      <c r="H34" s="14">
        <v>20240</v>
      </c>
      <c r="I34" s="14">
        <v>66</v>
      </c>
      <c r="J34" s="14">
        <v>45</v>
      </c>
      <c r="K34" s="14">
        <v>2350</v>
      </c>
      <c r="L34" s="36">
        <v>9.5299999999999994</v>
      </c>
      <c r="M34" s="37">
        <v>2860</v>
      </c>
      <c r="N34" s="37">
        <v>16</v>
      </c>
      <c r="O34" s="37">
        <v>37</v>
      </c>
      <c r="P34" s="37">
        <v>2050</v>
      </c>
      <c r="Q34" s="42">
        <f t="shared" si="6"/>
        <v>2.7902439024390242</v>
      </c>
      <c r="R34" s="43">
        <f t="shared" si="4"/>
        <v>0.56521739130434778</v>
      </c>
      <c r="S34" s="3"/>
      <c r="T34" s="125" t="s">
        <v>257</v>
      </c>
    </row>
    <row r="35" spans="1:20" ht="18" customHeight="1">
      <c r="A35" s="13">
        <v>5</v>
      </c>
      <c r="B35" s="14">
        <v>19</v>
      </c>
      <c r="C35" s="15">
        <v>41275</v>
      </c>
      <c r="D35" s="16">
        <v>41974</v>
      </c>
      <c r="E35" s="16">
        <v>42005</v>
      </c>
      <c r="F35" s="17">
        <v>42156</v>
      </c>
      <c r="G35" s="13">
        <v>61.23</v>
      </c>
      <c r="H35" s="14">
        <v>18370</v>
      </c>
      <c r="I35" s="14">
        <v>56</v>
      </c>
      <c r="J35" s="14">
        <v>50</v>
      </c>
      <c r="K35" s="14">
        <v>2540</v>
      </c>
      <c r="L35" s="36">
        <v>9.5</v>
      </c>
      <c r="M35" s="37">
        <v>2850</v>
      </c>
      <c r="N35" s="37">
        <v>14</v>
      </c>
      <c r="O35" s="37">
        <v>42</v>
      </c>
      <c r="P35" s="37">
        <v>1660</v>
      </c>
      <c r="Q35" s="42">
        <f t="shared" si="6"/>
        <v>3.4337349397590362</v>
      </c>
      <c r="R35" s="43">
        <f t="shared" si="4"/>
        <v>0.62057702776265655</v>
      </c>
      <c r="S35" s="3"/>
      <c r="T35" s="125" t="s">
        <v>258</v>
      </c>
    </row>
    <row r="36" spans="1:20" ht="18" customHeight="1">
      <c r="A36" s="13">
        <v>6</v>
      </c>
      <c r="B36" s="14">
        <v>20</v>
      </c>
      <c r="C36" s="15">
        <v>41456</v>
      </c>
      <c r="D36" s="16">
        <v>42156</v>
      </c>
      <c r="E36" s="16">
        <v>42186</v>
      </c>
      <c r="F36" s="17">
        <v>42339</v>
      </c>
      <c r="G36" s="13">
        <v>58.6</v>
      </c>
      <c r="H36" s="14">
        <v>17580</v>
      </c>
      <c r="I36" s="14">
        <v>58</v>
      </c>
      <c r="J36" s="14">
        <v>44</v>
      </c>
      <c r="K36" s="14">
        <v>1670</v>
      </c>
      <c r="L36" s="36">
        <v>15.03</v>
      </c>
      <c r="M36" s="37">
        <v>4510</v>
      </c>
      <c r="N36" s="37">
        <v>18</v>
      </c>
      <c r="O36" s="37">
        <v>33</v>
      </c>
      <c r="P36" s="37">
        <v>1370</v>
      </c>
      <c r="Q36" s="42">
        <f t="shared" si="6"/>
        <v>6.5839416058394162</v>
      </c>
      <c r="R36" s="43">
        <f t="shared" si="4"/>
        <v>1.0261660978384528</v>
      </c>
      <c r="S36" s="3"/>
      <c r="T36" s="125" t="s">
        <v>259</v>
      </c>
    </row>
    <row r="37" spans="1:20" ht="18" customHeight="1">
      <c r="A37" s="13">
        <v>7</v>
      </c>
      <c r="B37" s="14">
        <v>21</v>
      </c>
      <c r="C37" s="15">
        <v>41640</v>
      </c>
      <c r="D37" s="16">
        <v>42339</v>
      </c>
      <c r="E37" s="16">
        <v>42370</v>
      </c>
      <c r="F37" s="17">
        <v>42522</v>
      </c>
      <c r="G37" s="13">
        <v>62</v>
      </c>
      <c r="H37" s="14">
        <v>18580</v>
      </c>
      <c r="I37" s="14">
        <v>32</v>
      </c>
      <c r="J37" s="14">
        <v>75</v>
      </c>
      <c r="K37" s="14">
        <v>2180</v>
      </c>
      <c r="L37" s="36">
        <v>-14.67</v>
      </c>
      <c r="M37" s="37">
        <v>-4400</v>
      </c>
      <c r="N37" s="37">
        <v>26</v>
      </c>
      <c r="O37" s="37">
        <v>23</v>
      </c>
      <c r="P37" s="37">
        <v>6040</v>
      </c>
      <c r="Q37" s="42">
        <f t="shared" si="6"/>
        <v>-1.4569536423841059</v>
      </c>
      <c r="R37" s="43">
        <f t="shared" ref="R37" si="7">((M37*2)/(H37/2))</f>
        <v>-0.94725511302475784</v>
      </c>
      <c r="S37" s="127" t="s">
        <v>261</v>
      </c>
      <c r="T37" s="126" t="s">
        <v>260</v>
      </c>
    </row>
    <row r="38" spans="1:20" ht="18" customHeight="1">
      <c r="A38" s="13">
        <v>8</v>
      </c>
      <c r="B38" s="14">
        <v>22</v>
      </c>
      <c r="C38" s="15">
        <v>41821</v>
      </c>
      <c r="D38" s="16">
        <v>42522</v>
      </c>
      <c r="E38" s="16">
        <v>42552</v>
      </c>
      <c r="F38" s="17">
        <v>42705</v>
      </c>
      <c r="G38" s="13">
        <v>48.23</v>
      </c>
      <c r="H38" s="14">
        <v>14470</v>
      </c>
      <c r="I38" s="14">
        <v>52</v>
      </c>
      <c r="J38" s="14">
        <v>38</v>
      </c>
      <c r="K38" s="14">
        <v>2500</v>
      </c>
      <c r="L38" s="36">
        <v>16.239999999999998</v>
      </c>
      <c r="M38" s="37">
        <v>4870</v>
      </c>
      <c r="N38" s="37">
        <v>22</v>
      </c>
      <c r="O38" s="37">
        <v>63</v>
      </c>
      <c r="P38" s="37">
        <v>3850</v>
      </c>
      <c r="Q38" s="42">
        <f t="shared" si="6"/>
        <v>2.52987012987013</v>
      </c>
      <c r="R38" s="43">
        <f t="shared" ref="R38" si="8">((M38*2)/(H38/2))</f>
        <v>1.3462335867311679</v>
      </c>
      <c r="S38" s="3"/>
      <c r="T38" s="125" t="s">
        <v>262</v>
      </c>
    </row>
    <row r="39" spans="1:20" ht="18" customHeight="1">
      <c r="A39" s="13">
        <v>9</v>
      </c>
      <c r="B39" s="14">
        <v>23</v>
      </c>
      <c r="C39" s="15">
        <v>42005</v>
      </c>
      <c r="D39" s="16">
        <v>42705</v>
      </c>
      <c r="E39" s="16">
        <v>42736</v>
      </c>
      <c r="F39" s="17">
        <v>42887</v>
      </c>
      <c r="G39" s="13">
        <v>69.87</v>
      </c>
      <c r="H39" s="14">
        <v>20960</v>
      </c>
      <c r="I39" s="14">
        <v>72</v>
      </c>
      <c r="J39" s="14">
        <v>52</v>
      </c>
      <c r="K39" s="14">
        <v>3150</v>
      </c>
      <c r="L39" s="36">
        <v>43.1</v>
      </c>
      <c r="M39" s="37">
        <v>12930</v>
      </c>
      <c r="N39" s="37">
        <v>42</v>
      </c>
      <c r="O39" s="37">
        <v>80</v>
      </c>
      <c r="P39" s="37">
        <v>3520</v>
      </c>
      <c r="Q39" s="42">
        <f t="shared" si="6"/>
        <v>7.3465909090909092</v>
      </c>
      <c r="R39" s="43">
        <f t="shared" ref="R39" si="9">((M39*2)/(H39/2))</f>
        <v>2.467557251908397</v>
      </c>
      <c r="S39" s="3"/>
      <c r="T39" s="125" t="s">
        <v>263</v>
      </c>
    </row>
    <row r="40" spans="1:20" ht="18" customHeight="1">
      <c r="A40" s="13">
        <v>10</v>
      </c>
      <c r="B40" s="14">
        <v>24</v>
      </c>
      <c r="C40" s="15">
        <v>42186</v>
      </c>
      <c r="D40" s="16">
        <v>42887</v>
      </c>
      <c r="E40" s="16">
        <v>42917</v>
      </c>
      <c r="F40" s="17">
        <v>43070</v>
      </c>
      <c r="G40" s="13">
        <v>96.33</v>
      </c>
      <c r="H40" s="14">
        <v>28900</v>
      </c>
      <c r="I40" s="14">
        <v>98</v>
      </c>
      <c r="J40" s="14">
        <v>65</v>
      </c>
      <c r="K40" s="14">
        <v>3520</v>
      </c>
      <c r="L40" s="36">
        <v>30</v>
      </c>
      <c r="M40" s="37">
        <v>9090</v>
      </c>
      <c r="N40" s="37">
        <v>40</v>
      </c>
      <c r="O40" s="37">
        <v>75</v>
      </c>
      <c r="P40" s="37">
        <v>1960</v>
      </c>
      <c r="Q40" s="42">
        <f t="shared" ref="Q40" si="10">M40*2/P40</f>
        <v>9.2755102040816322</v>
      </c>
      <c r="R40" s="43">
        <f t="shared" ref="R40" si="11">((M40*2)/(H40/2))</f>
        <v>1.2581314878892733</v>
      </c>
      <c r="S40" s="3"/>
      <c r="T40" s="125" t="s">
        <v>264</v>
      </c>
    </row>
    <row r="41" spans="1:20" ht="18" customHeight="1">
      <c r="A41" s="13">
        <v>11</v>
      </c>
      <c r="B41" s="14">
        <v>25</v>
      </c>
      <c r="C41" s="15">
        <v>42370</v>
      </c>
      <c r="D41" s="16">
        <v>43070</v>
      </c>
      <c r="E41" s="16">
        <v>43101</v>
      </c>
      <c r="F41" s="17">
        <v>43252</v>
      </c>
      <c r="G41" s="13">
        <v>125.47</v>
      </c>
      <c r="H41" s="14">
        <v>37640</v>
      </c>
      <c r="I41" s="14">
        <v>148</v>
      </c>
      <c r="J41" s="14">
        <v>74</v>
      </c>
      <c r="K41" s="14">
        <v>3520</v>
      </c>
      <c r="L41" s="36">
        <v>18.57</v>
      </c>
      <c r="M41" s="37">
        <v>5570</v>
      </c>
      <c r="N41" s="37">
        <v>28</v>
      </c>
      <c r="O41" s="37">
        <v>78</v>
      </c>
      <c r="P41" s="37">
        <v>3140</v>
      </c>
      <c r="Q41" s="42">
        <f t="shared" ref="Q41" si="12">M41*2/P41</f>
        <v>3.5477707006369426</v>
      </c>
      <c r="R41" s="43">
        <f t="shared" ref="R41" si="13">((M41*2)/(H41/2))</f>
        <v>0.59192348565356001</v>
      </c>
      <c r="S41" s="3"/>
      <c r="T41" s="125" t="s">
        <v>265</v>
      </c>
    </row>
    <row r="42" spans="1:20" ht="18" customHeight="1">
      <c r="A42" s="13">
        <v>12</v>
      </c>
      <c r="B42" s="14">
        <v>26</v>
      </c>
      <c r="C42" s="15">
        <v>42552</v>
      </c>
      <c r="D42" s="16">
        <v>43252</v>
      </c>
      <c r="E42" s="16">
        <v>43282</v>
      </c>
      <c r="F42" s="17">
        <v>43435</v>
      </c>
      <c r="G42" s="13">
        <v>118.3</v>
      </c>
      <c r="H42" s="14">
        <v>35490</v>
      </c>
      <c r="I42" s="14">
        <v>140</v>
      </c>
      <c r="J42" s="14">
        <v>74</v>
      </c>
      <c r="K42" s="14">
        <v>3520</v>
      </c>
      <c r="L42" s="36">
        <v>13.1</v>
      </c>
      <c r="M42" s="37">
        <v>3930</v>
      </c>
      <c r="N42" s="37">
        <v>40</v>
      </c>
      <c r="O42" s="37">
        <v>65</v>
      </c>
      <c r="P42" s="37">
        <v>2360</v>
      </c>
      <c r="Q42" s="42">
        <f t="shared" ref="Q42" si="14">M42*2/P42</f>
        <v>3.3305084745762712</v>
      </c>
      <c r="R42" s="43">
        <f t="shared" ref="R42" si="15">((M42*2)/(H42/2))</f>
        <v>0.44294167371090448</v>
      </c>
      <c r="S42" s="3"/>
      <c r="T42" s="125" t="s">
        <v>266</v>
      </c>
    </row>
    <row r="43" spans="1:20" ht="18" customHeight="1">
      <c r="A43" s="13">
        <v>13</v>
      </c>
      <c r="B43" s="14">
        <v>27</v>
      </c>
      <c r="C43" s="15">
        <v>42736</v>
      </c>
      <c r="D43" s="16">
        <v>43435</v>
      </c>
      <c r="E43" s="16">
        <v>43466</v>
      </c>
      <c r="F43" s="17">
        <v>43617</v>
      </c>
      <c r="G43" s="13">
        <v>97.63</v>
      </c>
      <c r="H43" s="14">
        <v>29290</v>
      </c>
      <c r="I43" s="14">
        <v>154</v>
      </c>
      <c r="J43" s="14">
        <v>72</v>
      </c>
      <c r="K43" s="14">
        <v>3520</v>
      </c>
      <c r="L43" s="36">
        <v>21.77</v>
      </c>
      <c r="M43" s="37">
        <v>6530</v>
      </c>
      <c r="N43" s="37">
        <v>26</v>
      </c>
      <c r="O43" s="37">
        <v>70</v>
      </c>
      <c r="P43" s="37">
        <v>1810</v>
      </c>
      <c r="Q43" s="42">
        <f t="shared" ref="Q43" si="16">M43*2/P43</f>
        <v>7.2154696132596685</v>
      </c>
      <c r="R43" s="43">
        <f t="shared" ref="R43" si="17">((M43*2)/(H43/2))</f>
        <v>0.89177193581427106</v>
      </c>
      <c r="S43" s="3"/>
      <c r="T43" s="125" t="s">
        <v>267</v>
      </c>
    </row>
    <row r="44" spans="1:20" ht="18" customHeight="1">
      <c r="A44" s="18">
        <v>14</v>
      </c>
      <c r="B44" s="19">
        <v>28</v>
      </c>
      <c r="C44" s="20">
        <v>42917</v>
      </c>
      <c r="D44" s="21">
        <v>43617</v>
      </c>
      <c r="E44" s="21">
        <v>43647</v>
      </c>
      <c r="F44" s="22">
        <v>43800</v>
      </c>
      <c r="G44" s="13">
        <v>96.53</v>
      </c>
      <c r="H44" s="14">
        <v>28960</v>
      </c>
      <c r="I44" s="14">
        <v>144</v>
      </c>
      <c r="J44" s="14">
        <v>78</v>
      </c>
      <c r="K44" s="14">
        <v>3200</v>
      </c>
      <c r="L44" s="36">
        <v>4.2300000000000004</v>
      </c>
      <c r="M44" s="37">
        <v>1270</v>
      </c>
      <c r="N44" s="37">
        <v>1</v>
      </c>
      <c r="O44" s="37">
        <v>100</v>
      </c>
      <c r="P44" s="37">
        <v>810</v>
      </c>
      <c r="Q44" s="42">
        <f t="shared" ref="Q44" si="18">M44*2/P44</f>
        <v>3.1358024691358026</v>
      </c>
      <c r="R44" s="43">
        <f t="shared" ref="R44" si="19">((M44*2)/(H44/2))</f>
        <v>0.17541436464088397</v>
      </c>
      <c r="S44" s="3"/>
      <c r="T44" s="125" t="s">
        <v>268</v>
      </c>
    </row>
    <row r="45" spans="1:20">
      <c r="A45" s="13"/>
      <c r="B45" s="14"/>
      <c r="C45" s="16"/>
      <c r="D45" s="16"/>
      <c r="E45" s="16"/>
      <c r="F45" s="16"/>
      <c r="G45" s="25"/>
      <c r="H45" s="3"/>
      <c r="I45" s="3"/>
      <c r="J45" s="3"/>
      <c r="K45" s="3"/>
      <c r="L45" s="25"/>
      <c r="M45" s="3"/>
      <c r="N45" s="3"/>
      <c r="O45" s="3"/>
      <c r="P45" s="3"/>
      <c r="Q45" s="3"/>
      <c r="R45" s="45"/>
      <c r="S45" s="3"/>
    </row>
    <row r="46" spans="1:20" ht="17.25" thickBot="1">
      <c r="A46" s="13"/>
      <c r="B46" s="14"/>
      <c r="C46" s="16"/>
      <c r="D46" s="16"/>
      <c r="E46" s="16"/>
      <c r="F46" s="16"/>
      <c r="G46" s="25"/>
      <c r="H46" s="3"/>
      <c r="I46" s="3"/>
      <c r="J46" s="3"/>
      <c r="K46" s="3"/>
      <c r="L46" s="25"/>
      <c r="M46" s="3"/>
      <c r="N46" s="3"/>
      <c r="O46" s="3"/>
      <c r="P46" s="3"/>
      <c r="Q46" s="3"/>
      <c r="R46" s="45"/>
      <c r="S46" s="3"/>
    </row>
    <row r="47" spans="1:20">
      <c r="A47" s="13"/>
      <c r="B47" s="14"/>
      <c r="C47" s="16"/>
      <c r="D47" s="16"/>
      <c r="E47" s="16"/>
      <c r="F47" s="16"/>
      <c r="G47" s="8" t="s">
        <v>246</v>
      </c>
      <c r="H47" s="24">
        <f>SUM(H31:H44)</f>
        <v>322500</v>
      </c>
      <c r="I47" s="3"/>
      <c r="J47" s="3"/>
      <c r="K47" s="3"/>
      <c r="L47" s="8" t="s">
        <v>246</v>
      </c>
      <c r="M47" s="24">
        <f>SUM(M31:M43)</f>
        <v>45040</v>
      </c>
      <c r="N47" s="24">
        <f>SUM(N31:N44)</f>
        <v>329</v>
      </c>
      <c r="O47" s="24">
        <f t="shared" ref="O47:R47" si="20">SUM(O31:O43)</f>
        <v>595.11</v>
      </c>
      <c r="P47" s="24">
        <f t="shared" si="20"/>
        <v>34690</v>
      </c>
      <c r="Q47" s="42">
        <f t="shared" si="20"/>
        <v>43.683914440074496</v>
      </c>
      <c r="R47" s="43">
        <f t="shared" si="20"/>
        <v>7.4219193781567254</v>
      </c>
      <c r="S47" s="3"/>
    </row>
    <row r="48" spans="1:20">
      <c r="A48" s="13"/>
      <c r="B48" s="14"/>
      <c r="C48" s="16"/>
      <c r="D48" s="16"/>
      <c r="E48" s="16"/>
      <c r="F48" s="16"/>
      <c r="G48" s="13" t="s">
        <v>247</v>
      </c>
      <c r="H48" s="24">
        <f>MAX(H31:H44)</f>
        <v>37640</v>
      </c>
      <c r="I48" s="3"/>
      <c r="J48" s="3"/>
      <c r="K48" s="3"/>
      <c r="L48" s="13" t="s">
        <v>247</v>
      </c>
      <c r="M48" s="24">
        <f>MAX(M31:M43)</f>
        <v>12930</v>
      </c>
      <c r="N48" s="24">
        <f>MAX(N31:N44)</f>
        <v>42</v>
      </c>
      <c r="O48" s="24">
        <f t="shared" ref="O48:R48" si="21">MAX(O31:O43)</f>
        <v>80</v>
      </c>
      <c r="P48" s="24">
        <f t="shared" si="21"/>
        <v>6040</v>
      </c>
      <c r="Q48" s="42">
        <f t="shared" si="21"/>
        <v>9.2755102040816322</v>
      </c>
      <c r="R48" s="43">
        <f t="shared" si="21"/>
        <v>2.467557251908397</v>
      </c>
      <c r="S48" s="3"/>
    </row>
    <row r="49" spans="1:19">
      <c r="A49" s="13"/>
      <c r="B49" s="14"/>
      <c r="C49" s="16"/>
      <c r="D49" s="16"/>
      <c r="E49" s="16"/>
      <c r="F49" s="16"/>
      <c r="G49" s="13" t="s">
        <v>248</v>
      </c>
      <c r="H49" s="24">
        <f>MIN(H31:H44)</f>
        <v>14470</v>
      </c>
      <c r="I49" s="3"/>
      <c r="J49" s="3"/>
      <c r="K49" s="3"/>
      <c r="L49" s="13" t="s">
        <v>248</v>
      </c>
      <c r="M49" s="24">
        <f>MIN(M31:M43)</f>
        <v>-4400</v>
      </c>
      <c r="N49" s="24">
        <f t="shared" ref="N49:R49" si="22">MIN(N31:N43)</f>
        <v>14</v>
      </c>
      <c r="O49" s="24">
        <f t="shared" si="22"/>
        <v>0</v>
      </c>
      <c r="P49" s="24">
        <f t="shared" si="22"/>
        <v>1180</v>
      </c>
      <c r="Q49" s="42">
        <f t="shared" si="22"/>
        <v>-1.9950000000000001</v>
      </c>
      <c r="R49" s="43">
        <f t="shared" si="22"/>
        <v>-0.94774346793349173</v>
      </c>
      <c r="S49" s="3"/>
    </row>
    <row r="50" spans="1:19">
      <c r="A50" s="13"/>
      <c r="B50" s="14"/>
      <c r="C50" s="16"/>
      <c r="D50" s="16"/>
      <c r="E50" s="16"/>
      <c r="F50" s="16"/>
      <c r="G50" s="13" t="s">
        <v>249</v>
      </c>
      <c r="H50" s="24">
        <f>AVERAGE(H31:H44)</f>
        <v>23035.714285714286</v>
      </c>
      <c r="I50" s="3"/>
      <c r="J50" s="3"/>
      <c r="K50" s="3"/>
      <c r="L50" s="13" t="s">
        <v>249</v>
      </c>
      <c r="M50" s="24">
        <f>AVERAGE(M31:M43)</f>
        <v>3464.6153846153848</v>
      </c>
      <c r="N50" s="24">
        <f t="shared" ref="N50:R50" si="23">AVERAGE(N31:N43)</f>
        <v>25.23076923076923</v>
      </c>
      <c r="O50" s="24">
        <f t="shared" si="23"/>
        <v>45.777692307692305</v>
      </c>
      <c r="P50" s="24">
        <f>AVERAGE(P31:P43)</f>
        <v>2668.4615384615386</v>
      </c>
      <c r="Q50" s="42">
        <f t="shared" si="23"/>
        <v>3.3603011107749614</v>
      </c>
      <c r="R50" s="43">
        <f t="shared" si="23"/>
        <v>0.57091687524282508</v>
      </c>
      <c r="S50" s="3"/>
    </row>
    <row r="51" spans="1:19">
      <c r="A51" s="13"/>
      <c r="B51" s="14"/>
      <c r="C51" s="16"/>
      <c r="D51" s="16"/>
      <c r="E51" s="16"/>
      <c r="F51" s="16"/>
      <c r="G51" s="13" t="s">
        <v>250</v>
      </c>
      <c r="H51" s="24">
        <f>STDEV(H31:H44)</f>
        <v>7518.2083732001674</v>
      </c>
      <c r="I51" s="3"/>
      <c r="J51" s="3"/>
      <c r="K51" s="3"/>
      <c r="L51" s="13" t="s">
        <v>250</v>
      </c>
      <c r="M51" s="24">
        <f>STDEV(M31:M43)</f>
        <v>4843.4760509793232</v>
      </c>
      <c r="N51" s="24">
        <f t="shared" ref="N51:R51" si="24">STDEV(N31:N43)</f>
        <v>9.7822445119874004</v>
      </c>
      <c r="O51" s="24">
        <f t="shared" si="24"/>
        <v>27.6264813038282</v>
      </c>
      <c r="P51" s="24">
        <f t="shared" si="24"/>
        <v>1383.3042937946695</v>
      </c>
      <c r="Q51" s="42">
        <f t="shared" si="24"/>
        <v>3.5495822231490437</v>
      </c>
      <c r="R51" s="43">
        <f t="shared" si="24"/>
        <v>0.92665759102115786</v>
      </c>
      <c r="S51" s="3"/>
    </row>
    <row r="52" spans="1:19">
      <c r="A52" s="13"/>
      <c r="B52" s="14"/>
      <c r="C52" s="16"/>
      <c r="D52" s="16"/>
      <c r="E52" s="16"/>
      <c r="F52" s="16"/>
      <c r="G52" s="25"/>
      <c r="H52" s="3"/>
      <c r="I52" s="3"/>
      <c r="J52" s="3"/>
      <c r="K52" s="3"/>
      <c r="L52" s="25"/>
      <c r="M52" s="3"/>
      <c r="N52" s="3"/>
      <c r="O52" s="3"/>
      <c r="P52" s="3"/>
      <c r="Q52" s="3"/>
      <c r="R52" s="45"/>
      <c r="S52" s="3"/>
    </row>
    <row r="53" spans="1:19">
      <c r="A53" s="13"/>
      <c r="B53" s="14"/>
      <c r="C53" s="16"/>
      <c r="D53" s="16"/>
      <c r="E53" s="16"/>
      <c r="F53" s="16"/>
      <c r="G53" s="25"/>
      <c r="H53" s="3"/>
      <c r="I53" s="3"/>
      <c r="J53" s="3"/>
      <c r="K53" s="3"/>
      <c r="L53" s="25"/>
      <c r="M53" s="3"/>
      <c r="N53" s="3"/>
      <c r="O53" s="3"/>
      <c r="P53" s="3"/>
      <c r="Q53" s="3"/>
      <c r="R53" s="45"/>
      <c r="S53" s="3"/>
    </row>
    <row r="54" spans="1:19" ht="17.25" thickBot="1">
      <c r="A54" s="18"/>
      <c r="B54" s="19"/>
      <c r="C54" s="21"/>
      <c r="D54" s="21"/>
      <c r="E54" s="21"/>
      <c r="F54" s="21"/>
      <c r="G54" s="26"/>
      <c r="H54" s="27"/>
      <c r="I54" s="27"/>
      <c r="J54" s="27"/>
      <c r="K54" s="27"/>
      <c r="L54" s="19" t="s">
        <v>251</v>
      </c>
      <c r="M54" s="35">
        <f>(M47/6.5)/(H20/28)</f>
        <v>0.72917341227623855</v>
      </c>
      <c r="N54" s="27"/>
      <c r="O54" s="27"/>
      <c r="P54" s="27"/>
      <c r="Q54" s="27"/>
      <c r="R54" s="46"/>
      <c r="S54" s="3"/>
    </row>
  </sheetData>
  <mergeCells count="3">
    <mergeCell ref="G2:K2"/>
    <mergeCell ref="L2:R2"/>
    <mergeCell ref="T4:T19"/>
  </mergeCells>
  <phoneticPr fontId="9" type="noConversion"/>
  <pageMargins left="0.7" right="0.7" top="0.75" bottom="0.75" header="0.3" footer="0.3"/>
  <pageSetup paperSize="9" orientation="portrait" horizontalDpi="2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3"/>
  <sheetViews>
    <sheetView zoomScaleNormal="100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E26" sqref="E26"/>
    </sheetView>
  </sheetViews>
  <sheetFormatPr defaultRowHeight="13.5"/>
  <cols>
    <col min="1" max="1" width="12" style="126" customWidth="1"/>
    <col min="2" max="2" width="10.875" style="126" bestFit="1" customWidth="1"/>
    <col min="3" max="3" width="7" style="132" bestFit="1" customWidth="1"/>
    <col min="4" max="4" width="24.375" style="126" bestFit="1" customWidth="1"/>
    <col min="5" max="5" width="14.5" style="126" bestFit="1" customWidth="1"/>
    <col min="6" max="6" width="62.5" style="126" bestFit="1" customWidth="1"/>
    <col min="7" max="11" width="9" style="126"/>
    <col min="12" max="12" width="9.25" style="126" customWidth="1"/>
    <col min="13" max="13" width="9" style="126"/>
    <col min="14" max="14" width="11.75" style="126" customWidth="1"/>
    <col min="15" max="15" width="13.125" style="126" customWidth="1"/>
    <col min="16" max="16" width="11.5" style="126" customWidth="1"/>
    <col min="17" max="17" width="12.25" style="126" customWidth="1"/>
    <col min="18" max="16384" width="9" style="126"/>
  </cols>
  <sheetData>
    <row r="1" spans="1:12" ht="33.75" thickBot="1">
      <c r="A1" s="154" t="s">
        <v>272</v>
      </c>
      <c r="B1" s="155" t="s">
        <v>235</v>
      </c>
      <c r="C1" s="156" t="s">
        <v>241</v>
      </c>
      <c r="D1" s="161" t="s">
        <v>270</v>
      </c>
      <c r="E1" s="137"/>
      <c r="F1" s="129"/>
      <c r="G1" s="129"/>
      <c r="H1" s="129"/>
      <c r="I1" s="129"/>
      <c r="L1" s="125"/>
    </row>
    <row r="2" spans="1:12" ht="49.5">
      <c r="A2" s="150">
        <v>40544</v>
      </c>
      <c r="B2" s="151">
        <v>41244</v>
      </c>
      <c r="C2" s="152">
        <v>8030</v>
      </c>
      <c r="D2" s="153" t="s">
        <v>271</v>
      </c>
    </row>
    <row r="3" spans="1:12" ht="49.5">
      <c r="A3" s="130">
        <v>40725</v>
      </c>
      <c r="B3" s="128">
        <v>41426</v>
      </c>
      <c r="C3" s="142">
        <v>8030</v>
      </c>
      <c r="D3" s="145" t="s">
        <v>273</v>
      </c>
    </row>
    <row r="4" spans="1:12" ht="82.5">
      <c r="A4" s="130">
        <v>40909</v>
      </c>
      <c r="B4" s="128">
        <v>41609</v>
      </c>
      <c r="C4" s="142">
        <v>3410</v>
      </c>
      <c r="D4" s="145" t="s">
        <v>274</v>
      </c>
    </row>
    <row r="5" spans="1:12" ht="115.5">
      <c r="A5" s="130">
        <v>41091</v>
      </c>
      <c r="B5" s="128">
        <v>41791</v>
      </c>
      <c r="C5" s="142">
        <v>3860</v>
      </c>
      <c r="D5" s="145" t="s">
        <v>277</v>
      </c>
    </row>
    <row r="6" spans="1:12" ht="115.5">
      <c r="A6" s="130">
        <v>41275</v>
      </c>
      <c r="B6" s="128">
        <v>41974</v>
      </c>
      <c r="C6" s="142">
        <v>2200</v>
      </c>
      <c r="D6" s="145" t="s">
        <v>277</v>
      </c>
      <c r="L6" s="125" t="s">
        <v>269</v>
      </c>
    </row>
    <row r="7" spans="1:12" ht="115.5">
      <c r="A7" s="130">
        <v>41456</v>
      </c>
      <c r="B7" s="128">
        <v>42156</v>
      </c>
      <c r="C7" s="142">
        <v>1970</v>
      </c>
      <c r="D7" s="145" t="s">
        <v>277</v>
      </c>
      <c r="L7" s="125"/>
    </row>
    <row r="8" spans="1:12" ht="115.5">
      <c r="A8" s="130">
        <v>41640</v>
      </c>
      <c r="B8" s="128">
        <v>42339</v>
      </c>
      <c r="C8" s="142">
        <v>2270</v>
      </c>
      <c r="D8" s="145" t="s">
        <v>277</v>
      </c>
      <c r="L8" s="125"/>
    </row>
    <row r="9" spans="1:12" ht="33">
      <c r="A9" s="130">
        <v>41821</v>
      </c>
      <c r="B9" s="128">
        <v>42522</v>
      </c>
      <c r="C9" s="142">
        <v>3560</v>
      </c>
      <c r="D9" s="145" t="s">
        <v>278</v>
      </c>
    </row>
    <row r="10" spans="1:12" ht="33">
      <c r="A10" s="130">
        <v>42005</v>
      </c>
      <c r="B10" s="128">
        <v>42705</v>
      </c>
      <c r="C10" s="142">
        <v>4320</v>
      </c>
      <c r="D10" s="145" t="s">
        <v>278</v>
      </c>
    </row>
    <row r="11" spans="1:12" ht="66">
      <c r="A11" s="130">
        <v>42186</v>
      </c>
      <c r="B11" s="128">
        <v>42887</v>
      </c>
      <c r="C11" s="142">
        <v>4320</v>
      </c>
      <c r="D11" s="145" t="s">
        <v>279</v>
      </c>
    </row>
    <row r="12" spans="1:12" ht="66">
      <c r="A12" s="130">
        <v>42370</v>
      </c>
      <c r="B12" s="128">
        <v>43070</v>
      </c>
      <c r="C12" s="142">
        <v>4320</v>
      </c>
      <c r="D12" s="145" t="s">
        <v>279</v>
      </c>
    </row>
    <row r="13" spans="1:12" ht="49.5">
      <c r="A13" s="130">
        <v>42552</v>
      </c>
      <c r="B13" s="128">
        <v>43252</v>
      </c>
      <c r="C13" s="142">
        <v>3520</v>
      </c>
      <c r="D13" s="145" t="s">
        <v>280</v>
      </c>
    </row>
    <row r="14" spans="1:12" ht="49.5">
      <c r="A14" s="130">
        <v>42736</v>
      </c>
      <c r="B14" s="128">
        <v>43435</v>
      </c>
      <c r="C14" s="142">
        <v>3520</v>
      </c>
      <c r="D14" s="145" t="s">
        <v>280</v>
      </c>
    </row>
    <row r="15" spans="1:12" ht="49.5">
      <c r="A15" s="130">
        <v>42917</v>
      </c>
      <c r="B15" s="128">
        <v>43617</v>
      </c>
      <c r="C15" s="142">
        <v>3140</v>
      </c>
      <c r="D15" s="145" t="s">
        <v>281</v>
      </c>
    </row>
    <row r="16" spans="1:12" ht="16.5">
      <c r="A16" s="146"/>
      <c r="B16" s="143" t="s">
        <v>246</v>
      </c>
      <c r="C16" s="138">
        <f>SUM(C2:C15)</f>
        <v>56470</v>
      </c>
      <c r="D16" s="399" t="s">
        <v>282</v>
      </c>
    </row>
    <row r="17" spans="1:10" ht="16.5">
      <c r="A17" s="146"/>
      <c r="B17" s="143" t="s">
        <v>247</v>
      </c>
      <c r="C17" s="138">
        <f>MAX(C2:C15)</f>
        <v>8030</v>
      </c>
      <c r="D17" s="400"/>
    </row>
    <row r="18" spans="1:10" ht="16.5">
      <c r="A18" s="146"/>
      <c r="B18" s="143" t="s">
        <v>248</v>
      </c>
      <c r="C18" s="138">
        <f>MIN(C2:C15)</f>
        <v>1970</v>
      </c>
      <c r="D18" s="400"/>
    </row>
    <row r="19" spans="1:10" ht="16.5">
      <c r="A19" s="146"/>
      <c r="B19" s="143" t="s">
        <v>249</v>
      </c>
      <c r="C19" s="138">
        <f>AVERAGE(C2:C15)</f>
        <v>4033.5714285714284</v>
      </c>
      <c r="D19" s="400"/>
    </row>
    <row r="20" spans="1:10" ht="17.25" thickBot="1">
      <c r="A20" s="147"/>
      <c r="B20" s="148" t="s">
        <v>250</v>
      </c>
      <c r="C20" s="149">
        <f>STDEV(C2:C15)</f>
        <v>1858.2191935906194</v>
      </c>
      <c r="D20" s="401"/>
    </row>
    <row r="21" spans="1:10" ht="16.5">
      <c r="B21" s="14"/>
      <c r="C21" s="135"/>
      <c r="D21" s="136"/>
    </row>
    <row r="22" spans="1:10" ht="16.5">
      <c r="B22" s="14"/>
      <c r="C22" s="135"/>
      <c r="D22" s="136"/>
    </row>
    <row r="23" spans="1:10" ht="14.25" thickBot="1"/>
    <row r="24" spans="1:10" ht="17.25" thickBot="1">
      <c r="A24" s="133" t="s">
        <v>283</v>
      </c>
      <c r="B24" s="134">
        <v>2</v>
      </c>
      <c r="C24" s="402" t="s">
        <v>285</v>
      </c>
      <c r="D24" s="403"/>
      <c r="E24" s="403"/>
      <c r="F24" s="216"/>
    </row>
    <row r="25" spans="1:10" ht="33">
      <c r="A25" s="140" t="s">
        <v>272</v>
      </c>
      <c r="B25" s="141" t="s">
        <v>235</v>
      </c>
      <c r="C25" s="144" t="s">
        <v>241</v>
      </c>
      <c r="D25" s="160" t="s">
        <v>239</v>
      </c>
      <c r="E25" s="162" t="s">
        <v>284</v>
      </c>
      <c r="F25" s="162" t="s">
        <v>298</v>
      </c>
    </row>
    <row r="26" spans="1:10" ht="16.5">
      <c r="A26" s="130">
        <v>40544</v>
      </c>
      <c r="B26" s="128">
        <v>41244</v>
      </c>
      <c r="C26" s="142">
        <v>8030</v>
      </c>
      <c r="D26" s="142">
        <v>4230</v>
      </c>
      <c r="E26" s="157">
        <f>(D26/2)/(30000+C26*B$24)</f>
        <v>4.5918367346938778E-2</v>
      </c>
      <c r="F26" s="163">
        <f>(E26-E$43)/E$44</f>
        <v>-1.7934732199914474</v>
      </c>
    </row>
    <row r="27" spans="1:10" ht="16.5">
      <c r="A27" s="130">
        <v>40725</v>
      </c>
      <c r="B27" s="128">
        <v>41426</v>
      </c>
      <c r="C27" s="142">
        <v>8030</v>
      </c>
      <c r="D27" s="142">
        <v>9060</v>
      </c>
      <c r="E27" s="157">
        <f>(D27/2)/(30000+C27*B$24)</f>
        <v>9.8349978289188011E-2</v>
      </c>
      <c r="F27" s="163">
        <f t="shared" ref="F27:F39" si="0">(E27-E$43)/E$44</f>
        <v>-1.3435214963219968</v>
      </c>
    </row>
    <row r="28" spans="1:10" ht="16.5">
      <c r="A28" s="130">
        <v>40909</v>
      </c>
      <c r="B28" s="128">
        <v>41609</v>
      </c>
      <c r="C28" s="142">
        <v>3410</v>
      </c>
      <c r="D28" s="142">
        <v>15420</v>
      </c>
      <c r="E28" s="157">
        <f t="shared" ref="E28:E39" si="1">(D28/2)/(30000+C28*B$24)</f>
        <v>0.20939706681151549</v>
      </c>
      <c r="F28" s="163">
        <f t="shared" si="0"/>
        <v>-0.39055003519084552</v>
      </c>
      <c r="G28" s="131"/>
      <c r="H28" s="131"/>
      <c r="I28" s="131"/>
      <c r="J28" s="131"/>
    </row>
    <row r="29" spans="1:10" ht="16.5">
      <c r="A29" s="130">
        <v>41091</v>
      </c>
      <c r="B29" s="128">
        <v>41791</v>
      </c>
      <c r="C29" s="142">
        <v>3860</v>
      </c>
      <c r="D29" s="142">
        <v>15910</v>
      </c>
      <c r="E29" s="157">
        <f t="shared" si="1"/>
        <v>0.21089607635206786</v>
      </c>
      <c r="F29" s="163">
        <f t="shared" si="0"/>
        <v>-0.37768600308411893</v>
      </c>
      <c r="G29" s="131"/>
      <c r="H29" s="131"/>
      <c r="I29" s="131"/>
      <c r="J29" s="131"/>
    </row>
    <row r="30" spans="1:10" ht="16.5">
      <c r="A30" s="130">
        <v>41275</v>
      </c>
      <c r="B30" s="128">
        <v>41974</v>
      </c>
      <c r="C30" s="142">
        <v>2200</v>
      </c>
      <c r="D30" s="142">
        <v>15720</v>
      </c>
      <c r="E30" s="157">
        <f t="shared" si="1"/>
        <v>0.22848837209302325</v>
      </c>
      <c r="F30" s="163">
        <f t="shared" si="0"/>
        <v>-0.22671441076237361</v>
      </c>
      <c r="G30" s="131"/>
      <c r="H30" s="131"/>
      <c r="I30" s="131"/>
      <c r="J30" s="131"/>
    </row>
    <row r="31" spans="1:10" ht="16.5">
      <c r="A31" s="130">
        <v>41456</v>
      </c>
      <c r="B31" s="128">
        <v>42156</v>
      </c>
      <c r="C31" s="142">
        <v>1970</v>
      </c>
      <c r="D31" s="142">
        <v>14190</v>
      </c>
      <c r="E31" s="157">
        <f t="shared" si="1"/>
        <v>0.20904537418974661</v>
      </c>
      <c r="F31" s="163">
        <f t="shared" si="0"/>
        <v>-0.39356815152415886</v>
      </c>
      <c r="G31" s="131"/>
      <c r="H31" s="131"/>
      <c r="I31" s="131"/>
      <c r="J31" s="131"/>
    </row>
    <row r="32" spans="1:10" ht="16.5">
      <c r="A32" s="130">
        <v>41640</v>
      </c>
      <c r="B32" s="128">
        <v>42339</v>
      </c>
      <c r="C32" s="142">
        <v>2270</v>
      </c>
      <c r="D32" s="142">
        <v>17050</v>
      </c>
      <c r="E32" s="157">
        <f t="shared" si="1"/>
        <v>0.24681528662420382</v>
      </c>
      <c r="F32" s="163">
        <f t="shared" si="0"/>
        <v>-6.9438549222849283E-2</v>
      </c>
      <c r="G32" s="131"/>
      <c r="H32" s="131"/>
      <c r="I32" s="131"/>
      <c r="J32" s="131"/>
    </row>
    <row r="33" spans="1:6" ht="16.5">
      <c r="A33" s="130">
        <v>41821</v>
      </c>
      <c r="B33" s="128">
        <v>42522</v>
      </c>
      <c r="C33" s="142">
        <v>3560</v>
      </c>
      <c r="D33" s="142">
        <v>13520</v>
      </c>
      <c r="E33" s="157">
        <f t="shared" si="1"/>
        <v>0.18211206896551724</v>
      </c>
      <c r="F33" s="163">
        <f t="shared" si="0"/>
        <v>-0.62470137234214107</v>
      </c>
    </row>
    <row r="34" spans="1:6" ht="16.5">
      <c r="A34" s="130">
        <v>42005</v>
      </c>
      <c r="B34" s="128">
        <v>42705</v>
      </c>
      <c r="C34" s="142">
        <v>4320</v>
      </c>
      <c r="D34" s="142">
        <v>16570</v>
      </c>
      <c r="E34" s="157">
        <f t="shared" si="1"/>
        <v>0.21441511387163562</v>
      </c>
      <c r="F34" s="163">
        <f t="shared" si="0"/>
        <v>-0.34748672121709767</v>
      </c>
    </row>
    <row r="35" spans="1:6" ht="16.5">
      <c r="A35" s="130">
        <v>42186</v>
      </c>
      <c r="B35" s="128">
        <v>42887</v>
      </c>
      <c r="C35" s="142">
        <v>4320</v>
      </c>
      <c r="D35" s="142">
        <v>27140</v>
      </c>
      <c r="E35" s="157">
        <f t="shared" si="1"/>
        <v>0.35119047619047616</v>
      </c>
      <c r="F35" s="163">
        <f t="shared" si="0"/>
        <v>0.8262767570529419</v>
      </c>
    </row>
    <row r="36" spans="1:6" ht="16.5">
      <c r="A36" s="130">
        <v>42370</v>
      </c>
      <c r="B36" s="128">
        <v>43070</v>
      </c>
      <c r="C36" s="142">
        <v>4320</v>
      </c>
      <c r="D36" s="142">
        <v>31330</v>
      </c>
      <c r="E36" s="157">
        <f t="shared" si="1"/>
        <v>0.40540890269151136</v>
      </c>
      <c r="F36" s="163">
        <f t="shared" si="0"/>
        <v>1.2915623742668934</v>
      </c>
    </row>
    <row r="37" spans="1:6" ht="16.5">
      <c r="A37" s="130">
        <v>42552</v>
      </c>
      <c r="B37" s="128">
        <v>43252</v>
      </c>
      <c r="C37" s="142">
        <v>3520</v>
      </c>
      <c r="D37" s="142">
        <v>33450</v>
      </c>
      <c r="E37" s="157">
        <f t="shared" si="1"/>
        <v>0.45153887688984884</v>
      </c>
      <c r="F37" s="163">
        <f t="shared" si="0"/>
        <v>1.6874354178441964</v>
      </c>
    </row>
    <row r="38" spans="1:6" ht="16.5">
      <c r="A38" s="130">
        <v>42736</v>
      </c>
      <c r="B38" s="128">
        <v>43435</v>
      </c>
      <c r="C38" s="142">
        <v>3520</v>
      </c>
      <c r="D38" s="142">
        <v>29290</v>
      </c>
      <c r="E38" s="157">
        <f t="shared" si="1"/>
        <v>0.39538336933045354</v>
      </c>
      <c r="F38" s="163">
        <f t="shared" si="0"/>
        <v>1.2055263754591856</v>
      </c>
    </row>
    <row r="39" spans="1:6" ht="17.25" thickBot="1">
      <c r="A39" s="217">
        <v>42917</v>
      </c>
      <c r="B39" s="218">
        <v>43617</v>
      </c>
      <c r="C39" s="219">
        <v>3140</v>
      </c>
      <c r="D39" s="219">
        <v>23200</v>
      </c>
      <c r="E39" s="193">
        <f t="shared" si="1"/>
        <v>0.3197353914002205</v>
      </c>
      <c r="F39" s="192">
        <f t="shared" si="0"/>
        <v>0.55633903503380799</v>
      </c>
    </row>
    <row r="40" spans="1:6" ht="16.5">
      <c r="A40" s="220"/>
      <c r="B40" s="205" t="s">
        <v>246</v>
      </c>
      <c r="C40" s="221"/>
      <c r="D40" s="222"/>
      <c r="E40" s="223">
        <f>SUM(E26:E39)</f>
        <v>3.5686947210463473</v>
      </c>
      <c r="F40" s="211"/>
    </row>
    <row r="41" spans="1:6" ht="16.5">
      <c r="A41" s="146"/>
      <c r="B41" s="143" t="s">
        <v>247</v>
      </c>
      <c r="C41" s="138"/>
      <c r="D41" s="139"/>
      <c r="E41" s="178">
        <f>MAX(E26:E39)</f>
        <v>0.45153887688984884</v>
      </c>
      <c r="F41" s="183"/>
    </row>
    <row r="42" spans="1:6" ht="16.5">
      <c r="A42" s="146"/>
      <c r="B42" s="143" t="s">
        <v>248</v>
      </c>
      <c r="C42" s="138"/>
      <c r="D42" s="139"/>
      <c r="E42" s="178">
        <f>MIN(E26:E39)</f>
        <v>4.5918367346938778E-2</v>
      </c>
      <c r="F42" s="183"/>
    </row>
    <row r="43" spans="1:6" ht="16.5">
      <c r="A43" s="146"/>
      <c r="B43" s="143" t="s">
        <v>249</v>
      </c>
      <c r="C43" s="138"/>
      <c r="D43" s="139"/>
      <c r="E43" s="178">
        <f>AVERAGE(E26:E39)</f>
        <v>0.25490676578902483</v>
      </c>
      <c r="F43" s="183"/>
    </row>
    <row r="44" spans="1:6" ht="16.5">
      <c r="A44" s="146"/>
      <c r="B44" s="143" t="s">
        <v>250</v>
      </c>
      <c r="C44" s="138"/>
      <c r="D44" s="139"/>
      <c r="E44" s="178">
        <f>STDEV(E26:E39)</f>
        <v>0.1165271921055407</v>
      </c>
      <c r="F44" s="183"/>
    </row>
    <row r="45" spans="1:6" ht="16.5">
      <c r="A45" s="146"/>
      <c r="B45" s="143" t="s">
        <v>293</v>
      </c>
      <c r="C45" s="138"/>
      <c r="D45" s="139"/>
      <c r="E45" s="178"/>
      <c r="F45" s="157">
        <f>(COUNTIFS(F26:F39, "&gt;-1",F26:F39, "&lt;1"))/COUNT(F26:F39)</f>
        <v>0.6428571428571429</v>
      </c>
    </row>
    <row r="46" spans="1:6" ht="17.25" thickBot="1">
      <c r="A46" s="147"/>
      <c r="B46" s="148" t="s">
        <v>294</v>
      </c>
      <c r="C46" s="149"/>
      <c r="D46" s="158"/>
      <c r="E46" s="184"/>
      <c r="F46" s="159">
        <f>(COUNTIFS(F26:F39, "&gt;-2",F26:F39, "&lt;2"))/COUNT(F26:F39)</f>
        <v>1</v>
      </c>
    </row>
    <row r="47" spans="1:6" ht="16.5">
      <c r="A47" s="174"/>
      <c r="B47" s="14"/>
      <c r="C47" s="135"/>
      <c r="D47" s="174"/>
      <c r="E47" s="172"/>
    </row>
    <row r="48" spans="1:6" ht="14.25" thickBot="1"/>
    <row r="49" spans="1:6" ht="33">
      <c r="A49" s="140" t="s">
        <v>272</v>
      </c>
      <c r="B49" s="141" t="s">
        <v>235</v>
      </c>
      <c r="C49" s="144" t="s">
        <v>241</v>
      </c>
      <c r="D49" s="160" t="s">
        <v>239</v>
      </c>
      <c r="E49" s="215" t="s">
        <v>284</v>
      </c>
      <c r="F49" s="162" t="s">
        <v>298</v>
      </c>
    </row>
    <row r="50" spans="1:6" ht="16.5">
      <c r="A50" s="130">
        <v>41275</v>
      </c>
      <c r="B50" s="128">
        <v>41426</v>
      </c>
      <c r="C50" s="143">
        <v>2050</v>
      </c>
      <c r="D50" s="143">
        <v>5420</v>
      </c>
      <c r="E50" s="178">
        <f>(D50*2)/(30000+C50*B$24)</f>
        <v>0.31788856304985336</v>
      </c>
      <c r="F50" s="163">
        <f>(E50-E$67)/E$68</f>
        <v>0.19796157793643185</v>
      </c>
    </row>
    <row r="51" spans="1:6" ht="16.5">
      <c r="A51" s="130">
        <v>41456</v>
      </c>
      <c r="B51" s="128">
        <v>41609</v>
      </c>
      <c r="C51" s="143">
        <v>1340</v>
      </c>
      <c r="D51" s="143">
        <v>940</v>
      </c>
      <c r="E51" s="178">
        <f>(D51*2)/(30000+C51*B$24)</f>
        <v>5.7527539779681759E-2</v>
      </c>
      <c r="F51" s="163">
        <f t="shared" ref="F51:F63" si="2">(E51-E$67)/E$68</f>
        <v>-1.1834782638408108</v>
      </c>
    </row>
    <row r="52" spans="1:6" ht="16.5">
      <c r="A52" s="130">
        <v>41640</v>
      </c>
      <c r="B52" s="128">
        <v>41791</v>
      </c>
      <c r="C52" s="143">
        <v>2270</v>
      </c>
      <c r="D52" s="143">
        <v>4740</v>
      </c>
      <c r="E52" s="178">
        <f>(D52*2)/(30000+C52*B$24)</f>
        <v>0.27446438911407062</v>
      </c>
      <c r="F52" s="163">
        <f t="shared" si="2"/>
        <v>-3.244112680676968E-2</v>
      </c>
    </row>
    <row r="53" spans="1:6" ht="16.5">
      <c r="A53" s="130">
        <v>41821</v>
      </c>
      <c r="B53" s="128">
        <v>41974</v>
      </c>
      <c r="C53" s="143">
        <v>1510</v>
      </c>
      <c r="D53" s="143">
        <v>3750</v>
      </c>
      <c r="E53" s="178">
        <f t="shared" ref="E53:E63" si="3">(D53*2)/(30000+C53*B$24)</f>
        <v>0.22713506965475469</v>
      </c>
      <c r="F53" s="163">
        <f t="shared" si="2"/>
        <v>-0.2835639975194712</v>
      </c>
    </row>
    <row r="54" spans="1:6" ht="16.5">
      <c r="A54" s="130">
        <v>42005</v>
      </c>
      <c r="B54" s="128">
        <v>42156</v>
      </c>
      <c r="C54" s="143">
        <v>1740</v>
      </c>
      <c r="D54" s="143">
        <v>2360</v>
      </c>
      <c r="E54" s="178">
        <f t="shared" si="3"/>
        <v>0.14097968936678615</v>
      </c>
      <c r="F54" s="163">
        <f t="shared" si="2"/>
        <v>-0.74069261615209292</v>
      </c>
    </row>
    <row r="55" spans="1:6" ht="16.5">
      <c r="A55" s="130">
        <v>42186</v>
      </c>
      <c r="B55" s="128">
        <v>42339</v>
      </c>
      <c r="C55" s="143">
        <v>1300</v>
      </c>
      <c r="D55" s="143">
        <v>4920</v>
      </c>
      <c r="E55" s="178">
        <f t="shared" si="3"/>
        <v>0.30184049079754599</v>
      </c>
      <c r="F55" s="163">
        <f t="shared" si="2"/>
        <v>0.1128127099737628</v>
      </c>
    </row>
    <row r="56" spans="1:6" ht="16.5">
      <c r="A56" s="130">
        <v>42370</v>
      </c>
      <c r="B56" s="128">
        <v>42522</v>
      </c>
      <c r="C56" s="143">
        <v>3120</v>
      </c>
      <c r="D56" s="143">
        <v>1250</v>
      </c>
      <c r="E56" s="178">
        <f t="shared" si="3"/>
        <v>6.8984547461368659E-2</v>
      </c>
      <c r="F56" s="163">
        <f t="shared" si="2"/>
        <v>-1.1226889541344702</v>
      </c>
    </row>
    <row r="57" spans="1:6" ht="16.5">
      <c r="A57" s="130">
        <v>42552</v>
      </c>
      <c r="B57" s="128">
        <v>42705</v>
      </c>
      <c r="C57" s="143">
        <v>2540</v>
      </c>
      <c r="D57" s="143">
        <v>8080</v>
      </c>
      <c r="E57" s="178">
        <f t="shared" si="3"/>
        <v>0.46066134549600912</v>
      </c>
      <c r="F57" s="163">
        <f t="shared" si="2"/>
        <v>0.95549435882372413</v>
      </c>
    </row>
    <row r="58" spans="1:6" ht="16.5">
      <c r="A58" s="130">
        <v>42736</v>
      </c>
      <c r="B58" s="128">
        <v>42887</v>
      </c>
      <c r="C58" s="143">
        <v>3520</v>
      </c>
      <c r="D58" s="143">
        <v>12930</v>
      </c>
      <c r="E58" s="178">
        <f t="shared" si="3"/>
        <v>0.69816414686825057</v>
      </c>
      <c r="F58" s="163">
        <f t="shared" si="2"/>
        <v>2.21565161365546</v>
      </c>
    </row>
    <row r="59" spans="1:6" ht="16.5">
      <c r="A59" s="130">
        <v>42917</v>
      </c>
      <c r="B59" s="128">
        <v>43070</v>
      </c>
      <c r="C59" s="143">
        <v>1960</v>
      </c>
      <c r="D59" s="143">
        <v>9070</v>
      </c>
      <c r="E59" s="178">
        <f t="shared" si="3"/>
        <v>0.53478773584905659</v>
      </c>
      <c r="F59" s="163">
        <f t="shared" si="2"/>
        <v>1.3487988084477844</v>
      </c>
    </row>
    <row r="60" spans="1:6" ht="16.5">
      <c r="A60" s="130">
        <v>43101</v>
      </c>
      <c r="B60" s="128">
        <v>43252</v>
      </c>
      <c r="C60" s="143">
        <v>3140</v>
      </c>
      <c r="D60" s="143">
        <v>2730</v>
      </c>
      <c r="E60" s="178">
        <f t="shared" si="3"/>
        <v>0.15049614112458654</v>
      </c>
      <c r="F60" s="163">
        <f t="shared" si="2"/>
        <v>-0.69019962973862825</v>
      </c>
    </row>
    <row r="61" spans="1:6" ht="16.5">
      <c r="A61" s="130">
        <v>43282</v>
      </c>
      <c r="B61" s="128">
        <v>43435</v>
      </c>
      <c r="C61" s="143">
        <v>2360</v>
      </c>
      <c r="D61" s="143">
        <v>3930</v>
      </c>
      <c r="E61" s="178">
        <f t="shared" si="3"/>
        <v>0.22638248847926268</v>
      </c>
      <c r="F61" s="163">
        <f t="shared" si="2"/>
        <v>-0.28755708990687279</v>
      </c>
    </row>
    <row r="62" spans="1:6" ht="16.5">
      <c r="A62" s="130">
        <v>43466</v>
      </c>
      <c r="B62" s="128">
        <v>43617</v>
      </c>
      <c r="C62" s="143">
        <v>1810</v>
      </c>
      <c r="D62" s="143">
        <v>6530</v>
      </c>
      <c r="E62" s="178">
        <f t="shared" si="3"/>
        <v>0.38845925044616297</v>
      </c>
      <c r="F62" s="163">
        <f t="shared" si="2"/>
        <v>0.57239995587177506</v>
      </c>
    </row>
    <row r="63" spans="1:6" ht="17.25" thickBot="1">
      <c r="A63" s="270">
        <v>43647</v>
      </c>
      <c r="B63" s="271">
        <v>43800</v>
      </c>
      <c r="C63" s="272">
        <v>810</v>
      </c>
      <c r="D63" s="272">
        <v>1270</v>
      </c>
      <c r="E63" s="273">
        <f t="shared" si="3"/>
        <v>8.0328905755850721E-2</v>
      </c>
      <c r="F63" s="274">
        <f t="shared" si="2"/>
        <v>-1.0624973466098233</v>
      </c>
    </row>
    <row r="64" spans="1:6" ht="16.5">
      <c r="A64" s="195"/>
      <c r="B64" s="180" t="s">
        <v>246</v>
      </c>
      <c r="C64" s="196"/>
      <c r="D64" s="197"/>
      <c r="E64" s="181">
        <f>SUM(E50:E63)</f>
        <v>3.9281003032432409</v>
      </c>
      <c r="F64" s="198"/>
    </row>
    <row r="65" spans="1:6" ht="16.5">
      <c r="A65" s="146"/>
      <c r="B65" s="143" t="s">
        <v>247</v>
      </c>
      <c r="C65" s="138"/>
      <c r="D65" s="139"/>
      <c r="E65" s="178">
        <f>MAX(E50:E63)</f>
        <v>0.69816414686825057</v>
      </c>
      <c r="F65" s="183"/>
    </row>
    <row r="66" spans="1:6" ht="16.5">
      <c r="A66" s="146"/>
      <c r="B66" s="143" t="s">
        <v>248</v>
      </c>
      <c r="C66" s="138"/>
      <c r="D66" s="139"/>
      <c r="E66" s="178">
        <f>MIN(E50:E63)</f>
        <v>5.7527539779681759E-2</v>
      </c>
      <c r="F66" s="183"/>
    </row>
    <row r="67" spans="1:6" ht="16.5">
      <c r="A67" s="146"/>
      <c r="B67" s="143" t="s">
        <v>249</v>
      </c>
      <c r="C67" s="138"/>
      <c r="D67" s="139"/>
      <c r="E67" s="178">
        <f>AVERAGE(E50:E63)</f>
        <v>0.2805785930888029</v>
      </c>
      <c r="F67" s="183"/>
    </row>
    <row r="68" spans="1:6" ht="16.5">
      <c r="A68" s="146"/>
      <c r="B68" s="143" t="s">
        <v>250</v>
      </c>
      <c r="C68" s="138"/>
      <c r="D68" s="139"/>
      <c r="E68" s="178">
        <f>STDEV(E50:E63)</f>
        <v>0.18847076463004955</v>
      </c>
      <c r="F68" s="183"/>
    </row>
    <row r="69" spans="1:6" ht="16.5">
      <c r="A69" s="146"/>
      <c r="B69" s="143" t="s">
        <v>293</v>
      </c>
      <c r="C69" s="138"/>
      <c r="D69" s="139"/>
      <c r="E69" s="178"/>
      <c r="F69" s="157">
        <f>(COUNTIFS(F50:F63, "&gt;-1",F50:F63, "&lt;1"))/COUNT(F50:F63)</f>
        <v>0.6428571428571429</v>
      </c>
    </row>
    <row r="70" spans="1:6" ht="17.25" thickBot="1">
      <c r="A70" s="147"/>
      <c r="B70" s="148" t="s">
        <v>294</v>
      </c>
      <c r="C70" s="149"/>
      <c r="D70" s="158"/>
      <c r="E70" s="184"/>
      <c r="F70" s="159">
        <f>(COUNTIFS(F50:F63, "&gt;-2",F50:F63, "&lt;2"))/COUNT(F50:F63)</f>
        <v>0.9285714285714286</v>
      </c>
    </row>
    <row r="72" spans="1:6" ht="14.25" thickBot="1"/>
    <row r="73" spans="1:6" ht="17.25" thickBot="1">
      <c r="A73" s="169"/>
      <c r="B73" s="212"/>
      <c r="C73" s="404" t="s">
        <v>286</v>
      </c>
      <c r="D73" s="405"/>
      <c r="E73" s="405"/>
      <c r="F73" s="213"/>
    </row>
    <row r="74" spans="1:6" ht="33.75" thickBot="1">
      <c r="A74" s="154" t="s">
        <v>272</v>
      </c>
      <c r="B74" s="155" t="s">
        <v>235</v>
      </c>
      <c r="C74" s="156" t="s">
        <v>241</v>
      </c>
      <c r="D74" s="175" t="s">
        <v>239</v>
      </c>
      <c r="E74" s="209" t="s">
        <v>275</v>
      </c>
      <c r="F74" s="210" t="s">
        <v>297</v>
      </c>
    </row>
    <row r="75" spans="1:6" ht="16.5">
      <c r="A75" s="203">
        <v>40544</v>
      </c>
      <c r="B75" s="204">
        <v>41244</v>
      </c>
      <c r="C75" s="214">
        <v>8030</v>
      </c>
      <c r="D75" s="214">
        <v>4230</v>
      </c>
      <c r="E75" s="206">
        <f>(D75/2)/C75</f>
        <v>0.26338729763387297</v>
      </c>
      <c r="F75" s="207">
        <f>(E75-E$92)/E$93</f>
        <v>-1.8996399761478062</v>
      </c>
    </row>
    <row r="76" spans="1:6" ht="16.5">
      <c r="A76" s="130">
        <v>40725</v>
      </c>
      <c r="B76" s="128">
        <v>41426</v>
      </c>
      <c r="C76" s="142">
        <v>8030</v>
      </c>
      <c r="D76" s="142">
        <v>9060</v>
      </c>
      <c r="E76" s="179">
        <f>(D76/2)/C76</f>
        <v>0.56413449564134499</v>
      </c>
      <c r="F76" s="163">
        <f t="shared" ref="F76:F88" si="4">(E76-E$92)/E$93</f>
        <v>-1.674853266957095</v>
      </c>
    </row>
    <row r="77" spans="1:6" ht="16.5">
      <c r="A77" s="130">
        <v>40909</v>
      </c>
      <c r="B77" s="128">
        <v>41609</v>
      </c>
      <c r="C77" s="142">
        <v>3410</v>
      </c>
      <c r="D77" s="142">
        <v>15420</v>
      </c>
      <c r="E77" s="179">
        <f t="shared" ref="E77:E88" si="5">(D77/2)/C77</f>
        <v>2.2609970674486806</v>
      </c>
      <c r="F77" s="163">
        <f t="shared" si="4"/>
        <v>-0.40657161381936086</v>
      </c>
    </row>
    <row r="78" spans="1:6" ht="16.5">
      <c r="A78" s="130">
        <v>41091</v>
      </c>
      <c r="B78" s="128">
        <v>41791</v>
      </c>
      <c r="C78" s="142">
        <v>3860</v>
      </c>
      <c r="D78" s="142">
        <v>15910</v>
      </c>
      <c r="E78" s="179">
        <f t="shared" si="5"/>
        <v>2.0608808290155443</v>
      </c>
      <c r="F78" s="163">
        <f t="shared" si="4"/>
        <v>-0.55614398221060635</v>
      </c>
    </row>
    <row r="79" spans="1:6" ht="16.5">
      <c r="A79" s="130">
        <v>41275</v>
      </c>
      <c r="B79" s="128">
        <v>41974</v>
      </c>
      <c r="C79" s="142">
        <v>2200</v>
      </c>
      <c r="D79" s="142">
        <v>15720</v>
      </c>
      <c r="E79" s="179">
        <f t="shared" si="5"/>
        <v>3.5727272727272728</v>
      </c>
      <c r="F79" s="163">
        <f t="shared" si="4"/>
        <v>0.57385153939420708</v>
      </c>
    </row>
    <row r="80" spans="1:6" ht="16.5">
      <c r="A80" s="130">
        <v>41456</v>
      </c>
      <c r="B80" s="128">
        <v>42156</v>
      </c>
      <c r="C80" s="142">
        <v>1970</v>
      </c>
      <c r="D80" s="142">
        <v>14190</v>
      </c>
      <c r="E80" s="179">
        <f t="shared" si="5"/>
        <v>3.6015228426395938</v>
      </c>
      <c r="F80" s="163">
        <f t="shared" si="4"/>
        <v>0.59537413858298116</v>
      </c>
    </row>
    <row r="81" spans="1:6" ht="16.5">
      <c r="A81" s="130">
        <v>41640</v>
      </c>
      <c r="B81" s="128">
        <v>42339</v>
      </c>
      <c r="C81" s="142">
        <v>2270</v>
      </c>
      <c r="D81" s="142">
        <v>17050</v>
      </c>
      <c r="E81" s="179">
        <f t="shared" si="5"/>
        <v>3.7555066079295156</v>
      </c>
      <c r="F81" s="163">
        <f t="shared" si="4"/>
        <v>0.71046583053436041</v>
      </c>
    </row>
    <row r="82" spans="1:6" ht="16.5">
      <c r="A82" s="130">
        <v>41821</v>
      </c>
      <c r="B82" s="128">
        <v>42522</v>
      </c>
      <c r="C82" s="142">
        <v>3560</v>
      </c>
      <c r="D82" s="142">
        <v>13520</v>
      </c>
      <c r="E82" s="179">
        <f t="shared" si="5"/>
        <v>1.898876404494382</v>
      </c>
      <c r="F82" s="163">
        <f t="shared" si="4"/>
        <v>-0.67723053498222119</v>
      </c>
    </row>
    <row r="83" spans="1:6" ht="16.5">
      <c r="A83" s="130">
        <v>42005</v>
      </c>
      <c r="B83" s="128">
        <v>42705</v>
      </c>
      <c r="C83" s="142">
        <v>4320</v>
      </c>
      <c r="D83" s="142">
        <v>16570</v>
      </c>
      <c r="E83" s="179">
        <f t="shared" si="5"/>
        <v>1.9178240740740742</v>
      </c>
      <c r="F83" s="163">
        <f t="shared" si="4"/>
        <v>-0.66306852675780492</v>
      </c>
    </row>
    <row r="84" spans="1:6" ht="16.5">
      <c r="A84" s="130">
        <v>42186</v>
      </c>
      <c r="B84" s="128">
        <v>42887</v>
      </c>
      <c r="C84" s="142">
        <v>4320</v>
      </c>
      <c r="D84" s="142">
        <v>27140</v>
      </c>
      <c r="E84" s="179">
        <f t="shared" si="5"/>
        <v>3.1412037037037037</v>
      </c>
      <c r="F84" s="163">
        <f t="shared" si="4"/>
        <v>0.2513189816124754</v>
      </c>
    </row>
    <row r="85" spans="1:6" ht="16.5">
      <c r="A85" s="130">
        <v>42370</v>
      </c>
      <c r="B85" s="128">
        <v>43070</v>
      </c>
      <c r="C85" s="142">
        <v>4320</v>
      </c>
      <c r="D85" s="142">
        <v>31330</v>
      </c>
      <c r="E85" s="179">
        <f t="shared" si="5"/>
        <v>3.6261574074074074</v>
      </c>
      <c r="F85" s="163">
        <f t="shared" si="4"/>
        <v>0.61378668833636141</v>
      </c>
    </row>
    <row r="86" spans="1:6" ht="16.5">
      <c r="A86" s="130">
        <v>42552</v>
      </c>
      <c r="B86" s="128">
        <v>43252</v>
      </c>
      <c r="C86" s="142">
        <v>3520</v>
      </c>
      <c r="D86" s="142">
        <v>33450</v>
      </c>
      <c r="E86" s="179">
        <f t="shared" si="5"/>
        <v>4.7514204545454541</v>
      </c>
      <c r="F86" s="163">
        <f t="shared" si="4"/>
        <v>1.4548391703408303</v>
      </c>
    </row>
    <row r="87" spans="1:6" ht="16.5">
      <c r="A87" s="130">
        <v>42736</v>
      </c>
      <c r="B87" s="128">
        <v>43435</v>
      </c>
      <c r="C87" s="142">
        <v>3520</v>
      </c>
      <c r="D87" s="142">
        <v>29290</v>
      </c>
      <c r="E87" s="179">
        <f t="shared" si="5"/>
        <v>4.1605113636363633</v>
      </c>
      <c r="F87" s="163">
        <f t="shared" si="4"/>
        <v>1.0131774994878593</v>
      </c>
    </row>
    <row r="88" spans="1:6" ht="17.25" thickBot="1">
      <c r="A88" s="199">
        <v>42917</v>
      </c>
      <c r="B88" s="200">
        <v>43617</v>
      </c>
      <c r="C88" s="201">
        <v>3140</v>
      </c>
      <c r="D88" s="201">
        <v>23200</v>
      </c>
      <c r="E88" s="208">
        <f t="shared" si="5"/>
        <v>3.6942675159235669</v>
      </c>
      <c r="F88" s="164">
        <f t="shared" si="4"/>
        <v>0.66469405258581771</v>
      </c>
    </row>
    <row r="89" spans="1:6" ht="16.5">
      <c r="A89" s="195"/>
      <c r="B89" s="180" t="s">
        <v>246</v>
      </c>
      <c r="C89" s="196"/>
      <c r="D89" s="197"/>
      <c r="E89" s="182">
        <f>SUM(E75:E88)</f>
        <v>39.26941733682078</v>
      </c>
      <c r="F89" s="198"/>
    </row>
    <row r="90" spans="1:6" ht="16.5">
      <c r="A90" s="146"/>
      <c r="B90" s="143" t="s">
        <v>247</v>
      </c>
      <c r="C90" s="138"/>
      <c r="D90" s="139"/>
      <c r="E90" s="179">
        <f>MAX(E75:E88)</f>
        <v>4.7514204545454541</v>
      </c>
      <c r="F90" s="183"/>
    </row>
    <row r="91" spans="1:6" ht="16.5">
      <c r="A91" s="146"/>
      <c r="B91" s="143" t="s">
        <v>248</v>
      </c>
      <c r="C91" s="138"/>
      <c r="D91" s="139"/>
      <c r="E91" s="179">
        <f>MIN(E75:E88)</f>
        <v>0.26338729763387297</v>
      </c>
      <c r="F91" s="183"/>
    </row>
    <row r="92" spans="1:6" ht="16.5">
      <c r="A92" s="146"/>
      <c r="B92" s="143" t="s">
        <v>249</v>
      </c>
      <c r="C92" s="138"/>
      <c r="D92" s="139"/>
      <c r="E92" s="179">
        <f>AVERAGE(E75:E88)</f>
        <v>2.8049583812014842</v>
      </c>
      <c r="F92" s="183"/>
    </row>
    <row r="93" spans="1:6" ht="16.5">
      <c r="A93" s="146"/>
      <c r="B93" s="143" t="s">
        <v>250</v>
      </c>
      <c r="C93" s="138"/>
      <c r="D93" s="139"/>
      <c r="E93" s="179">
        <f>STDEV(E75:E88)</f>
        <v>1.3379225092543841</v>
      </c>
      <c r="F93" s="183"/>
    </row>
    <row r="94" spans="1:6" ht="16.5">
      <c r="A94" s="146"/>
      <c r="B94" s="143" t="s">
        <v>293</v>
      </c>
      <c r="C94" s="138"/>
      <c r="D94" s="139"/>
      <c r="E94" s="179"/>
      <c r="F94" s="157">
        <f>(COUNTIFS(F75:F88, "&gt;-1",F75:F88, "&lt;1"))/COUNT(F75:F88)</f>
        <v>0.7142857142857143</v>
      </c>
    </row>
    <row r="95" spans="1:6" ht="17.25" thickBot="1">
      <c r="A95" s="147"/>
      <c r="B95" s="148" t="s">
        <v>294</v>
      </c>
      <c r="C95" s="149"/>
      <c r="D95" s="158"/>
      <c r="E95" s="208"/>
      <c r="F95" s="159">
        <f>(COUNTIFS(F75:F88, "&gt;-2",F75:F88, "&lt;2"))/COUNT(F75:F88)</f>
        <v>1</v>
      </c>
    </row>
    <row r="96" spans="1:6" ht="16.5">
      <c r="A96" s="174"/>
      <c r="B96" s="14"/>
      <c r="C96" s="135"/>
      <c r="D96" s="174"/>
      <c r="E96" s="173"/>
    </row>
    <row r="97" spans="1:6" ht="16.5">
      <c r="A97" s="174"/>
      <c r="B97" s="14"/>
      <c r="C97" s="135"/>
      <c r="D97" s="174"/>
      <c r="E97" s="173"/>
    </row>
    <row r="99" spans="1:6" ht="14.25" thickBot="1"/>
    <row r="100" spans="1:6" ht="17.25" thickBot="1">
      <c r="A100" s="169"/>
      <c r="B100" s="170"/>
      <c r="C100" s="406" t="s">
        <v>286</v>
      </c>
      <c r="D100" s="407"/>
      <c r="E100" s="407"/>
    </row>
    <row r="101" spans="1:6" ht="33.75" thickBot="1">
      <c r="A101" s="154" t="s">
        <v>272</v>
      </c>
      <c r="B101" s="155" t="s">
        <v>235</v>
      </c>
      <c r="C101" s="156" t="s">
        <v>241</v>
      </c>
      <c r="D101" s="175" t="s">
        <v>239</v>
      </c>
      <c r="E101" s="209" t="s">
        <v>275</v>
      </c>
      <c r="F101" s="210" t="s">
        <v>297</v>
      </c>
    </row>
    <row r="102" spans="1:6" ht="16.5">
      <c r="A102" s="203">
        <v>41275</v>
      </c>
      <c r="B102" s="204">
        <v>41426</v>
      </c>
      <c r="C102" s="205">
        <v>2050</v>
      </c>
      <c r="D102" s="205">
        <v>5420</v>
      </c>
      <c r="E102" s="206">
        <f>(D102*2)/C102</f>
        <v>5.2878048780487807</v>
      </c>
      <c r="F102" s="207">
        <f>(E102-E$119)/E$120</f>
        <v>0.23844556187745458</v>
      </c>
    </row>
    <row r="103" spans="1:6" ht="16.5">
      <c r="A103" s="130">
        <v>41456</v>
      </c>
      <c r="B103" s="128">
        <v>41609</v>
      </c>
      <c r="C103" s="143">
        <v>1340</v>
      </c>
      <c r="D103" s="143">
        <v>940</v>
      </c>
      <c r="E103" s="179">
        <f>(D103*2)/C103</f>
        <v>1.4029850746268657</v>
      </c>
      <c r="F103" s="163">
        <f t="shared" ref="F103:F115" si="6">(E103-E$119)/E$120</f>
        <v>-1.2474517070514251</v>
      </c>
    </row>
    <row r="104" spans="1:6" ht="16.5">
      <c r="A104" s="130">
        <v>41640</v>
      </c>
      <c r="B104" s="128">
        <v>41791</v>
      </c>
      <c r="C104" s="143">
        <v>2270</v>
      </c>
      <c r="D104" s="143">
        <v>4740</v>
      </c>
      <c r="E104" s="179">
        <f t="shared" ref="E104:E115" si="7">(D104*2)/C104</f>
        <v>4.176211453744493</v>
      </c>
      <c r="F104" s="163">
        <f t="shared" si="6"/>
        <v>-0.1867256730606866</v>
      </c>
    </row>
    <row r="105" spans="1:6" ht="16.5">
      <c r="A105" s="130">
        <v>41821</v>
      </c>
      <c r="B105" s="128">
        <v>41974</v>
      </c>
      <c r="C105" s="143">
        <v>1510</v>
      </c>
      <c r="D105" s="143">
        <v>3750</v>
      </c>
      <c r="E105" s="179">
        <f t="shared" si="7"/>
        <v>4.9668874172185431</v>
      </c>
      <c r="F105" s="163">
        <f t="shared" si="6"/>
        <v>0.11569845834920066</v>
      </c>
    </row>
    <row r="106" spans="1:6" ht="16.5">
      <c r="A106" s="130">
        <v>42005</v>
      </c>
      <c r="B106" s="128">
        <v>42156</v>
      </c>
      <c r="C106" s="143">
        <v>1740</v>
      </c>
      <c r="D106" s="143">
        <v>2360</v>
      </c>
      <c r="E106" s="179">
        <f t="shared" si="7"/>
        <v>2.7126436781609193</v>
      </c>
      <c r="F106" s="163">
        <f t="shared" si="6"/>
        <v>-0.74652290193507831</v>
      </c>
    </row>
    <row r="107" spans="1:6" ht="16.5">
      <c r="A107" s="130">
        <v>42186</v>
      </c>
      <c r="B107" s="128">
        <v>42339</v>
      </c>
      <c r="C107" s="143">
        <v>1300</v>
      </c>
      <c r="D107" s="143">
        <v>4920</v>
      </c>
      <c r="E107" s="179">
        <f t="shared" si="7"/>
        <v>7.569230769230769</v>
      </c>
      <c r="F107" s="163">
        <f t="shared" si="6"/>
        <v>1.1110637713462506</v>
      </c>
    </row>
    <row r="108" spans="1:6" ht="16.5">
      <c r="A108" s="130">
        <v>42370</v>
      </c>
      <c r="B108" s="128">
        <v>42522</v>
      </c>
      <c r="C108" s="143">
        <v>3120</v>
      </c>
      <c r="D108" s="143">
        <v>1250</v>
      </c>
      <c r="E108" s="179">
        <f t="shared" si="7"/>
        <v>0.80128205128205132</v>
      </c>
      <c r="F108" s="163">
        <f t="shared" si="6"/>
        <v>-1.4775959413623128</v>
      </c>
    </row>
    <row r="109" spans="1:6" ht="16.5">
      <c r="A109" s="130">
        <v>42552</v>
      </c>
      <c r="B109" s="128">
        <v>42705</v>
      </c>
      <c r="C109" s="143">
        <v>2540</v>
      </c>
      <c r="D109" s="143">
        <v>8080</v>
      </c>
      <c r="E109" s="179">
        <f t="shared" si="7"/>
        <v>6.3622047244094491</v>
      </c>
      <c r="F109" s="163">
        <f t="shared" si="6"/>
        <v>0.64939069658838899</v>
      </c>
    </row>
    <row r="110" spans="1:6" ht="16.5">
      <c r="A110" s="130">
        <v>42736</v>
      </c>
      <c r="B110" s="128">
        <v>42887</v>
      </c>
      <c r="C110" s="143">
        <v>3520</v>
      </c>
      <c r="D110" s="143">
        <v>12930</v>
      </c>
      <c r="E110" s="179">
        <f t="shared" si="7"/>
        <v>7.3465909090909092</v>
      </c>
      <c r="F110" s="163">
        <f t="shared" si="6"/>
        <v>1.0259066786427165</v>
      </c>
    </row>
    <row r="111" spans="1:6" ht="16.5">
      <c r="A111" s="130">
        <v>42917</v>
      </c>
      <c r="B111" s="128">
        <v>43070</v>
      </c>
      <c r="C111" s="143">
        <v>1960</v>
      </c>
      <c r="D111" s="143">
        <v>9070</v>
      </c>
      <c r="E111" s="179">
        <f t="shared" si="7"/>
        <v>9.2551020408163271</v>
      </c>
      <c r="F111" s="163">
        <f t="shared" si="6"/>
        <v>1.7558894376507983</v>
      </c>
    </row>
    <row r="112" spans="1:6" ht="16.5">
      <c r="A112" s="130">
        <v>43101</v>
      </c>
      <c r="B112" s="128">
        <v>43252</v>
      </c>
      <c r="C112" s="143">
        <v>3140</v>
      </c>
      <c r="D112" s="143">
        <v>2730</v>
      </c>
      <c r="E112" s="179">
        <f t="shared" si="7"/>
        <v>1.7388535031847134</v>
      </c>
      <c r="F112" s="163">
        <f t="shared" si="6"/>
        <v>-1.1189860365783848</v>
      </c>
    </row>
    <row r="113" spans="1:6" ht="16.5">
      <c r="A113" s="130">
        <v>43282</v>
      </c>
      <c r="B113" s="128">
        <v>43435</v>
      </c>
      <c r="C113" s="143">
        <v>2360</v>
      </c>
      <c r="D113" s="143">
        <v>3930</v>
      </c>
      <c r="E113" s="179">
        <f t="shared" si="7"/>
        <v>3.3305084745762712</v>
      </c>
      <c r="F113" s="163">
        <f t="shared" si="6"/>
        <v>-0.5101969820681691</v>
      </c>
    </row>
    <row r="114" spans="1:6" ht="16.5">
      <c r="A114" s="130">
        <v>43466</v>
      </c>
      <c r="B114" s="128">
        <v>43617</v>
      </c>
      <c r="C114" s="143">
        <v>1810</v>
      </c>
      <c r="D114" s="143">
        <v>6530</v>
      </c>
      <c r="E114" s="179">
        <f t="shared" si="7"/>
        <v>7.2154696132596685</v>
      </c>
      <c r="F114" s="163">
        <f t="shared" si="6"/>
        <v>0.9757543459135537</v>
      </c>
    </row>
    <row r="115" spans="1:6" ht="17.25" thickBot="1">
      <c r="A115" s="270">
        <v>43647</v>
      </c>
      <c r="B115" s="271">
        <v>43800</v>
      </c>
      <c r="C115" s="272">
        <v>810</v>
      </c>
      <c r="D115" s="272">
        <v>1270</v>
      </c>
      <c r="E115" s="275">
        <f t="shared" si="7"/>
        <v>3.1358024691358026</v>
      </c>
      <c r="F115" s="274">
        <f t="shared" si="6"/>
        <v>-0.58466970831230647</v>
      </c>
    </row>
    <row r="116" spans="1:6" ht="16.5">
      <c r="A116" s="195"/>
      <c r="B116" s="180" t="s">
        <v>246</v>
      </c>
      <c r="C116" s="196"/>
      <c r="D116" s="197"/>
      <c r="E116" s="182">
        <f>SUM(E102:E115)</f>
        <v>65.301577056785561</v>
      </c>
      <c r="F116" s="198"/>
    </row>
    <row r="117" spans="1:6" ht="16.5">
      <c r="A117" s="146"/>
      <c r="B117" s="143" t="s">
        <v>247</v>
      </c>
      <c r="C117" s="138"/>
      <c r="D117" s="139"/>
      <c r="E117" s="179">
        <f>MAX(E102:E115)</f>
        <v>9.2551020408163271</v>
      </c>
      <c r="F117" s="183"/>
    </row>
    <row r="118" spans="1:6" ht="16.5">
      <c r="A118" s="146"/>
      <c r="B118" s="143" t="s">
        <v>248</v>
      </c>
      <c r="C118" s="138"/>
      <c r="D118" s="139"/>
      <c r="E118" s="179">
        <f>MIN(E102:E115)</f>
        <v>0.80128205128205132</v>
      </c>
      <c r="F118" s="183"/>
    </row>
    <row r="119" spans="1:6" ht="16.5">
      <c r="A119" s="146"/>
      <c r="B119" s="143" t="s">
        <v>249</v>
      </c>
      <c r="C119" s="138"/>
      <c r="D119" s="139"/>
      <c r="E119" s="179">
        <f>AVERAGE(E102:E115)</f>
        <v>4.6643983611989688</v>
      </c>
      <c r="F119" s="183"/>
    </row>
    <row r="120" spans="1:6" ht="16.5">
      <c r="A120" s="146"/>
      <c r="B120" s="143" t="s">
        <v>250</v>
      </c>
      <c r="C120" s="138"/>
      <c r="D120" s="139"/>
      <c r="E120" s="179">
        <f>STDEV(E102:E115)</f>
        <v>2.6144605583818841</v>
      </c>
      <c r="F120" s="183"/>
    </row>
    <row r="121" spans="1:6" ht="16.5">
      <c r="A121" s="146"/>
      <c r="B121" s="143" t="s">
        <v>293</v>
      </c>
      <c r="C121" s="138"/>
      <c r="D121" s="139"/>
      <c r="E121" s="179"/>
      <c r="F121" s="157">
        <f>(COUNTIFS(F102:F115, "&gt;-1",F102:F115, "&lt;1"))/COUNT(F102:F115)</f>
        <v>0.5714285714285714</v>
      </c>
    </row>
    <row r="122" spans="1:6" ht="17.25" thickBot="1">
      <c r="A122" s="147"/>
      <c r="B122" s="148" t="s">
        <v>294</v>
      </c>
      <c r="C122" s="149"/>
      <c r="D122" s="158"/>
      <c r="E122" s="208"/>
      <c r="F122" s="159">
        <f>(COUNTIFS(F102:F115, "&gt;-2",F102:F115, "&lt;2"))/COUNT(F102:F115)</f>
        <v>1</v>
      </c>
    </row>
    <row r="123" spans="1:6" ht="16.5">
      <c r="A123" s="174"/>
      <c r="B123" s="14"/>
      <c r="C123" s="135"/>
      <c r="D123" s="174"/>
      <c r="E123" s="173"/>
    </row>
    <row r="124" spans="1:6" ht="16.5">
      <c r="A124" s="174"/>
      <c r="B124" s="14"/>
      <c r="C124" s="135"/>
      <c r="D124" s="174"/>
      <c r="E124" s="173"/>
    </row>
    <row r="126" spans="1:6" ht="14.25" thickBot="1"/>
    <row r="127" spans="1:6" ht="17.25" thickBot="1">
      <c r="A127" s="169"/>
      <c r="B127" s="170"/>
      <c r="C127" s="406" t="s">
        <v>290</v>
      </c>
      <c r="D127" s="407"/>
      <c r="E127" s="407"/>
    </row>
    <row r="128" spans="1:6" ht="33">
      <c r="A128" s="140" t="s">
        <v>272</v>
      </c>
      <c r="B128" s="141" t="s">
        <v>235</v>
      </c>
      <c r="C128" s="144" t="s">
        <v>241</v>
      </c>
      <c r="D128" s="160" t="s">
        <v>239</v>
      </c>
      <c r="E128" s="194" t="s">
        <v>291</v>
      </c>
      <c r="F128" s="168" t="s">
        <v>296</v>
      </c>
    </row>
    <row r="129" spans="1:6" ht="16.5">
      <c r="A129" s="130">
        <v>40544</v>
      </c>
      <c r="B129" s="128">
        <v>41244</v>
      </c>
      <c r="C129" s="142"/>
      <c r="D129" s="167">
        <v>4230</v>
      </c>
      <c r="E129" s="178">
        <f>(D129)/(SUM(数据源!C434:'数据源'!C920)*10)</f>
        <v>3.2478501228501232E-2</v>
      </c>
      <c r="F129" s="163">
        <f>(E129-E$146)/E$147</f>
        <v>-2.423107571520636</v>
      </c>
    </row>
    <row r="130" spans="1:6" ht="16.5">
      <c r="A130" s="130">
        <v>40725</v>
      </c>
      <c r="B130" s="128">
        <v>41426</v>
      </c>
      <c r="C130" s="142"/>
      <c r="D130" s="167">
        <v>9060</v>
      </c>
      <c r="E130" s="178">
        <f>(D130)/(SUM(数据源!C553:'数据源'!C1033)*10)</f>
        <v>6.662254577542466E-2</v>
      </c>
      <c r="F130" s="163">
        <f t="shared" ref="F130:F142" si="8">(E130-E$146)/E$147</f>
        <v>-1.4824319124631964</v>
      </c>
    </row>
    <row r="131" spans="1:6" ht="16.5">
      <c r="A131" s="130">
        <v>40909</v>
      </c>
      <c r="B131" s="128">
        <v>41609</v>
      </c>
      <c r="C131" s="142"/>
      <c r="D131" s="167">
        <v>15420</v>
      </c>
      <c r="E131" s="178">
        <f>(D131)/(SUM(数据源!C678:'数据源'!C1158)*10)</f>
        <v>0.13126755767429982</v>
      </c>
      <c r="F131" s="163">
        <f t="shared" si="8"/>
        <v>0.29855185731781259</v>
      </c>
    </row>
    <row r="132" spans="1:6" ht="16.5">
      <c r="A132" s="130">
        <v>41091</v>
      </c>
      <c r="B132" s="128">
        <v>41791</v>
      </c>
      <c r="C132" s="142"/>
      <c r="D132" s="167">
        <v>15910</v>
      </c>
      <c r="E132" s="178">
        <f>(D132)/(SUM(数据源!C795:'数据源'!C1277)*10)</f>
        <v>0.13232970140563918</v>
      </c>
      <c r="F132" s="163">
        <f t="shared" si="8"/>
        <v>0.32781414208077608</v>
      </c>
    </row>
    <row r="133" spans="1:6" ht="16.5">
      <c r="A133" s="130">
        <v>41275</v>
      </c>
      <c r="B133" s="128">
        <v>41974</v>
      </c>
      <c r="C133" s="142"/>
      <c r="D133" s="167">
        <v>15720</v>
      </c>
      <c r="E133" s="178">
        <f>(D133)/(SUM(数据源!C921:'数据源'!C1403)*10)</f>
        <v>0.1433783290769792</v>
      </c>
      <c r="F133" s="163">
        <f t="shared" si="8"/>
        <v>0.63220617455176564</v>
      </c>
    </row>
    <row r="134" spans="1:6" ht="16.5">
      <c r="A134" s="130">
        <v>41456</v>
      </c>
      <c r="B134" s="128">
        <v>42156</v>
      </c>
      <c r="C134" s="142"/>
      <c r="D134" s="167">
        <v>14190</v>
      </c>
      <c r="E134" s="178">
        <f>(D134)/(SUM(数据源!C1034:'数据源'!C1522)*10)</f>
        <v>0.15161876268832139</v>
      </c>
      <c r="F134" s="163">
        <f t="shared" si="8"/>
        <v>0.85923186588764611</v>
      </c>
    </row>
    <row r="135" spans="1:6" ht="16.5">
      <c r="A135" s="130">
        <v>41640</v>
      </c>
      <c r="B135" s="128">
        <v>42339</v>
      </c>
      <c r="C135" s="142"/>
      <c r="D135" s="167">
        <v>17050</v>
      </c>
      <c r="E135" s="178">
        <f>(D135)/(SUM(数据源!C1159:'数据源'!C1647)*10)</f>
        <v>0.18076759966072944</v>
      </c>
      <c r="F135" s="163">
        <f t="shared" si="8"/>
        <v>1.662288498270363</v>
      </c>
    </row>
    <row r="136" spans="1:6" ht="16.5">
      <c r="A136" s="130">
        <v>41821</v>
      </c>
      <c r="B136" s="128">
        <v>42522</v>
      </c>
      <c r="C136" s="142"/>
      <c r="D136" s="167">
        <v>13520</v>
      </c>
      <c r="E136" s="178">
        <f>(D136)/(SUM(数据源!C1278:'数据源'!C1767)*10)</f>
        <v>0.11896172459304884</v>
      </c>
      <c r="F136" s="163">
        <f t="shared" si="8"/>
        <v>-4.0476450475314694E-2</v>
      </c>
    </row>
    <row r="137" spans="1:6" ht="16.5">
      <c r="A137" s="130">
        <v>42005</v>
      </c>
      <c r="B137" s="128">
        <v>42705</v>
      </c>
      <c r="C137" s="142"/>
      <c r="D137" s="167">
        <v>16570</v>
      </c>
      <c r="E137" s="178">
        <f>(D137)/(SUM(数据源!C1404:'数据源'!C1901)*10)</f>
        <v>0.10620433277784899</v>
      </c>
      <c r="F137" s="163">
        <f t="shared" si="8"/>
        <v>-0.39194529702994513</v>
      </c>
    </row>
    <row r="138" spans="1:6" ht="16.5">
      <c r="A138" s="130">
        <v>42186</v>
      </c>
      <c r="B138" s="128">
        <v>42887</v>
      </c>
      <c r="C138" s="142"/>
      <c r="D138" s="167">
        <v>27140</v>
      </c>
      <c r="E138" s="178">
        <f>(D138)/(SUM(数据源!C1523:'数据源'!C2010)*10)</f>
        <v>0.14068007464233878</v>
      </c>
      <c r="F138" s="163">
        <f t="shared" si="8"/>
        <v>0.55786869338072675</v>
      </c>
    </row>
    <row r="139" spans="1:6" ht="16.5">
      <c r="A139" s="130">
        <v>42370</v>
      </c>
      <c r="B139" s="128">
        <v>43070</v>
      </c>
      <c r="C139" s="142"/>
      <c r="D139" s="167">
        <v>31330</v>
      </c>
      <c r="E139" s="178">
        <f>(D139)/(SUM(数据源!C1648:'数据源'!C2136)*10)</f>
        <v>0.12907877389584707</v>
      </c>
      <c r="F139" s="163">
        <f t="shared" si="8"/>
        <v>0.23825040063183858</v>
      </c>
    </row>
    <row r="140" spans="1:6" ht="16.5">
      <c r="A140" s="130">
        <v>42552</v>
      </c>
      <c r="B140" s="128">
        <v>43252</v>
      </c>
      <c r="C140" s="142"/>
      <c r="D140" s="167">
        <v>33450</v>
      </c>
      <c r="E140" s="178">
        <f>(D140)/(SUM(数据源!C1768:'数据源'!C2254)*10)</f>
        <v>0.1399581589958159</v>
      </c>
      <c r="F140" s="163">
        <f t="shared" si="8"/>
        <v>0.53797976441557349</v>
      </c>
    </row>
    <row r="141" spans="1:6" ht="16.5">
      <c r="A141" s="130">
        <v>42736</v>
      </c>
      <c r="B141" s="128">
        <v>43435</v>
      </c>
      <c r="C141" s="142"/>
      <c r="D141" s="167">
        <v>29290</v>
      </c>
      <c r="E141" s="178">
        <f>(D141)/(SUM(数据源!C1892:'数据源'!C2378)*10)</f>
        <v>0.12882086466992126</v>
      </c>
      <c r="F141" s="163">
        <f t="shared" si="8"/>
        <v>0.23114494683179623</v>
      </c>
    </row>
    <row r="142" spans="1:6" ht="17.25" thickBot="1">
      <c r="A142" s="199">
        <v>42917</v>
      </c>
      <c r="B142" s="200">
        <v>43617</v>
      </c>
      <c r="C142" s="201"/>
      <c r="D142" s="202">
        <v>23200</v>
      </c>
      <c r="E142" s="184">
        <f>(D142)/(SUM(数据源!C2011:'数据源'!C2496)*10)</f>
        <v>0.11523941982912776</v>
      </c>
      <c r="F142" s="164">
        <f t="shared" si="8"/>
        <v>-0.1430267351143267</v>
      </c>
    </row>
    <row r="143" spans="1:6" ht="16.5">
      <c r="A143" s="195"/>
      <c r="B143" s="180" t="s">
        <v>246</v>
      </c>
      <c r="C143" s="196"/>
      <c r="D143" s="197"/>
      <c r="E143" s="181">
        <f>SUM(E129:E142)</f>
        <v>1.7174063469138434</v>
      </c>
      <c r="F143" s="198"/>
    </row>
    <row r="144" spans="1:6" ht="16.5">
      <c r="A144" s="146"/>
      <c r="B144" s="143" t="s">
        <v>247</v>
      </c>
      <c r="C144" s="138"/>
      <c r="D144" s="139"/>
      <c r="E144" s="178">
        <f>MAX(E129:E142)</f>
        <v>0.18076759966072944</v>
      </c>
      <c r="F144" s="183"/>
    </row>
    <row r="145" spans="1:6" ht="16.5">
      <c r="A145" s="146"/>
      <c r="B145" s="143" t="s">
        <v>248</v>
      </c>
      <c r="C145" s="138"/>
      <c r="D145" s="139"/>
      <c r="E145" s="178">
        <f>MIN(E129:E142)</f>
        <v>3.2478501228501232E-2</v>
      </c>
      <c r="F145" s="183"/>
    </row>
    <row r="146" spans="1:6" ht="16.5">
      <c r="A146" s="146"/>
      <c r="B146" s="143" t="s">
        <v>249</v>
      </c>
      <c r="C146" s="138"/>
      <c r="D146" s="139"/>
      <c r="E146" s="178">
        <f>AVERAGE(E125:E138)</f>
        <v>0.12043091295231316</v>
      </c>
      <c r="F146" s="183"/>
    </row>
    <row r="147" spans="1:6" ht="16.5">
      <c r="A147" s="146"/>
      <c r="B147" s="143" t="s">
        <v>250</v>
      </c>
      <c r="C147" s="138"/>
      <c r="D147" s="139"/>
      <c r="E147" s="178">
        <f>STDEV(E129:E142)</f>
        <v>3.6297361601910584E-2</v>
      </c>
      <c r="F147" s="183"/>
    </row>
    <row r="148" spans="1:6" ht="16.5">
      <c r="A148" s="146"/>
      <c r="B148" s="143" t="s">
        <v>293</v>
      </c>
      <c r="C148" s="138"/>
      <c r="D148" s="139"/>
      <c r="E148" s="178"/>
      <c r="F148" s="157">
        <f>(COUNTIFS(F129:F142, "&gt;-1",F129:F142, "&lt;1"))/COUNT(F129:F142)</f>
        <v>0.7857142857142857</v>
      </c>
    </row>
    <row r="149" spans="1:6" ht="16.5">
      <c r="A149" s="146"/>
      <c r="B149" s="143" t="s">
        <v>294</v>
      </c>
      <c r="C149" s="138"/>
      <c r="D149" s="139"/>
      <c r="E149" s="178"/>
      <c r="F149" s="157">
        <f>(COUNTIFS(F129:F142, "&gt;-2",F129:F142, "&lt;2"))/COUNT(F129:F142)</f>
        <v>0.9285714285714286</v>
      </c>
    </row>
    <row r="150" spans="1:6" ht="16.5">
      <c r="A150" s="146"/>
      <c r="B150" s="143"/>
      <c r="C150" s="138"/>
      <c r="D150" s="139"/>
      <c r="E150" s="178"/>
      <c r="F150" s="183"/>
    </row>
    <row r="151" spans="1:6" ht="17.25" thickBot="1">
      <c r="A151" s="147"/>
      <c r="B151" s="148"/>
      <c r="C151" s="149"/>
      <c r="D151" s="158"/>
      <c r="E151" s="184"/>
      <c r="F151" s="185"/>
    </row>
    <row r="153" spans="1:6" ht="14.25" thickBot="1"/>
    <row r="154" spans="1:6" ht="17.25" thickBot="1">
      <c r="A154" s="169"/>
      <c r="B154" s="170"/>
      <c r="C154" s="406" t="s">
        <v>290</v>
      </c>
      <c r="D154" s="407"/>
      <c r="E154" s="407"/>
    </row>
    <row r="155" spans="1:6" ht="33.75" thickBot="1">
      <c r="A155" s="154" t="s">
        <v>272</v>
      </c>
      <c r="B155" s="155" t="s">
        <v>235</v>
      </c>
      <c r="C155" s="156" t="s">
        <v>241</v>
      </c>
      <c r="D155" s="175" t="s">
        <v>239</v>
      </c>
      <c r="E155" s="176" t="s">
        <v>291</v>
      </c>
      <c r="F155" s="177" t="s">
        <v>295</v>
      </c>
    </row>
    <row r="156" spans="1:6" ht="16.5">
      <c r="A156" s="203">
        <v>41275</v>
      </c>
      <c r="B156" s="204">
        <v>41426</v>
      </c>
      <c r="C156" s="214"/>
      <c r="D156" s="226">
        <v>5420</v>
      </c>
      <c r="E156" s="223">
        <f>(D156)/(SUM(数据源!C921:'数据源'!C1033)*10)</f>
        <v>0.14151436031331593</v>
      </c>
      <c r="F156" s="207">
        <f>(E156-E173)/E174</f>
        <v>0.17486782536107845</v>
      </c>
    </row>
    <row r="157" spans="1:6" ht="16.5">
      <c r="A157" s="130">
        <v>41456</v>
      </c>
      <c r="B157" s="128">
        <v>41609</v>
      </c>
      <c r="C157" s="142"/>
      <c r="D157" s="227">
        <v>940</v>
      </c>
      <c r="E157" s="178">
        <f>(D157)/(SUM(数据源!C1034:'数据源'!C1522)*10)</f>
        <v>1.0043808099155893E-2</v>
      </c>
      <c r="F157" s="163">
        <f>(E157-E$173)/E$174</f>
        <v>-1.7904880855672907</v>
      </c>
    </row>
    <row r="158" spans="1:6" ht="16.5">
      <c r="A158" s="130">
        <v>41640</v>
      </c>
      <c r="B158" s="128">
        <v>41791</v>
      </c>
      <c r="C158" s="142"/>
      <c r="D158" s="227">
        <v>4740</v>
      </c>
      <c r="E158" s="178">
        <f>(D158)/(SUM(数据源!C1159:'数据源'!C1277)*10)</f>
        <v>0.18624754420432221</v>
      </c>
      <c r="F158" s="163">
        <f t="shared" ref="F158:F169" si="9">(E158-E$173)/E$174</f>
        <v>0.84358508480958505</v>
      </c>
    </row>
    <row r="159" spans="1:6" ht="16.5">
      <c r="A159" s="130">
        <v>41821</v>
      </c>
      <c r="B159" s="128">
        <v>41974</v>
      </c>
      <c r="C159" s="142"/>
      <c r="D159" s="227">
        <v>3750</v>
      </c>
      <c r="E159" s="178">
        <f>(D159)/(SUM(数据源!C1278:'数据源'!C1403)*10)</f>
        <v>0.14334862385321101</v>
      </c>
      <c r="F159" s="163">
        <f t="shared" si="9"/>
        <v>0.2022882676549605</v>
      </c>
    </row>
    <row r="160" spans="1:6" ht="16.5">
      <c r="A160" s="130">
        <v>42005</v>
      </c>
      <c r="B160" s="128">
        <v>42156</v>
      </c>
      <c r="C160" s="142"/>
      <c r="D160" s="227">
        <v>2360</v>
      </c>
      <c r="E160" s="178">
        <f>(D160)/(SUM(数据源!C1404:'数据源'!C1522)*10)</f>
        <v>0.10606741573033708</v>
      </c>
      <c r="F160" s="163">
        <f t="shared" si="9"/>
        <v>-0.35502925719642875</v>
      </c>
    </row>
    <row r="161" spans="1:6" ht="16.5">
      <c r="A161" s="130">
        <v>42186</v>
      </c>
      <c r="B161" s="128">
        <v>42339</v>
      </c>
      <c r="C161" s="142"/>
      <c r="D161" s="227">
        <v>4920</v>
      </c>
      <c r="E161" s="178">
        <f>(D161)/(SUM(数据源!C1523:'数据源'!C1647)*10)</f>
        <v>0.2404692082111437</v>
      </c>
      <c r="F161" s="163">
        <f t="shared" si="9"/>
        <v>1.6541458230240933</v>
      </c>
    </row>
    <row r="162" spans="1:6" ht="16.5">
      <c r="A162" s="130">
        <v>42370</v>
      </c>
      <c r="B162" s="128">
        <v>42522</v>
      </c>
      <c r="C162" s="142"/>
      <c r="D162" s="227">
        <v>1250</v>
      </c>
      <c r="E162" s="178">
        <f>(D162)/(SUM(数据源!C1648:'数据源'!C1767)*10)</f>
        <v>2.7914247431889236E-2</v>
      </c>
      <c r="F162" s="163">
        <f t="shared" si="9"/>
        <v>-1.5233425310535895</v>
      </c>
    </row>
    <row r="163" spans="1:6" ht="16.5">
      <c r="A163" s="130">
        <v>42552</v>
      </c>
      <c r="B163" s="128">
        <v>42705</v>
      </c>
      <c r="C163" s="142"/>
      <c r="D163" s="227">
        <v>8080</v>
      </c>
      <c r="E163" s="178">
        <f>(D163)/(SUM(数据源!C1768:'数据源'!C1891)*10)</f>
        <v>0.12963260067383284</v>
      </c>
      <c r="F163" s="163">
        <f t="shared" si="9"/>
        <v>-2.7528368055258594E-3</v>
      </c>
    </row>
    <row r="164" spans="1:6" ht="16.5">
      <c r="A164" s="130">
        <v>42736</v>
      </c>
      <c r="B164" s="128">
        <v>42887</v>
      </c>
      <c r="C164" s="142"/>
      <c r="D164" s="227">
        <v>12930</v>
      </c>
      <c r="E164" s="178">
        <f>(D164)/(SUM(数据源!C1892:'数据源'!C2010)*10)</f>
        <v>0.19785768936495793</v>
      </c>
      <c r="F164" s="163">
        <f t="shared" si="9"/>
        <v>1.0171453767069076</v>
      </c>
    </row>
    <row r="165" spans="1:6" ht="16.5">
      <c r="A165" s="130">
        <v>42917</v>
      </c>
      <c r="B165" s="128">
        <v>43070</v>
      </c>
      <c r="C165" s="142"/>
      <c r="D165" s="227">
        <v>9070</v>
      </c>
      <c r="E165" s="178">
        <f>(D165)/(SUM(数据源!C2011:'数据源'!C2135)*10)</f>
        <v>0.13048482232772263</v>
      </c>
      <c r="F165" s="163">
        <f t="shared" si="9"/>
        <v>9.9870417200094725E-3</v>
      </c>
    </row>
    <row r="166" spans="1:6" ht="16.5">
      <c r="A166" s="130">
        <v>43101</v>
      </c>
      <c r="B166" s="128">
        <v>43252</v>
      </c>
      <c r="C166" s="142"/>
      <c r="D166" s="227">
        <v>2730</v>
      </c>
      <c r="E166" s="178">
        <f>(D166)/(SUM(数据源!C2136:'数据源'!C2254)*10)</f>
        <v>6.5295383879454674E-2</v>
      </c>
      <c r="F166" s="163">
        <f t="shared" si="9"/>
        <v>-0.96453117568050506</v>
      </c>
    </row>
    <row r="167" spans="1:6" ht="16.5">
      <c r="A167" s="130">
        <v>43282</v>
      </c>
      <c r="B167" s="128">
        <v>43435</v>
      </c>
      <c r="C167" s="142"/>
      <c r="D167" s="227">
        <v>3930</v>
      </c>
      <c r="E167" s="178">
        <f>(D167)/(SUM(数据源!C2255:'数据源'!C2378)*10)</f>
        <v>7.7514792899408283E-2</v>
      </c>
      <c r="F167" s="163">
        <f t="shared" si="9"/>
        <v>-0.78186298618133099</v>
      </c>
    </row>
    <row r="168" spans="1:6" ht="16.5">
      <c r="A168" s="130">
        <v>43466</v>
      </c>
      <c r="B168" s="128">
        <v>43617</v>
      </c>
      <c r="C168" s="142"/>
      <c r="D168" s="227">
        <v>6530</v>
      </c>
      <c r="E168" s="178">
        <f>(D168)/(SUM(数据源!C2377:'数据源'!C2496)*10)</f>
        <v>0.16535831856166119</v>
      </c>
      <c r="F168" s="163">
        <f t="shared" si="9"/>
        <v>0.531311633454153</v>
      </c>
    </row>
    <row r="169" spans="1:6" ht="17.25" thickBot="1">
      <c r="A169" s="270">
        <v>43647</v>
      </c>
      <c r="B169" s="271">
        <v>43800</v>
      </c>
      <c r="C169" s="276"/>
      <c r="D169" s="277">
        <v>1270</v>
      </c>
      <c r="E169" s="273">
        <f>(D169)/(SUM(数据源!C2497:'数据源'!C2517)*10)</f>
        <v>0.19568567026194145</v>
      </c>
      <c r="F169" s="274">
        <f t="shared" si="9"/>
        <v>0.98467581975388674</v>
      </c>
    </row>
    <row r="170" spans="1:6" ht="16.5">
      <c r="A170" s="195"/>
      <c r="B170" s="180" t="s">
        <v>246</v>
      </c>
      <c r="C170" s="196"/>
      <c r="D170" s="197"/>
      <c r="E170" s="181">
        <f>SUM(E156:E169)</f>
        <v>1.8174344858123539</v>
      </c>
      <c r="F170" s="198"/>
    </row>
    <row r="171" spans="1:6" ht="16.5">
      <c r="A171" s="146"/>
      <c r="B171" s="143" t="s">
        <v>247</v>
      </c>
      <c r="C171" s="138"/>
      <c r="D171" s="139"/>
      <c r="E171" s="178">
        <f>MAX(E156:E169)</f>
        <v>0.2404692082111437</v>
      </c>
      <c r="F171" s="183"/>
    </row>
    <row r="172" spans="1:6" ht="16.5">
      <c r="A172" s="146"/>
      <c r="B172" s="143" t="s">
        <v>248</v>
      </c>
      <c r="C172" s="138"/>
      <c r="D172" s="139"/>
      <c r="E172" s="178">
        <f>MIN(E156:E169)</f>
        <v>1.0043808099155893E-2</v>
      </c>
      <c r="F172" s="183"/>
    </row>
    <row r="173" spans="1:6" ht="16.5">
      <c r="A173" s="146"/>
      <c r="B173" s="143" t="s">
        <v>249</v>
      </c>
      <c r="C173" s="138"/>
      <c r="D173" s="139"/>
      <c r="E173" s="178">
        <f>AVERAGE(E156:E169)</f>
        <v>0.1298167489865967</v>
      </c>
      <c r="F173" s="183"/>
    </row>
    <row r="174" spans="1:6" ht="16.5">
      <c r="A174" s="186"/>
      <c r="B174" s="143" t="s">
        <v>292</v>
      </c>
      <c r="C174" s="138"/>
      <c r="D174" s="139"/>
      <c r="E174" s="178">
        <f>STDEV(E156:E169)</f>
        <v>6.6894017253118138E-2</v>
      </c>
      <c r="F174" s="191"/>
    </row>
    <row r="175" spans="1:6" ht="16.5">
      <c r="A175" s="186"/>
      <c r="B175" s="187" t="s">
        <v>293</v>
      </c>
      <c r="C175" s="188"/>
      <c r="D175" s="189"/>
      <c r="E175" s="190"/>
      <c r="F175" s="193">
        <f>(COUNTIFS(F156:F169, "&gt;-1",F156:F169, "&lt;1"))/COUNT(F156:F169)</f>
        <v>0.7142857142857143</v>
      </c>
    </row>
    <row r="176" spans="1:6" ht="16.5">
      <c r="A176" s="186"/>
      <c r="B176" s="187" t="s">
        <v>294</v>
      </c>
      <c r="C176" s="188"/>
      <c r="D176" s="189"/>
      <c r="E176" s="190"/>
      <c r="F176" s="193">
        <f>(COUNTIFS(F157:F170, "&gt;-2",F157:F170, "&lt;2"))/COUNT(F157:F170)</f>
        <v>1</v>
      </c>
    </row>
    <row r="177" spans="1:21" ht="17.25" thickBot="1">
      <c r="A177" s="147"/>
      <c r="B177" s="148"/>
      <c r="C177" s="149"/>
      <c r="D177" s="158"/>
      <c r="E177" s="184"/>
      <c r="F177" s="185"/>
    </row>
    <row r="179" spans="1:21" ht="14.25" thickBot="1"/>
    <row r="180" spans="1:21" ht="17.25" thickBot="1">
      <c r="A180" s="169"/>
      <c r="B180" s="235"/>
      <c r="C180" s="404" t="s">
        <v>276</v>
      </c>
      <c r="D180" s="405"/>
      <c r="E180" s="405"/>
      <c r="F180" s="239"/>
      <c r="G180" s="239"/>
      <c r="H180" s="239"/>
      <c r="I180" s="239"/>
      <c r="J180" s="239"/>
      <c r="K180" s="239"/>
      <c r="L180" s="239"/>
      <c r="M180" s="239"/>
      <c r="N180" s="239"/>
      <c r="O180" s="239"/>
      <c r="P180" s="239"/>
      <c r="Q180" s="213"/>
      <c r="R180" s="239"/>
      <c r="S180" s="239"/>
      <c r="T180" s="239"/>
      <c r="U180" s="239"/>
    </row>
    <row r="181" spans="1:21" ht="33.75" thickBot="1">
      <c r="A181" s="154" t="s">
        <v>272</v>
      </c>
      <c r="B181" s="155" t="s">
        <v>235</v>
      </c>
      <c r="C181" s="156" t="s">
        <v>241</v>
      </c>
      <c r="D181" s="175" t="s">
        <v>239</v>
      </c>
      <c r="E181" s="156" t="s">
        <v>301</v>
      </c>
      <c r="F181" s="240" t="s">
        <v>299</v>
      </c>
      <c r="G181" s="240" t="s">
        <v>300</v>
      </c>
      <c r="H181" s="240" t="s">
        <v>304</v>
      </c>
      <c r="I181" s="240" t="s">
        <v>303</v>
      </c>
      <c r="J181" s="240" t="s">
        <v>307</v>
      </c>
      <c r="K181" s="240" t="s">
        <v>308</v>
      </c>
      <c r="L181" s="240" t="s">
        <v>309</v>
      </c>
      <c r="M181" s="240" t="s">
        <v>310</v>
      </c>
      <c r="N181" s="240" t="s">
        <v>311</v>
      </c>
      <c r="O181" s="240" t="s">
        <v>312</v>
      </c>
      <c r="P181" s="240" t="s">
        <v>313</v>
      </c>
      <c r="Q181" s="240" t="s">
        <v>314</v>
      </c>
      <c r="R181" s="240" t="s">
        <v>315</v>
      </c>
      <c r="S181" s="240" t="s">
        <v>316</v>
      </c>
      <c r="T181" s="240" t="s">
        <v>318</v>
      </c>
      <c r="U181" s="241" t="s">
        <v>317</v>
      </c>
    </row>
    <row r="182" spans="1:21" ht="16.5">
      <c r="A182" s="203">
        <v>40544</v>
      </c>
      <c r="B182" s="204">
        <v>41244</v>
      </c>
      <c r="C182" s="214"/>
      <c r="D182" s="242">
        <v>4230</v>
      </c>
      <c r="E182" s="206">
        <f>(D182-D$199)/D$200</f>
        <v>-1.7162438316753077</v>
      </c>
      <c r="F182" s="205">
        <v>42.31</v>
      </c>
      <c r="G182" s="206">
        <f>(F182-F$199)/F$200</f>
        <v>-0.79447553722661235</v>
      </c>
      <c r="H182" s="205">
        <v>104</v>
      </c>
      <c r="I182" s="206">
        <f>(H182-H$199)/H$200</f>
        <v>0.40298595922040159</v>
      </c>
      <c r="J182" s="242">
        <v>23310</v>
      </c>
      <c r="K182" s="206">
        <f>(J182-J$199)/J$200</f>
        <v>-0.75735675898441901</v>
      </c>
      <c r="L182" s="242">
        <v>19080</v>
      </c>
      <c r="M182" s="206">
        <f>(L182-L$199)/L$200</f>
        <v>1.3051526144178647</v>
      </c>
      <c r="N182" s="243">
        <v>4</v>
      </c>
      <c r="O182" s="206">
        <f>(N182-N$199)/N$200</f>
        <v>-0.58344584037595015</v>
      </c>
      <c r="P182" s="243">
        <v>12</v>
      </c>
      <c r="Q182" s="206">
        <f>(P182-P$199)/P$200</f>
        <v>2.0615323351974149</v>
      </c>
      <c r="R182" s="242">
        <v>2250</v>
      </c>
      <c r="S182" s="206">
        <f>(R182-R$199)/R$200</f>
        <v>-0.6632115982551493</v>
      </c>
      <c r="T182" s="242">
        <v>2050</v>
      </c>
      <c r="U182" s="207">
        <f>(T182-T$199)/T$200</f>
        <v>0.87643378639464609</v>
      </c>
    </row>
    <row r="183" spans="1:21" ht="16.5">
      <c r="A183" s="130">
        <v>40725</v>
      </c>
      <c r="B183" s="128">
        <v>41426</v>
      </c>
      <c r="C183" s="142"/>
      <c r="D183" s="167">
        <v>9060</v>
      </c>
      <c r="E183" s="179">
        <f t="shared" ref="E183" si="10">(D183-D$199)/D$200</f>
        <v>-1.155224746797205</v>
      </c>
      <c r="F183" s="143">
        <v>37.21</v>
      </c>
      <c r="G183" s="179">
        <f t="shared" ref="G183:G195" si="11">(F183-F$199)/F$200</f>
        <v>-1.1585910347423716</v>
      </c>
      <c r="H183" s="143">
        <v>86</v>
      </c>
      <c r="I183" s="179">
        <f t="shared" ref="I183:K195" si="12">(H183-H$199)/H$200</f>
        <v>-0.10990526160556423</v>
      </c>
      <c r="J183" s="167">
        <v>24860</v>
      </c>
      <c r="K183" s="179">
        <f t="shared" si="12"/>
        <v>-0.61637158552673788</v>
      </c>
      <c r="L183" s="167">
        <v>15800</v>
      </c>
      <c r="M183" s="179">
        <f t="shared" ref="M183:M195" si="13">(L183-L$199)/L$200</f>
        <v>0.64137359067139932</v>
      </c>
      <c r="N183" s="229">
        <v>4</v>
      </c>
      <c r="O183" s="179">
        <f t="shared" ref="O183:O195" si="14">(N183-N$199)/N$200</f>
        <v>-0.58344584037595015</v>
      </c>
      <c r="P183" s="229">
        <v>12</v>
      </c>
      <c r="Q183" s="179">
        <f t="shared" ref="Q183:Q195" si="15">(P183-P$199)/P$200</f>
        <v>2.0615323351974149</v>
      </c>
      <c r="R183" s="167">
        <v>2390</v>
      </c>
      <c r="S183" s="179">
        <f t="shared" ref="S183:S195" si="16">(R183-R$199)/R$200</f>
        <v>5.895214206712511E-2</v>
      </c>
      <c r="T183" s="167">
        <v>2050</v>
      </c>
      <c r="U183" s="163">
        <f t="shared" ref="U183:U195" si="17">(T183-T$199)/T$200</f>
        <v>0.87643378639464609</v>
      </c>
    </row>
    <row r="184" spans="1:21" ht="16.5">
      <c r="A184" s="130">
        <v>40909</v>
      </c>
      <c r="B184" s="128">
        <v>41609</v>
      </c>
      <c r="C184" s="142"/>
      <c r="D184" s="167">
        <v>15420</v>
      </c>
      <c r="E184" s="179">
        <f t="shared" ref="E184" si="18">(D184-D$199)/D$200</f>
        <v>-0.41649154186454823</v>
      </c>
      <c r="F184" s="143">
        <v>43.24</v>
      </c>
      <c r="G184" s="179">
        <f t="shared" si="11"/>
        <v>-0.72807800532667977</v>
      </c>
      <c r="H184" s="143">
        <v>74</v>
      </c>
      <c r="I184" s="179">
        <f t="shared" si="12"/>
        <v>-0.45183274215620811</v>
      </c>
      <c r="J184" s="167">
        <v>26780</v>
      </c>
      <c r="K184" s="179">
        <f t="shared" si="12"/>
        <v>-0.44173188679206193</v>
      </c>
      <c r="L184" s="167">
        <v>11360</v>
      </c>
      <c r="M184" s="179">
        <f t="shared" si="13"/>
        <v>-0.25715655122930359</v>
      </c>
      <c r="N184" s="229">
        <v>4</v>
      </c>
      <c r="O184" s="179">
        <f t="shared" si="14"/>
        <v>-0.58344584037595015</v>
      </c>
      <c r="P184" s="229">
        <v>4</v>
      </c>
      <c r="Q184" s="179">
        <f t="shared" si="15"/>
        <v>-0.56223609141747677</v>
      </c>
      <c r="R184" s="167">
        <v>2390</v>
      </c>
      <c r="S184" s="179">
        <f t="shared" si="16"/>
        <v>5.895214206712511E-2</v>
      </c>
      <c r="T184" s="167">
        <v>1350</v>
      </c>
      <c r="U184" s="163">
        <f t="shared" si="17"/>
        <v>-0.32483210264976381</v>
      </c>
    </row>
    <row r="185" spans="1:21" ht="16.5">
      <c r="A185" s="130">
        <v>41091</v>
      </c>
      <c r="B185" s="128">
        <v>41791</v>
      </c>
      <c r="C185" s="142"/>
      <c r="D185" s="167">
        <v>15910</v>
      </c>
      <c r="E185" s="179">
        <f t="shared" ref="E185" si="19">(D185-D$199)/D$200</f>
        <v>-0.35957656223923351</v>
      </c>
      <c r="F185" s="143">
        <v>43.33</v>
      </c>
      <c r="G185" s="179">
        <f t="shared" si="11"/>
        <v>-0.72165243772346077</v>
      </c>
      <c r="H185" s="143">
        <v>60</v>
      </c>
      <c r="I185" s="179">
        <f t="shared" si="12"/>
        <v>-0.85074813613195932</v>
      </c>
      <c r="J185" s="167">
        <v>26820</v>
      </c>
      <c r="K185" s="179">
        <f t="shared" si="12"/>
        <v>-0.43809355973508951</v>
      </c>
      <c r="L185" s="167">
        <v>10910</v>
      </c>
      <c r="M185" s="179">
        <f t="shared" si="13"/>
        <v>-0.34822379534086134</v>
      </c>
      <c r="N185" s="229">
        <v>3</v>
      </c>
      <c r="O185" s="179">
        <f t="shared" si="14"/>
        <v>-0.79288793692116311</v>
      </c>
      <c r="P185" s="229">
        <v>4</v>
      </c>
      <c r="Q185" s="179">
        <f t="shared" si="15"/>
        <v>-0.56223609141747677</v>
      </c>
      <c r="R185" s="167">
        <v>2570</v>
      </c>
      <c r="S185" s="179">
        <f t="shared" si="16"/>
        <v>0.98744837962433507</v>
      </c>
      <c r="T185" s="167">
        <v>1800</v>
      </c>
      <c r="U185" s="163">
        <f t="shared" si="17"/>
        <v>0.44741025459307115</v>
      </c>
    </row>
    <row r="186" spans="1:21" ht="16.5">
      <c r="A186" s="130">
        <v>41275</v>
      </c>
      <c r="B186" s="128">
        <v>41974</v>
      </c>
      <c r="C186" s="142"/>
      <c r="D186" s="167">
        <v>15720</v>
      </c>
      <c r="E186" s="179">
        <f t="shared" ref="E186" si="20">(D186-D$199)/D$200</f>
        <v>-0.38164563597149842</v>
      </c>
      <c r="F186" s="143">
        <v>43.33</v>
      </c>
      <c r="G186" s="179">
        <f t="shared" si="11"/>
        <v>-0.72165243772346077</v>
      </c>
      <c r="H186" s="143">
        <v>60</v>
      </c>
      <c r="I186" s="179">
        <f t="shared" si="12"/>
        <v>-0.85074813613195932</v>
      </c>
      <c r="J186" s="167">
        <v>23910</v>
      </c>
      <c r="K186" s="179">
        <f t="shared" si="12"/>
        <v>-0.70278185312983277</v>
      </c>
      <c r="L186" s="167">
        <v>8190</v>
      </c>
      <c r="M186" s="179">
        <f t="shared" si="13"/>
        <v>-0.89867469308183257</v>
      </c>
      <c r="N186" s="229">
        <v>2</v>
      </c>
      <c r="O186" s="179">
        <f t="shared" si="14"/>
        <v>-1.0023300334663758</v>
      </c>
      <c r="P186" s="229">
        <v>4</v>
      </c>
      <c r="Q186" s="179">
        <f t="shared" si="15"/>
        <v>-0.56223609141747677</v>
      </c>
      <c r="R186" s="167">
        <v>2390</v>
      </c>
      <c r="S186" s="179">
        <f>(R186-R$199)/R$200</f>
        <v>5.895214206712511E-2</v>
      </c>
      <c r="T186" s="167">
        <v>930</v>
      </c>
      <c r="U186" s="163">
        <f t="shared" si="17"/>
        <v>-1.0455916360764097</v>
      </c>
    </row>
    <row r="187" spans="1:21" ht="16.5">
      <c r="A187" s="130">
        <v>41456</v>
      </c>
      <c r="B187" s="128">
        <v>42156</v>
      </c>
      <c r="C187" s="142"/>
      <c r="D187" s="167">
        <v>14190</v>
      </c>
      <c r="E187" s="179">
        <f t="shared" ref="E187" si="21">(D187-D$199)/D$200</f>
        <v>-0.55935975602605259</v>
      </c>
      <c r="F187" s="143">
        <v>46.15</v>
      </c>
      <c r="G187" s="179">
        <f t="shared" si="11"/>
        <v>-0.5203179861559234</v>
      </c>
      <c r="H187" s="143">
        <v>52</v>
      </c>
      <c r="I187" s="179">
        <f t="shared" si="12"/>
        <v>-1.0786997898323887</v>
      </c>
      <c r="J187" s="167">
        <v>20520</v>
      </c>
      <c r="K187" s="179">
        <f t="shared" si="12"/>
        <v>-1.0111300712082452</v>
      </c>
      <c r="L187" s="167">
        <v>6330</v>
      </c>
      <c r="M187" s="179">
        <f t="shared" si="13"/>
        <v>-1.2750859687429379</v>
      </c>
      <c r="N187" s="229">
        <v>2</v>
      </c>
      <c r="O187" s="179">
        <f t="shared" si="14"/>
        <v>-1.0023300334663758</v>
      </c>
      <c r="P187" s="229">
        <v>4</v>
      </c>
      <c r="Q187" s="179">
        <f t="shared" si="15"/>
        <v>-0.56223609141747677</v>
      </c>
      <c r="R187" s="167">
        <v>2330</v>
      </c>
      <c r="S187" s="179">
        <f t="shared" si="16"/>
        <v>-0.25054660378527821</v>
      </c>
      <c r="T187" s="167">
        <v>930</v>
      </c>
      <c r="U187" s="163">
        <f t="shared" si="17"/>
        <v>-1.0455916360764097</v>
      </c>
    </row>
    <row r="188" spans="1:21" ht="16.5">
      <c r="A188" s="130">
        <v>41640</v>
      </c>
      <c r="B188" s="128">
        <v>42339</v>
      </c>
      <c r="C188" s="142"/>
      <c r="D188" s="167">
        <v>17050</v>
      </c>
      <c r="E188" s="179">
        <f t="shared" ref="E188" si="22">(D188-D$199)/D$200</f>
        <v>-0.22716211984564408</v>
      </c>
      <c r="F188" s="143">
        <v>52</v>
      </c>
      <c r="G188" s="179">
        <f t="shared" si="11"/>
        <v>-0.10265609194667023</v>
      </c>
      <c r="H188" s="143">
        <v>50</v>
      </c>
      <c r="I188" s="179">
        <f t="shared" si="12"/>
        <v>-1.1356877032574959</v>
      </c>
      <c r="J188" s="167">
        <v>22560</v>
      </c>
      <c r="K188" s="179">
        <f t="shared" si="12"/>
        <v>-0.8255753913026519</v>
      </c>
      <c r="L188" s="167">
        <v>5510</v>
      </c>
      <c r="M188" s="179">
        <f t="shared" si="13"/>
        <v>-1.4410307246795542</v>
      </c>
      <c r="N188" s="229">
        <v>3</v>
      </c>
      <c r="O188" s="179">
        <f t="shared" si="14"/>
        <v>-0.79288793692116311</v>
      </c>
      <c r="P188" s="229">
        <v>4</v>
      </c>
      <c r="Q188" s="179">
        <f t="shared" si="15"/>
        <v>-0.56223609141747677</v>
      </c>
      <c r="R188" s="167">
        <v>2470</v>
      </c>
      <c r="S188" s="179">
        <f t="shared" si="16"/>
        <v>0.47161713653699616</v>
      </c>
      <c r="T188" s="167">
        <v>700</v>
      </c>
      <c r="U188" s="163">
        <f t="shared" si="17"/>
        <v>-1.4402932853338586</v>
      </c>
    </row>
    <row r="189" spans="1:21" ht="16.5">
      <c r="A189" s="130">
        <v>41821</v>
      </c>
      <c r="B189" s="128">
        <v>42522</v>
      </c>
      <c r="C189" s="142"/>
      <c r="D189" s="167">
        <v>13520</v>
      </c>
      <c r="E189" s="179">
        <f t="shared" ref="E189" si="23">(D189-D$199)/D$200</f>
        <v>-0.63718227918719728</v>
      </c>
      <c r="F189" s="143">
        <v>38.71</v>
      </c>
      <c r="G189" s="179">
        <f t="shared" si="11"/>
        <v>-1.0514982413553835</v>
      </c>
      <c r="H189" s="143">
        <v>62</v>
      </c>
      <c r="I189" s="179">
        <f t="shared" si="12"/>
        <v>-0.79376022270685198</v>
      </c>
      <c r="J189" s="167">
        <v>22370</v>
      </c>
      <c r="K189" s="179">
        <f t="shared" si="12"/>
        <v>-0.84285744482327085</v>
      </c>
      <c r="L189" s="167">
        <v>8850</v>
      </c>
      <c r="M189" s="179">
        <f t="shared" si="13"/>
        <v>-0.76510940171821451</v>
      </c>
      <c r="N189" s="229">
        <v>3</v>
      </c>
      <c r="O189" s="179">
        <f t="shared" si="14"/>
        <v>-0.79288793692116311</v>
      </c>
      <c r="P189" s="229">
        <v>7</v>
      </c>
      <c r="Q189" s="179">
        <f t="shared" si="15"/>
        <v>0.42167706856310749</v>
      </c>
      <c r="R189" s="167">
        <v>2570</v>
      </c>
      <c r="S189" s="179">
        <f t="shared" si="16"/>
        <v>0.98744837962433507</v>
      </c>
      <c r="T189" s="167">
        <v>790</v>
      </c>
      <c r="U189" s="163">
        <f t="shared" si="17"/>
        <v>-1.2858448138852916</v>
      </c>
    </row>
    <row r="190" spans="1:21" ht="16.5">
      <c r="A190" s="130">
        <v>42005</v>
      </c>
      <c r="B190" s="128">
        <v>42705</v>
      </c>
      <c r="C190" s="142"/>
      <c r="D190" s="167">
        <v>16570</v>
      </c>
      <c r="E190" s="179">
        <f t="shared" ref="E190" si="24">(D190-D$199)/D$200</f>
        <v>-0.28291556927452383</v>
      </c>
      <c r="F190" s="143">
        <v>48.48</v>
      </c>
      <c r="G190" s="179">
        <f t="shared" si="11"/>
        <v>-0.35396718042813552</v>
      </c>
      <c r="H190" s="143">
        <v>66</v>
      </c>
      <c r="I190" s="179">
        <f t="shared" si="12"/>
        <v>-0.67978439585663741</v>
      </c>
      <c r="J190" s="167">
        <v>25680</v>
      </c>
      <c r="K190" s="179">
        <f t="shared" si="12"/>
        <v>-0.54178588085880341</v>
      </c>
      <c r="L190" s="167">
        <v>9110</v>
      </c>
      <c r="M190" s="179">
        <f t="shared" si="13"/>
        <v>-0.71249277178709225</v>
      </c>
      <c r="N190" s="229">
        <v>7</v>
      </c>
      <c r="O190" s="179">
        <f t="shared" si="14"/>
        <v>4.4880449259688503E-2</v>
      </c>
      <c r="P190" s="229">
        <v>7</v>
      </c>
      <c r="Q190" s="179">
        <f t="shared" si="15"/>
        <v>0.42167706856310749</v>
      </c>
      <c r="R190" s="167">
        <v>2570</v>
      </c>
      <c r="S190" s="179">
        <f t="shared" si="16"/>
        <v>0.98744837962433507</v>
      </c>
      <c r="T190" s="167">
        <v>1190</v>
      </c>
      <c r="U190" s="163">
        <f t="shared" si="17"/>
        <v>-0.59940716300277175</v>
      </c>
    </row>
    <row r="191" spans="1:21" ht="16.5">
      <c r="A191" s="130">
        <v>42186</v>
      </c>
      <c r="B191" s="128">
        <v>42887</v>
      </c>
      <c r="C191" s="142"/>
      <c r="D191" s="167">
        <v>27140</v>
      </c>
      <c r="E191" s="179">
        <f t="shared" ref="E191" si="25">(D191-D$199)/D$200</f>
        <v>0.94482184835726579</v>
      </c>
      <c r="F191" s="143">
        <v>64.58</v>
      </c>
      <c r="G191" s="179">
        <f t="shared" si="11"/>
        <v>0.79549546859220199</v>
      </c>
      <c r="H191" s="143">
        <v>96</v>
      </c>
      <c r="I191" s="179">
        <f t="shared" si="12"/>
        <v>0.17503430551997234</v>
      </c>
      <c r="J191" s="167">
        <v>38450</v>
      </c>
      <c r="K191" s="179">
        <f t="shared" si="12"/>
        <v>0.61975003207964063</v>
      </c>
      <c r="L191" s="167">
        <v>11310</v>
      </c>
      <c r="M191" s="179">
        <f t="shared" si="13"/>
        <v>-0.2672751339083656</v>
      </c>
      <c r="N191" s="229">
        <v>14</v>
      </c>
      <c r="O191" s="179">
        <f t="shared" si="14"/>
        <v>1.5109751250761787</v>
      </c>
      <c r="P191" s="229">
        <v>7</v>
      </c>
      <c r="Q191" s="179">
        <f t="shared" si="15"/>
        <v>0.42167706856310749</v>
      </c>
      <c r="R191" s="167">
        <v>2570</v>
      </c>
      <c r="S191" s="179">
        <f t="shared" si="16"/>
        <v>0.98744837962433507</v>
      </c>
      <c r="T191" s="167">
        <v>1460</v>
      </c>
      <c r="U191" s="163">
        <f t="shared" si="17"/>
        <v>-0.1360617486570708</v>
      </c>
    </row>
    <row r="192" spans="1:21" ht="16.5">
      <c r="A192" s="130">
        <v>42370</v>
      </c>
      <c r="B192" s="128">
        <v>43070</v>
      </c>
      <c r="C192" s="142"/>
      <c r="D192" s="167">
        <v>31330</v>
      </c>
      <c r="E192" s="179">
        <f t="shared" ref="E192" si="26">(D192-D$199)/D$200</f>
        <v>1.4315030006635288</v>
      </c>
      <c r="F192" s="143">
        <v>69.349999999999994</v>
      </c>
      <c r="G192" s="179">
        <f t="shared" si="11"/>
        <v>1.1360505515628234</v>
      </c>
      <c r="H192" s="143">
        <v>124</v>
      </c>
      <c r="I192" s="179">
        <f t="shared" si="12"/>
        <v>0.97286509347147476</v>
      </c>
      <c r="J192" s="167">
        <v>45820</v>
      </c>
      <c r="K192" s="179">
        <f t="shared" si="12"/>
        <v>1.2901117923268084</v>
      </c>
      <c r="L192" s="167">
        <v>14490</v>
      </c>
      <c r="M192" s="179">
        <f t="shared" si="13"/>
        <v>0.37626672447997572</v>
      </c>
      <c r="N192" s="229">
        <v>14</v>
      </c>
      <c r="O192" s="179">
        <f t="shared" si="14"/>
        <v>1.5109751250761787</v>
      </c>
      <c r="P192" s="229">
        <v>6</v>
      </c>
      <c r="Q192" s="179">
        <f t="shared" si="15"/>
        <v>9.3706015236246082E-2</v>
      </c>
      <c r="R192" s="167">
        <v>2570</v>
      </c>
      <c r="S192" s="179">
        <f t="shared" si="16"/>
        <v>0.98744837962433507</v>
      </c>
      <c r="T192" s="167">
        <v>1460</v>
      </c>
      <c r="U192" s="163">
        <f t="shared" si="17"/>
        <v>-0.1360617486570708</v>
      </c>
    </row>
    <row r="193" spans="1:21" ht="16.5">
      <c r="A193" s="130">
        <v>42552</v>
      </c>
      <c r="B193" s="128">
        <v>43252</v>
      </c>
      <c r="C193" s="142"/>
      <c r="D193" s="167">
        <v>33450</v>
      </c>
      <c r="E193" s="179">
        <f t="shared" ref="E193" si="27">(D193-D$199)/D$200</f>
        <v>1.6777474023077477</v>
      </c>
      <c r="F193" s="143">
        <v>76.12</v>
      </c>
      <c r="G193" s="179">
        <f t="shared" si="11"/>
        <v>1.6193960257160964</v>
      </c>
      <c r="H193" s="143">
        <v>134</v>
      </c>
      <c r="I193" s="179">
        <f t="shared" si="12"/>
        <v>1.2578046605970112</v>
      </c>
      <c r="J193" s="167">
        <v>49600</v>
      </c>
      <c r="K193" s="179">
        <f t="shared" si="12"/>
        <v>1.6339336992107019</v>
      </c>
      <c r="L193" s="167">
        <v>16150</v>
      </c>
      <c r="M193" s="179">
        <f t="shared" si="13"/>
        <v>0.71220366942483315</v>
      </c>
      <c r="N193" s="229">
        <v>14</v>
      </c>
      <c r="O193" s="179">
        <f t="shared" si="14"/>
        <v>1.5109751250761787</v>
      </c>
      <c r="P193" s="229">
        <v>3</v>
      </c>
      <c r="Q193" s="179">
        <f t="shared" si="15"/>
        <v>-0.89020714474433815</v>
      </c>
      <c r="R193" s="167">
        <v>2050</v>
      </c>
      <c r="S193" s="179">
        <f t="shared" si="16"/>
        <v>-1.6948740844298269</v>
      </c>
      <c r="T193" s="167">
        <v>2280</v>
      </c>
      <c r="U193" s="163">
        <f t="shared" si="17"/>
        <v>1.271135435652095</v>
      </c>
    </row>
    <row r="194" spans="1:21" ht="16.5">
      <c r="A194" s="130">
        <v>42736</v>
      </c>
      <c r="B194" s="128">
        <v>43435</v>
      </c>
      <c r="C194" s="142"/>
      <c r="D194" s="167">
        <v>29290</v>
      </c>
      <c r="E194" s="179">
        <f t="shared" ref="E194" si="28">(D194-D$199)/D$200</f>
        <v>1.1945508405907899</v>
      </c>
      <c r="F194" s="143">
        <v>72.73</v>
      </c>
      <c r="G194" s="179">
        <f t="shared" si="11"/>
        <v>1.3773663126615037</v>
      </c>
      <c r="H194" s="143">
        <v>154</v>
      </c>
      <c r="I194" s="179">
        <f t="shared" si="12"/>
        <v>1.8276837948480844</v>
      </c>
      <c r="J194" s="167">
        <v>50160</v>
      </c>
      <c r="K194" s="179">
        <f t="shared" si="12"/>
        <v>1.6848702780083158</v>
      </c>
      <c r="L194" s="167">
        <v>20870</v>
      </c>
      <c r="M194" s="179">
        <f t="shared" si="13"/>
        <v>1.6673978743282831</v>
      </c>
      <c r="N194" s="229">
        <v>11</v>
      </c>
      <c r="O194" s="179">
        <f t="shared" si="14"/>
        <v>0.88264883544054007</v>
      </c>
      <c r="P194" s="229">
        <v>3</v>
      </c>
      <c r="Q194" s="179">
        <f t="shared" si="15"/>
        <v>-0.89020714474433815</v>
      </c>
      <c r="R194" s="167">
        <v>2050</v>
      </c>
      <c r="S194" s="179">
        <f t="shared" si="16"/>
        <v>-1.6948740844298269</v>
      </c>
      <c r="T194" s="167">
        <v>2280</v>
      </c>
      <c r="U194" s="163">
        <f t="shared" si="17"/>
        <v>1.271135435652095</v>
      </c>
    </row>
    <row r="195" spans="1:21" ht="17.25" thickBot="1">
      <c r="A195" s="199">
        <v>42917</v>
      </c>
      <c r="B195" s="200">
        <v>43617</v>
      </c>
      <c r="C195" s="201"/>
      <c r="D195" s="202">
        <v>23200</v>
      </c>
      <c r="E195" s="208">
        <f t="shared" ref="E195" si="29">(D195-D$199)/D$200</f>
        <v>0.48717895096187785</v>
      </c>
      <c r="F195" s="148">
        <v>70.59</v>
      </c>
      <c r="G195" s="208">
        <f t="shared" si="11"/>
        <v>1.2245805940960675</v>
      </c>
      <c r="H195" s="148">
        <v>136</v>
      </c>
      <c r="I195" s="208">
        <f t="shared" si="12"/>
        <v>1.3147925740221187</v>
      </c>
      <c r="J195" s="202">
        <v>42070</v>
      </c>
      <c r="K195" s="208">
        <f t="shared" si="12"/>
        <v>0.94901863073564441</v>
      </c>
      <c r="L195" s="202">
        <v>18870</v>
      </c>
      <c r="M195" s="208">
        <f t="shared" si="13"/>
        <v>1.2626545671658043</v>
      </c>
      <c r="N195" s="244">
        <v>10</v>
      </c>
      <c r="O195" s="208">
        <f t="shared" si="14"/>
        <v>0.67320673889532712</v>
      </c>
      <c r="P195" s="244">
        <v>3</v>
      </c>
      <c r="Q195" s="208">
        <f t="shared" si="15"/>
        <v>-0.89020714474433815</v>
      </c>
      <c r="R195" s="202">
        <v>2130</v>
      </c>
      <c r="S195" s="208">
        <f t="shared" si="16"/>
        <v>-1.2822090899599559</v>
      </c>
      <c r="T195" s="202">
        <v>2280</v>
      </c>
      <c r="U195" s="164">
        <f t="shared" si="17"/>
        <v>1.271135435652095</v>
      </c>
    </row>
    <row r="196" spans="1:21" ht="16.5">
      <c r="A196" s="195"/>
      <c r="B196" s="180" t="s">
        <v>246</v>
      </c>
      <c r="C196" s="196"/>
      <c r="D196" s="224">
        <f>SUM(D182:D195)</f>
        <v>266080</v>
      </c>
      <c r="E196" s="182"/>
      <c r="F196" s="182">
        <f>SUM(F182:F195)</f>
        <v>748.13000000000011</v>
      </c>
      <c r="G196" s="197"/>
      <c r="H196" s="228">
        <f>SUM(H182:H195)</f>
        <v>1258</v>
      </c>
      <c r="I196" s="197"/>
      <c r="J196" s="238">
        <f>SUM(J182:J195)</f>
        <v>442910</v>
      </c>
      <c r="K196" s="197"/>
      <c r="L196" s="238">
        <f>SUM(L182:L195)</f>
        <v>176830</v>
      </c>
      <c r="M196" s="197"/>
      <c r="N196" s="238"/>
      <c r="O196" s="197"/>
      <c r="P196" s="238"/>
      <c r="Q196" s="197"/>
      <c r="R196" s="238"/>
      <c r="S196" s="197"/>
      <c r="T196" s="238"/>
      <c r="U196" s="198"/>
    </row>
    <row r="197" spans="1:21" ht="16.5">
      <c r="A197" s="146"/>
      <c r="B197" s="143" t="s">
        <v>247</v>
      </c>
      <c r="C197" s="138"/>
      <c r="D197" s="225">
        <f>MAX(D182:D195)</f>
        <v>33450</v>
      </c>
      <c r="E197" s="179"/>
      <c r="F197" s="179">
        <f>MAX(F182:F195)</f>
        <v>76.12</v>
      </c>
      <c r="G197" s="139"/>
      <c r="H197" s="229">
        <f>MAX(H182:H195)</f>
        <v>154</v>
      </c>
      <c r="I197" s="139"/>
      <c r="J197" s="167">
        <f>MAX(J182:J195)</f>
        <v>50160</v>
      </c>
      <c r="K197" s="139"/>
      <c r="L197" s="167">
        <f>MAX(L182:L195)</f>
        <v>20870</v>
      </c>
      <c r="M197" s="139"/>
      <c r="N197" s="167">
        <f>MAX(N182:N195)</f>
        <v>14</v>
      </c>
      <c r="O197" s="139"/>
      <c r="P197" s="167">
        <f>MAX(P182:P195)</f>
        <v>12</v>
      </c>
      <c r="Q197" s="139"/>
      <c r="R197" s="167">
        <f>MAX(R182:R195)</f>
        <v>2570</v>
      </c>
      <c r="S197" s="139"/>
      <c r="T197" s="167">
        <f>MAX(T182:T195)</f>
        <v>2280</v>
      </c>
      <c r="U197" s="183"/>
    </row>
    <row r="198" spans="1:21" ht="16.5">
      <c r="A198" s="146"/>
      <c r="B198" s="143" t="s">
        <v>248</v>
      </c>
      <c r="C198" s="138"/>
      <c r="D198" s="225">
        <f>MIN(D182:D195)</f>
        <v>4230</v>
      </c>
      <c r="E198" s="179"/>
      <c r="F198" s="179">
        <f>MIN(F182:F195)</f>
        <v>37.21</v>
      </c>
      <c r="G198" s="139"/>
      <c r="H198" s="229">
        <f>MIN(H182:H195)</f>
        <v>50</v>
      </c>
      <c r="I198" s="139"/>
      <c r="J198" s="167">
        <f>MIN(J182:J195)</f>
        <v>20520</v>
      </c>
      <c r="K198" s="139"/>
      <c r="L198" s="167">
        <f>MIN(L182:L195)</f>
        <v>5510</v>
      </c>
      <c r="M198" s="139"/>
      <c r="N198" s="167">
        <f>MIN(N182:N195)</f>
        <v>2</v>
      </c>
      <c r="O198" s="139"/>
      <c r="P198" s="167">
        <f>MIN(P182:P195)</f>
        <v>3</v>
      </c>
      <c r="Q198" s="139"/>
      <c r="R198" s="167">
        <f>MIN(R182:R195)</f>
        <v>2050</v>
      </c>
      <c r="S198" s="139"/>
      <c r="T198" s="167">
        <f>MIN(T182:T195)</f>
        <v>700</v>
      </c>
      <c r="U198" s="183"/>
    </row>
    <row r="199" spans="1:21" ht="16.5">
      <c r="A199" s="146"/>
      <c r="B199" s="143" t="s">
        <v>249</v>
      </c>
      <c r="C199" s="138"/>
      <c r="D199" s="225">
        <f>AVERAGE(D182:D195)</f>
        <v>19005.714285714286</v>
      </c>
      <c r="E199" s="179"/>
      <c r="F199" s="179">
        <f>AVERAGE(F182:F195)</f>
        <v>53.437857142857148</v>
      </c>
      <c r="G199" s="139"/>
      <c r="H199" s="229">
        <f>AVERAGE(H182:H195)</f>
        <v>89.857142857142861</v>
      </c>
      <c r="I199" s="139"/>
      <c r="J199" s="167">
        <f>AVERAGE(J182:J195)</f>
        <v>31636.428571428572</v>
      </c>
      <c r="K199" s="139"/>
      <c r="L199" s="167">
        <f>AVERAGE(L182:L195)</f>
        <v>12630.714285714286</v>
      </c>
      <c r="M199" s="139"/>
      <c r="N199" s="167">
        <f>AVERAGE(N182:N195)</f>
        <v>6.7857142857142856</v>
      </c>
      <c r="O199" s="139"/>
      <c r="P199" s="167">
        <f>AVERAGE(P182:P195)</f>
        <v>5.7142857142857144</v>
      </c>
      <c r="Q199" s="139"/>
      <c r="R199" s="167">
        <f>AVERAGE(R182:R195)</f>
        <v>2378.5714285714284</v>
      </c>
      <c r="S199" s="139"/>
      <c r="T199" s="167">
        <f>AVERAGE(T182:T195)</f>
        <v>1539.2857142857142</v>
      </c>
      <c r="U199" s="183"/>
    </row>
    <row r="200" spans="1:21" ht="16.5">
      <c r="A200" s="146"/>
      <c r="B200" s="143" t="s">
        <v>292</v>
      </c>
      <c r="C200" s="138"/>
      <c r="D200" s="225">
        <f>STDEV(D182:D195)</f>
        <v>8609.3327841947757</v>
      </c>
      <c r="E200" s="179"/>
      <c r="F200" s="179">
        <f>STDEV(F182:F195)</f>
        <v>14.006544722198401</v>
      </c>
      <c r="G200" s="139"/>
      <c r="H200" s="229">
        <f>STDEV(H182:H195)</f>
        <v>35.095161057763079</v>
      </c>
      <c r="I200" s="139"/>
      <c r="J200" s="167">
        <f>STDEV(J182:J195)</f>
        <v>10994.063857823008</v>
      </c>
      <c r="K200" s="139"/>
      <c r="L200" s="167">
        <f>STDEV(L182:L195)</f>
        <v>4941.4035133065872</v>
      </c>
      <c r="M200" s="139"/>
      <c r="N200" s="167">
        <f>STDEV(N182:N195)</f>
        <v>4.774589332780705</v>
      </c>
      <c r="O200" s="139"/>
      <c r="P200" s="167">
        <f>STDEV(P182:P195)</f>
        <v>3.049049572687085</v>
      </c>
      <c r="Q200" s="139"/>
      <c r="R200" s="167">
        <f>STDEV(R182:R195)</f>
        <v>193.8618517976592</v>
      </c>
      <c r="S200" s="139"/>
      <c r="T200" s="167">
        <f>STDEV(T182:T195)</f>
        <v>582.71861907012124</v>
      </c>
      <c r="U200" s="183"/>
    </row>
    <row r="201" spans="1:21" ht="16.5">
      <c r="A201" s="146"/>
      <c r="B201" s="143" t="s">
        <v>293</v>
      </c>
      <c r="C201" s="138"/>
      <c r="D201" s="139"/>
      <c r="E201" s="178">
        <f>(COUNTIFS(E182:E195, "&gt;-1",E182:E195, "&lt;1"))/COUNT(E182:E195)</f>
        <v>0.6428571428571429</v>
      </c>
      <c r="F201" s="178"/>
      <c r="G201" s="178">
        <f>(COUNTIFS(G182:G195, "&gt;-1",G182:G195, "&lt;1"))/COUNT(G182:G195)</f>
        <v>0.5714285714285714</v>
      </c>
      <c r="H201" s="178"/>
      <c r="I201" s="178">
        <f>(COUNTIFS(I182:I195, "&gt;-1",I182:I195, "&lt;1"))/COUNT(I182:I195)</f>
        <v>0.6428571428571429</v>
      </c>
      <c r="J201" s="139"/>
      <c r="K201" s="178">
        <f>(COUNTIFS(K182:K195, "&gt;-1",K182:K195, "&lt;1"))/COUNT(K182:K195)</f>
        <v>0.7142857142857143</v>
      </c>
      <c r="L201" s="139"/>
      <c r="M201" s="178">
        <f>(COUNTIFS(M182:M195, "&gt;-1",M182:M195, "&lt;1"))/COUNT(M182:M195)</f>
        <v>0.6428571428571429</v>
      </c>
      <c r="N201" s="139"/>
      <c r="O201" s="178">
        <f>(COUNTIFS(O182:O195, "&gt;-1",O182:O195, "&lt;1"))/COUNT(O182:O195)</f>
        <v>0.6428571428571429</v>
      </c>
      <c r="P201" s="139"/>
      <c r="Q201" s="178">
        <f>(COUNTIFS(Q182:Q195, "&gt;-1",Q182:Q195, "&lt;1"))/COUNT(Q182:Q195)</f>
        <v>0.8571428571428571</v>
      </c>
      <c r="R201" s="139"/>
      <c r="S201" s="178">
        <f>(COUNTIFS(S182:S195, "&gt;-1",S182:S195, "&lt;1"))/COUNT(S182:S195)</f>
        <v>0.7857142857142857</v>
      </c>
      <c r="T201" s="139"/>
      <c r="U201" s="157">
        <f>(COUNTIFS(U182:U195, "&gt;-1",U182:U195, "&lt;1"))/COUNT(U182:U195)</f>
        <v>0.5</v>
      </c>
    </row>
    <row r="202" spans="1:21" ht="16.5">
      <c r="A202" s="146"/>
      <c r="B202" s="143" t="s">
        <v>294</v>
      </c>
      <c r="C202" s="138"/>
      <c r="D202" s="139"/>
      <c r="E202" s="178">
        <f>(COUNTIFS(E182:E195, "&gt;-2",E182:E195, "&lt;2"))/COUNT(E182:E195)</f>
        <v>1</v>
      </c>
      <c r="F202" s="178"/>
      <c r="G202" s="178">
        <f>(COUNTIFS(G182:G195, "&gt;-2",G182:G195, "&lt;2"))/COUNT(G182:G195)</f>
        <v>1</v>
      </c>
      <c r="H202" s="178"/>
      <c r="I202" s="178">
        <f>(COUNTIFS(I182:I195, "&gt;-2",I182:I195, "&lt;2"))/COUNT(I182:I195)</f>
        <v>1</v>
      </c>
      <c r="J202" s="139"/>
      <c r="K202" s="178">
        <f>(COUNTIFS(K182:K195, "&gt;-2",K182:K195, "&lt;2"))/COUNT(K182:K195)</f>
        <v>1</v>
      </c>
      <c r="L202" s="139"/>
      <c r="M202" s="178">
        <f>(COUNTIFS(M182:M195, "&gt;-2",M182:M195, "&lt;2"))/COUNT(M182:M195)</f>
        <v>1</v>
      </c>
      <c r="N202" s="139"/>
      <c r="O202" s="178">
        <f>(COUNTIFS(O182:O195, "&gt;-2",O182:O195, "&lt;2"))/COUNT(O182:O195)</f>
        <v>1</v>
      </c>
      <c r="P202" s="139"/>
      <c r="Q202" s="178">
        <f>(COUNTIFS(Q182:Q195, "&gt;-2",Q182:Q195, "&lt;2"))/COUNT(Q182:Q195)</f>
        <v>0.8571428571428571</v>
      </c>
      <c r="R202" s="139"/>
      <c r="S202" s="178">
        <f>(COUNTIFS(S182:S195, "&gt;-2",S182:S195, "&lt;2"))/COUNT(S182:S195)</f>
        <v>1</v>
      </c>
      <c r="T202" s="139"/>
      <c r="U202" s="157">
        <f>(COUNTIFS(U182:U195, "&gt;-2",U182:U195, "&lt;2"))/COUNT(U182:U195)</f>
        <v>1</v>
      </c>
    </row>
    <row r="203" spans="1:21" ht="17.25" thickBot="1">
      <c r="A203" s="147"/>
      <c r="B203" s="148"/>
      <c r="C203" s="149"/>
      <c r="D203" s="158"/>
      <c r="E203" s="184"/>
      <c r="F203" s="184"/>
      <c r="G203" s="158"/>
      <c r="H203" s="184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85"/>
    </row>
    <row r="205" spans="1:21" ht="14.25" thickBot="1"/>
    <row r="206" spans="1:21" ht="17.25" thickBot="1">
      <c r="A206" s="169"/>
      <c r="B206" s="235"/>
      <c r="C206" s="404" t="s">
        <v>276</v>
      </c>
      <c r="D206" s="405"/>
      <c r="E206" s="405"/>
      <c r="F206" s="239"/>
      <c r="G206" s="239"/>
      <c r="H206" s="239"/>
      <c r="I206" s="239"/>
      <c r="J206" s="239"/>
      <c r="K206" s="239"/>
      <c r="L206" s="239"/>
      <c r="M206" s="239"/>
      <c r="N206" s="239"/>
      <c r="O206" s="239"/>
      <c r="P206" s="239"/>
      <c r="Q206" s="239"/>
      <c r="R206" s="239"/>
      <c r="S206" s="239"/>
      <c r="T206" s="239"/>
      <c r="U206" s="213"/>
    </row>
    <row r="207" spans="1:21" ht="33.75" thickBot="1">
      <c r="A207" s="154" t="s">
        <v>272</v>
      </c>
      <c r="B207" s="155" t="s">
        <v>235</v>
      </c>
      <c r="C207" s="156" t="s">
        <v>241</v>
      </c>
      <c r="D207" s="175" t="s">
        <v>239</v>
      </c>
      <c r="E207" s="156" t="s">
        <v>301</v>
      </c>
      <c r="F207" s="240" t="s">
        <v>299</v>
      </c>
      <c r="G207" s="240" t="s">
        <v>300</v>
      </c>
      <c r="H207" s="240" t="s">
        <v>302</v>
      </c>
      <c r="I207" s="240" t="s">
        <v>303</v>
      </c>
      <c r="J207" s="240" t="s">
        <v>307</v>
      </c>
      <c r="K207" s="240" t="s">
        <v>308</v>
      </c>
      <c r="L207" s="240" t="s">
        <v>309</v>
      </c>
      <c r="M207" s="240" t="s">
        <v>310</v>
      </c>
      <c r="N207" s="240" t="s">
        <v>311</v>
      </c>
      <c r="O207" s="240" t="s">
        <v>312</v>
      </c>
      <c r="P207" s="240" t="s">
        <v>313</v>
      </c>
      <c r="Q207" s="240" t="s">
        <v>314</v>
      </c>
      <c r="R207" s="240" t="s">
        <v>315</v>
      </c>
      <c r="S207" s="240" t="s">
        <v>316</v>
      </c>
      <c r="T207" s="240" t="s">
        <v>319</v>
      </c>
      <c r="U207" s="241" t="s">
        <v>317</v>
      </c>
    </row>
    <row r="208" spans="1:21" ht="16.5">
      <c r="A208" s="150">
        <v>41275</v>
      </c>
      <c r="B208" s="151">
        <v>41426</v>
      </c>
      <c r="C208" s="152"/>
      <c r="D208" s="247">
        <v>5420</v>
      </c>
      <c r="E208" s="182">
        <f>(D208-D$225)/D$226</f>
        <v>0.16710052821428456</v>
      </c>
      <c r="F208" s="180">
        <v>40</v>
      </c>
      <c r="G208" s="182">
        <f>(F208-F$225)/F$226</f>
        <v>-0.84787371434082648</v>
      </c>
      <c r="H208" s="180">
        <v>20</v>
      </c>
      <c r="I208" s="182">
        <f>(H208-H$225)/H$226</f>
        <v>-0.33187627622230298</v>
      </c>
      <c r="J208" s="247">
        <v>8720</v>
      </c>
      <c r="K208" s="182">
        <f>(J208-J$225)/J$226</f>
        <v>0.11644410419427818</v>
      </c>
      <c r="L208" s="247">
        <v>3300</v>
      </c>
      <c r="M208" s="182">
        <f>(L208-L$225)/L$226</f>
        <v>9.3560970726860482E-2</v>
      </c>
      <c r="N208" s="247">
        <v>2</v>
      </c>
      <c r="O208" s="182">
        <f>(N208-N$225)/N$226</f>
        <v>-0.83180306500707391</v>
      </c>
      <c r="P208" s="247">
        <v>3</v>
      </c>
      <c r="Q208" s="182">
        <f>(P208-P$225)/P$226</f>
        <v>0.27735009811261452</v>
      </c>
      <c r="R208" s="247">
        <v>2390</v>
      </c>
      <c r="S208" s="182">
        <f>(R208-R$225)/R$226</f>
        <v>0.9216845841936766</v>
      </c>
      <c r="T208" s="247">
        <v>780</v>
      </c>
      <c r="U208" s="245">
        <f>(T208-T$225)/T$226</f>
        <v>-0.37714563815067254</v>
      </c>
    </row>
    <row r="209" spans="1:21" ht="16.5">
      <c r="A209" s="130">
        <v>41456</v>
      </c>
      <c r="B209" s="128">
        <v>41609</v>
      </c>
      <c r="C209" s="142"/>
      <c r="D209" s="227">
        <v>940</v>
      </c>
      <c r="E209" s="179">
        <f t="shared" ref="E209:E221" si="30">(D209-D$225)/D$226</f>
        <v>-1.1495508699766614</v>
      </c>
      <c r="F209" s="143">
        <v>28.57</v>
      </c>
      <c r="G209" s="179">
        <f t="shared" ref="G209:G220" si="31">(F209-F$225)/F$226</f>
        <v>-1.4156831393178564</v>
      </c>
      <c r="H209" s="143">
        <v>14</v>
      </c>
      <c r="I209" s="179">
        <f t="shared" ref="I209:I220" si="32">(H209-H$225)/H$226</f>
        <v>-0.84960326712909551</v>
      </c>
      <c r="J209" s="227">
        <v>2860</v>
      </c>
      <c r="K209" s="179">
        <f t="shared" ref="K209:M220" si="33">(J209-J$225)/J$226</f>
        <v>-1.3497892606850797</v>
      </c>
      <c r="L209" s="227">
        <v>1920</v>
      </c>
      <c r="M209" s="179">
        <f t="shared" si="33"/>
        <v>-0.65576216089808437</v>
      </c>
      <c r="N209" s="227">
        <v>1</v>
      </c>
      <c r="O209" s="179">
        <f t="shared" ref="O209:Q209" si="34">(N209-N$225)/N$226</f>
        <v>-1.2046803010447278</v>
      </c>
      <c r="P209" s="227">
        <v>3</v>
      </c>
      <c r="Q209" s="179">
        <f t="shared" si="34"/>
        <v>0.27735009811261452</v>
      </c>
      <c r="R209" s="227">
        <v>2180</v>
      </c>
      <c r="S209" s="179">
        <f t="shared" ref="S209:S216" si="35">(R209-R$225)/R$226</f>
        <v>0.34457474133846144</v>
      </c>
      <c r="T209" s="227">
        <v>510</v>
      </c>
      <c r="U209" s="163">
        <f t="shared" ref="U209:U216" si="36">(T209-T$225)/T$226</f>
        <v>-0.91092837601714882</v>
      </c>
    </row>
    <row r="210" spans="1:21" ht="16.5">
      <c r="A210" s="130">
        <v>41640</v>
      </c>
      <c r="B210" s="128">
        <v>41791</v>
      </c>
      <c r="C210" s="142"/>
      <c r="D210" s="227">
        <v>4740</v>
      </c>
      <c r="E210" s="179">
        <f t="shared" si="30"/>
        <v>-3.2748344725412597E-2</v>
      </c>
      <c r="F210" s="143">
        <v>75</v>
      </c>
      <c r="G210" s="179">
        <f t="shared" si="31"/>
        <v>0.89082531227300132</v>
      </c>
      <c r="H210" s="143">
        <v>8</v>
      </c>
      <c r="I210" s="179">
        <f t="shared" si="32"/>
        <v>-1.3673302580358881</v>
      </c>
      <c r="J210" s="227">
        <v>5260</v>
      </c>
      <c r="K210" s="179">
        <f t="shared" si="33"/>
        <v>-0.74928412831128122</v>
      </c>
      <c r="L210" s="227">
        <v>520</v>
      </c>
      <c r="M210" s="179">
        <f t="shared" si="33"/>
        <v>-1.4159450480538254</v>
      </c>
      <c r="N210" s="227">
        <v>2</v>
      </c>
      <c r="O210" s="179">
        <f t="shared" ref="O210:Q210" si="37">(N210-N$225)/N$226</f>
        <v>-0.83180306500707391</v>
      </c>
      <c r="P210" s="227">
        <v>1</v>
      </c>
      <c r="Q210" s="179">
        <f t="shared" si="37"/>
        <v>-1.1648704120729811</v>
      </c>
      <c r="R210" s="227">
        <v>1960</v>
      </c>
      <c r="S210" s="179">
        <f t="shared" si="35"/>
        <v>-0.26001652260509733</v>
      </c>
      <c r="T210" s="227">
        <v>520</v>
      </c>
      <c r="U210" s="163">
        <f t="shared" si="36"/>
        <v>-0.89115864498505704</v>
      </c>
    </row>
    <row r="211" spans="1:21" ht="16.5">
      <c r="A211" s="130">
        <v>41821</v>
      </c>
      <c r="B211" s="128">
        <v>41974</v>
      </c>
      <c r="C211" s="142"/>
      <c r="D211" s="227">
        <v>3750</v>
      </c>
      <c r="E211" s="179">
        <f t="shared" si="30"/>
        <v>-0.32370479209350111</v>
      </c>
      <c r="F211" s="143">
        <v>44.44</v>
      </c>
      <c r="G211" s="179">
        <f t="shared" si="31"/>
        <v>-0.62730732353610097</v>
      </c>
      <c r="H211" s="143">
        <v>18</v>
      </c>
      <c r="I211" s="179">
        <f t="shared" si="32"/>
        <v>-0.50445193985790049</v>
      </c>
      <c r="J211" s="227">
        <v>5540</v>
      </c>
      <c r="K211" s="179">
        <f t="shared" si="33"/>
        <v>-0.67922519620100474</v>
      </c>
      <c r="L211" s="227">
        <v>1790</v>
      </c>
      <c r="M211" s="179">
        <f t="shared" si="33"/>
        <v>-0.72635057184826024</v>
      </c>
      <c r="N211" s="227">
        <v>2</v>
      </c>
      <c r="O211" s="179">
        <f t="shared" ref="O211:Q211" si="38">(N211-N$225)/N$226</f>
        <v>-0.83180306500707391</v>
      </c>
      <c r="P211" s="227">
        <v>4</v>
      </c>
      <c r="Q211" s="179">
        <f t="shared" si="38"/>
        <v>0.99846035320541227</v>
      </c>
      <c r="R211" s="227">
        <v>2330</v>
      </c>
      <c r="S211" s="179">
        <f t="shared" si="35"/>
        <v>0.75679605766361513</v>
      </c>
      <c r="T211" s="227">
        <v>530</v>
      </c>
      <c r="U211" s="163">
        <f t="shared" si="36"/>
        <v>-0.87138891395296536</v>
      </c>
    </row>
    <row r="212" spans="1:21" ht="16.5">
      <c r="A212" s="130">
        <v>42005</v>
      </c>
      <c r="B212" s="128">
        <v>42156</v>
      </c>
      <c r="C212" s="142"/>
      <c r="D212" s="227">
        <v>2360</v>
      </c>
      <c r="E212" s="179">
        <f t="shared" si="30"/>
        <v>-0.73221940001435271</v>
      </c>
      <c r="F212" s="143">
        <v>42.86</v>
      </c>
      <c r="G212" s="179">
        <f t="shared" si="31"/>
        <v>-0.70579716530895364</v>
      </c>
      <c r="H212" s="143">
        <v>14</v>
      </c>
      <c r="I212" s="179">
        <f t="shared" si="32"/>
        <v>-0.84960326712909551</v>
      </c>
      <c r="J212" s="227">
        <v>4290</v>
      </c>
      <c r="K212" s="179">
        <f t="shared" si="33"/>
        <v>-0.99198828597902478</v>
      </c>
      <c r="L212" s="227">
        <v>1930</v>
      </c>
      <c r="M212" s="179">
        <f t="shared" si="33"/>
        <v>-0.65033228313268621</v>
      </c>
      <c r="N212" s="227">
        <v>2</v>
      </c>
      <c r="O212" s="179">
        <f t="shared" ref="O212:Q212" si="39">(N212-N$225)/N$226</f>
        <v>-0.83180306500707391</v>
      </c>
      <c r="P212" s="227">
        <v>3</v>
      </c>
      <c r="Q212" s="179">
        <f t="shared" si="39"/>
        <v>0.27735009811261452</v>
      </c>
      <c r="R212" s="227">
        <v>2130</v>
      </c>
      <c r="S212" s="179">
        <f t="shared" si="35"/>
        <v>0.20716763589674353</v>
      </c>
      <c r="T212" s="227">
        <v>660</v>
      </c>
      <c r="U212" s="163">
        <f t="shared" si="36"/>
        <v>-0.61438241053577314</v>
      </c>
    </row>
    <row r="213" spans="1:21" ht="16.5">
      <c r="A213" s="130">
        <v>42186</v>
      </c>
      <c r="B213" s="128">
        <v>42339</v>
      </c>
      <c r="C213" s="142"/>
      <c r="D213" s="227">
        <v>4920</v>
      </c>
      <c r="E213" s="179">
        <f t="shared" si="30"/>
        <v>2.0152827523330769E-2</v>
      </c>
      <c r="F213" s="143">
        <v>57.14</v>
      </c>
      <c r="G213" s="179">
        <f t="shared" si="31"/>
        <v>3.5920375494880893E-3</v>
      </c>
      <c r="H213" s="143">
        <v>14</v>
      </c>
      <c r="I213" s="179">
        <f t="shared" si="32"/>
        <v>-0.84960326712909551</v>
      </c>
      <c r="J213" s="227">
        <v>6430</v>
      </c>
      <c r="K213" s="179">
        <f t="shared" si="33"/>
        <v>-0.45653787627905451</v>
      </c>
      <c r="L213" s="227">
        <v>1510</v>
      </c>
      <c r="M213" s="179">
        <f t="shared" si="33"/>
        <v>-0.87838714927940853</v>
      </c>
      <c r="N213" s="227">
        <v>3</v>
      </c>
      <c r="O213" s="179">
        <f t="shared" ref="O213:Q213" si="40">(N213-N$225)/N$226</f>
        <v>-0.45892582896942008</v>
      </c>
      <c r="P213" s="227">
        <v>2</v>
      </c>
      <c r="Q213" s="179">
        <f t="shared" si="40"/>
        <v>-0.44376015698018328</v>
      </c>
      <c r="R213" s="227">
        <v>2400</v>
      </c>
      <c r="S213" s="179">
        <f t="shared" si="35"/>
        <v>0.94916600528202022</v>
      </c>
      <c r="T213" s="227">
        <v>700</v>
      </c>
      <c r="U213" s="163">
        <f t="shared" si="36"/>
        <v>-0.53530348640740621</v>
      </c>
    </row>
    <row r="214" spans="1:21" ht="16.5">
      <c r="A214" s="130">
        <v>42370</v>
      </c>
      <c r="B214" s="128">
        <v>42522</v>
      </c>
      <c r="C214" s="142"/>
      <c r="D214" s="227">
        <v>1250</v>
      </c>
      <c r="E214" s="179">
        <f t="shared" si="30"/>
        <v>-1.0584432955482701</v>
      </c>
      <c r="F214" s="143">
        <v>20</v>
      </c>
      <c r="G214" s="179">
        <f t="shared" si="31"/>
        <v>-1.8414160152630137</v>
      </c>
      <c r="H214" s="143">
        <v>20</v>
      </c>
      <c r="I214" s="179">
        <f t="shared" si="32"/>
        <v>-0.33187627622230298</v>
      </c>
      <c r="J214" s="227">
        <v>5070</v>
      </c>
      <c r="K214" s="179">
        <f t="shared" si="33"/>
        <v>-0.79682411795754027</v>
      </c>
      <c r="L214" s="227">
        <v>3820</v>
      </c>
      <c r="M214" s="179">
        <f t="shared" si="33"/>
        <v>0.37591461452756431</v>
      </c>
      <c r="N214" s="227">
        <v>2</v>
      </c>
      <c r="O214" s="179">
        <f t="shared" ref="O214:Q214" si="41">(N214-N$225)/N$226</f>
        <v>-0.83180306500707391</v>
      </c>
      <c r="P214" s="227">
        <v>6</v>
      </c>
      <c r="Q214" s="179">
        <f t="shared" si="41"/>
        <v>2.440680863391008</v>
      </c>
      <c r="R214" s="227">
        <v>2570</v>
      </c>
      <c r="S214" s="179">
        <f t="shared" si="35"/>
        <v>1.4163501637838611</v>
      </c>
      <c r="T214" s="227">
        <v>790</v>
      </c>
      <c r="U214" s="163">
        <f t="shared" si="36"/>
        <v>-0.35737590711858086</v>
      </c>
    </row>
    <row r="215" spans="1:21" ht="16.5">
      <c r="A215" s="130">
        <v>42552</v>
      </c>
      <c r="B215" s="128">
        <v>42705</v>
      </c>
      <c r="C215" s="142"/>
      <c r="D215" s="227">
        <v>8080</v>
      </c>
      <c r="E215" s="179">
        <f t="shared" si="30"/>
        <v>0.9488622958901588</v>
      </c>
      <c r="F215" s="143">
        <v>80</v>
      </c>
      <c r="G215" s="179">
        <f t="shared" si="31"/>
        <v>1.139210887503548</v>
      </c>
      <c r="H215" s="143">
        <v>20</v>
      </c>
      <c r="I215" s="179">
        <f t="shared" si="32"/>
        <v>-0.33187627622230298</v>
      </c>
      <c r="J215" s="227">
        <v>9890</v>
      </c>
      <c r="K215" s="179">
        <f t="shared" si="33"/>
        <v>0.4091903562265049</v>
      </c>
      <c r="L215" s="227">
        <v>1810</v>
      </c>
      <c r="M215" s="179">
        <f t="shared" si="33"/>
        <v>-0.71549081631746403</v>
      </c>
      <c r="N215" s="227">
        <v>7</v>
      </c>
      <c r="O215" s="179">
        <f t="shared" ref="O215:Q215" si="42">(N215-N$225)/N$226</f>
        <v>1.0325831151811951</v>
      </c>
      <c r="P215" s="227">
        <v>1</v>
      </c>
      <c r="Q215" s="179">
        <f t="shared" si="42"/>
        <v>-1.1648704120729811</v>
      </c>
      <c r="R215" s="227">
        <v>2000</v>
      </c>
      <c r="S215" s="179">
        <f t="shared" si="35"/>
        <v>-0.15009083825172301</v>
      </c>
      <c r="T215" s="227">
        <v>1190</v>
      </c>
      <c r="U215" s="163">
        <f t="shared" si="36"/>
        <v>0.43341333416508765</v>
      </c>
    </row>
    <row r="216" spans="1:21" ht="16.5">
      <c r="A216" s="130">
        <v>42736</v>
      </c>
      <c r="B216" s="128">
        <v>42887</v>
      </c>
      <c r="C216" s="142"/>
      <c r="D216" s="227">
        <v>12930</v>
      </c>
      <c r="E216" s="179">
        <f t="shared" si="30"/>
        <v>2.3742549925924106</v>
      </c>
      <c r="F216" s="143">
        <v>80.95</v>
      </c>
      <c r="G216" s="179">
        <f t="shared" si="31"/>
        <v>1.1864041467973523</v>
      </c>
      <c r="H216" s="143">
        <v>42</v>
      </c>
      <c r="I216" s="179">
        <f t="shared" si="32"/>
        <v>1.5664560237692697</v>
      </c>
      <c r="J216" s="227">
        <v>17060</v>
      </c>
      <c r="K216" s="179">
        <f t="shared" si="33"/>
        <v>2.2031994391932277</v>
      </c>
      <c r="L216" s="227">
        <v>4130</v>
      </c>
      <c r="M216" s="179">
        <f t="shared" si="33"/>
        <v>0.54424082525490702</v>
      </c>
      <c r="N216" s="227">
        <v>9</v>
      </c>
      <c r="O216" s="179">
        <f t="shared" ref="O216:Q216" si="43">(N216-N$225)/N$226</f>
        <v>1.7783375872565028</v>
      </c>
      <c r="P216" s="227">
        <v>3</v>
      </c>
      <c r="Q216" s="179">
        <f t="shared" si="43"/>
        <v>0.27735009811261452</v>
      </c>
      <c r="R216" s="227">
        <v>2050</v>
      </c>
      <c r="S216" s="179">
        <f t="shared" si="35"/>
        <v>-1.2683732810005115E-2</v>
      </c>
      <c r="T216" s="227">
        <v>1460</v>
      </c>
      <c r="U216" s="163">
        <f t="shared" si="36"/>
        <v>0.96719607203156388</v>
      </c>
    </row>
    <row r="217" spans="1:21" ht="16.5">
      <c r="A217" s="130">
        <v>42917</v>
      </c>
      <c r="B217" s="128">
        <v>43070</v>
      </c>
      <c r="C217" s="142"/>
      <c r="D217" s="227">
        <v>9070</v>
      </c>
      <c r="E217" s="179">
        <f t="shared" si="30"/>
        <v>1.2398187432582473</v>
      </c>
      <c r="F217" s="143">
        <v>76.19</v>
      </c>
      <c r="G217" s="179">
        <f t="shared" si="31"/>
        <v>0.94994107917787129</v>
      </c>
      <c r="H217" s="143">
        <v>42</v>
      </c>
      <c r="I217" s="179">
        <f t="shared" si="32"/>
        <v>1.5664560237692697</v>
      </c>
      <c r="J217" s="227">
        <v>13800</v>
      </c>
      <c r="K217" s="179">
        <f t="shared" si="33"/>
        <v>1.3875133010521516</v>
      </c>
      <c r="L217" s="227">
        <v>4730</v>
      </c>
      <c r="M217" s="179">
        <f t="shared" si="33"/>
        <v>0.87003349117879603</v>
      </c>
      <c r="N217" s="227">
        <v>6</v>
      </c>
      <c r="O217" s="179">
        <f t="shared" ref="O217" si="44">(N217-N$225)/N$226</f>
        <v>0.65970587914354129</v>
      </c>
      <c r="P217" s="227">
        <v>1</v>
      </c>
      <c r="Q217" s="179">
        <f>(P217-P$225)/P$226</f>
        <v>-1.1648704120729811</v>
      </c>
      <c r="R217" s="227">
        <v>1690</v>
      </c>
      <c r="S217" s="179">
        <f>(R217-R$225)/R$226</f>
        <v>-1.002014891990374</v>
      </c>
      <c r="T217" s="227">
        <v>1080</v>
      </c>
      <c r="U217" s="163">
        <f>(T217-T$225)/T$226</f>
        <v>0.21594629281207881</v>
      </c>
    </row>
    <row r="218" spans="1:21" ht="16.5">
      <c r="A218" s="130">
        <v>43101</v>
      </c>
      <c r="B218" s="128">
        <v>43252</v>
      </c>
      <c r="C218" s="142"/>
      <c r="D218" s="227">
        <v>2730</v>
      </c>
      <c r="E218" s="179">
        <f t="shared" si="30"/>
        <v>-0.62347810150304683</v>
      </c>
      <c r="F218" s="143">
        <v>62.5</v>
      </c>
      <c r="G218" s="179">
        <f t="shared" si="31"/>
        <v>0.26986137419663425</v>
      </c>
      <c r="H218" s="143">
        <v>32</v>
      </c>
      <c r="I218" s="179">
        <f t="shared" si="32"/>
        <v>0.70357770559128219</v>
      </c>
      <c r="J218" s="227">
        <v>8850</v>
      </c>
      <c r="K218" s="179">
        <f t="shared" si="33"/>
        <v>0.14897146553119228</v>
      </c>
      <c r="L218" s="227">
        <v>6120</v>
      </c>
      <c r="M218" s="179">
        <f t="shared" si="33"/>
        <v>1.6247865005691391</v>
      </c>
      <c r="N218" s="227">
        <v>7</v>
      </c>
      <c r="O218" s="179">
        <f t="shared" ref="O218:Q218" si="45">(N218-N$225)/N$226</f>
        <v>1.0325831151811951</v>
      </c>
      <c r="P218" s="227">
        <v>2</v>
      </c>
      <c r="Q218" s="179">
        <f t="shared" si="45"/>
        <v>-0.44376015698018328</v>
      </c>
      <c r="R218" s="227">
        <v>1650</v>
      </c>
      <c r="S218" s="179">
        <f t="shared" ref="S218:S220" si="46">(R218-R$225)/R$226</f>
        <v>-1.1119405763437484</v>
      </c>
      <c r="T218" s="227">
        <v>2280</v>
      </c>
      <c r="U218" s="163">
        <f t="shared" ref="U218:U220" si="47">(T218-T$225)/T$226</f>
        <v>2.5883140166630842</v>
      </c>
    </row>
    <row r="219" spans="1:21" ht="16.5">
      <c r="A219" s="130">
        <v>43282</v>
      </c>
      <c r="B219" s="128">
        <v>43435</v>
      </c>
      <c r="C219" s="142"/>
      <c r="D219" s="227">
        <v>3930</v>
      </c>
      <c r="E219" s="179">
        <f t="shared" si="30"/>
        <v>-0.27080361984475776</v>
      </c>
      <c r="F219" s="143">
        <v>65</v>
      </c>
      <c r="G219" s="179">
        <f t="shared" si="31"/>
        <v>0.39405416181190767</v>
      </c>
      <c r="H219" s="143">
        <v>40</v>
      </c>
      <c r="I219" s="179">
        <f t="shared" si="32"/>
        <v>1.3938803601336722</v>
      </c>
      <c r="J219" s="227">
        <v>10450</v>
      </c>
      <c r="K219" s="179">
        <f t="shared" si="33"/>
        <v>0.54930822044705785</v>
      </c>
      <c r="L219" s="227">
        <v>6520</v>
      </c>
      <c r="M219" s="179">
        <f t="shared" si="33"/>
        <v>1.8419816111850651</v>
      </c>
      <c r="N219" s="227">
        <v>5</v>
      </c>
      <c r="O219" s="179">
        <f t="shared" ref="O219:Q219" si="48">(N219-N$225)/N$226</f>
        <v>0.28682864310588752</v>
      </c>
      <c r="P219" s="227">
        <v>2</v>
      </c>
      <c r="Q219" s="179">
        <f t="shared" si="48"/>
        <v>-0.44376015698018328</v>
      </c>
      <c r="R219" s="227">
        <v>1230</v>
      </c>
      <c r="S219" s="179">
        <f t="shared" si="46"/>
        <v>-2.266160262054179</v>
      </c>
      <c r="T219" s="227">
        <v>1370</v>
      </c>
      <c r="U219" s="163">
        <f t="shared" si="47"/>
        <v>0.78926849274273847</v>
      </c>
    </row>
    <row r="220" spans="1:21" ht="16.5">
      <c r="A220" s="130">
        <v>43466</v>
      </c>
      <c r="B220" s="128">
        <v>43617</v>
      </c>
      <c r="C220" s="142"/>
      <c r="D220" s="227">
        <v>6530</v>
      </c>
      <c r="E220" s="179">
        <f t="shared" si="30"/>
        <v>0.49332442374820201</v>
      </c>
      <c r="F220" s="143">
        <v>69.23</v>
      </c>
      <c r="G220" s="179">
        <f t="shared" si="31"/>
        <v>0.60418835845695051</v>
      </c>
      <c r="H220" s="143">
        <v>26</v>
      </c>
      <c r="I220" s="179">
        <f t="shared" si="32"/>
        <v>0.18585071468448958</v>
      </c>
      <c r="J220" s="227">
        <v>9090</v>
      </c>
      <c r="K220" s="179">
        <f t="shared" si="33"/>
        <v>0.20902197876857212</v>
      </c>
      <c r="L220" s="227">
        <v>2560</v>
      </c>
      <c r="M220" s="179">
        <f t="shared" si="33"/>
        <v>-0.30824998391260267</v>
      </c>
      <c r="N220" s="227">
        <v>7</v>
      </c>
      <c r="O220" s="179">
        <f t="shared" ref="O220:Q220" si="49">(N220-N$225)/N$226</f>
        <v>1.0325831151811951</v>
      </c>
      <c r="P220" s="227">
        <v>3</v>
      </c>
      <c r="Q220" s="179">
        <f t="shared" si="49"/>
        <v>0.27735009811261452</v>
      </c>
      <c r="R220" s="227">
        <v>2130</v>
      </c>
      <c r="S220" s="179">
        <f t="shared" si="46"/>
        <v>0.20716763589674353</v>
      </c>
      <c r="T220" s="227">
        <v>750</v>
      </c>
      <c r="U220" s="163">
        <f t="shared" si="47"/>
        <v>-0.43645483124694767</v>
      </c>
    </row>
    <row r="221" spans="1:21" s="286" customFormat="1" ht="17.25" thickBot="1">
      <c r="A221" s="278">
        <v>43647</v>
      </c>
      <c r="B221" s="279">
        <v>43800</v>
      </c>
      <c r="C221" s="280"/>
      <c r="D221" s="281">
        <v>1270</v>
      </c>
      <c r="E221" s="282">
        <f t="shared" si="30"/>
        <v>-1.052565387520632</v>
      </c>
      <c r="F221" s="283"/>
      <c r="G221" s="282"/>
      <c r="H221" s="283"/>
      <c r="I221" s="282"/>
      <c r="J221" s="284"/>
      <c r="K221" s="282"/>
      <c r="L221" s="284"/>
      <c r="M221" s="282"/>
      <c r="N221" s="284"/>
      <c r="O221" s="282"/>
      <c r="P221" s="284"/>
      <c r="Q221" s="282"/>
      <c r="R221" s="284"/>
      <c r="S221" s="282"/>
      <c r="T221" s="284"/>
      <c r="U221" s="285"/>
    </row>
    <row r="222" spans="1:21" ht="16.5">
      <c r="A222" s="220"/>
      <c r="B222" s="205" t="s">
        <v>246</v>
      </c>
      <c r="C222" s="221"/>
      <c r="D222" s="246">
        <f>SUM(D208:D221)</f>
        <v>67920</v>
      </c>
      <c r="E222" s="206"/>
      <c r="F222" s="206">
        <f>SUM(F208:F220)</f>
        <v>741.88</v>
      </c>
      <c r="G222" s="236"/>
      <c r="H222" s="206">
        <f>SUM(H208:H220)</f>
        <v>310</v>
      </c>
      <c r="I222" s="236"/>
      <c r="J222" s="242">
        <f>SUM(J208:J220)</f>
        <v>107310</v>
      </c>
      <c r="K222" s="236"/>
      <c r="L222" s="242">
        <f>SUM(L208:L220)</f>
        <v>40660</v>
      </c>
      <c r="M222" s="236"/>
      <c r="N222" s="242"/>
      <c r="O222" s="236"/>
      <c r="P222" s="242"/>
      <c r="Q222" s="236"/>
      <c r="R222" s="242"/>
      <c r="S222" s="236"/>
      <c r="T222" s="242"/>
      <c r="U222" s="237"/>
    </row>
    <row r="223" spans="1:21" ht="16.5">
      <c r="A223" s="146"/>
      <c r="B223" s="143" t="s">
        <v>247</v>
      </c>
      <c r="C223" s="138"/>
      <c r="D223" s="225">
        <f>MAX(D208:D221)</f>
        <v>12930</v>
      </c>
      <c r="E223" s="179"/>
      <c r="F223" s="179">
        <f>MAX(F208:F220)</f>
        <v>80.95</v>
      </c>
      <c r="G223" s="139"/>
      <c r="H223" s="179">
        <f>MAX(H208:H220)</f>
        <v>42</v>
      </c>
      <c r="I223" s="139"/>
      <c r="J223" s="167">
        <f>MAX(J208:J220)</f>
        <v>17060</v>
      </c>
      <c r="K223" s="139"/>
      <c r="L223" s="167">
        <f>MAX(L208:L220)</f>
        <v>6520</v>
      </c>
      <c r="M223" s="139"/>
      <c r="N223" s="167">
        <f>MAX(N208:N220)</f>
        <v>9</v>
      </c>
      <c r="O223" s="139"/>
      <c r="P223" s="167">
        <f>MAX(P208:P220)</f>
        <v>6</v>
      </c>
      <c r="Q223" s="139"/>
      <c r="R223" s="167">
        <f>MAX(R208:R220)</f>
        <v>2570</v>
      </c>
      <c r="S223" s="139"/>
      <c r="T223" s="167">
        <f>MAX(T208:T220)</f>
        <v>2280</v>
      </c>
      <c r="U223" s="183"/>
    </row>
    <row r="224" spans="1:21" ht="16.5">
      <c r="A224" s="146"/>
      <c r="B224" s="143" t="s">
        <v>248</v>
      </c>
      <c r="C224" s="138"/>
      <c r="D224" s="225">
        <f>MIN(D208:D221)</f>
        <v>940</v>
      </c>
      <c r="E224" s="179"/>
      <c r="F224" s="179">
        <f>MIN(F208:F220)</f>
        <v>20</v>
      </c>
      <c r="G224" s="139"/>
      <c r="H224" s="179">
        <f>MIN(H208:H220)</f>
        <v>8</v>
      </c>
      <c r="I224" s="139"/>
      <c r="J224" s="167">
        <f>MIN(J208:J220)</f>
        <v>2860</v>
      </c>
      <c r="K224" s="139"/>
      <c r="L224" s="167">
        <f>MIN(L208:L220)</f>
        <v>520</v>
      </c>
      <c r="M224" s="139"/>
      <c r="N224" s="167">
        <f>MIN(N208:N220)</f>
        <v>1</v>
      </c>
      <c r="O224" s="139"/>
      <c r="P224" s="167">
        <f>MIN(P208:P220)</f>
        <v>1</v>
      </c>
      <c r="Q224" s="139"/>
      <c r="R224" s="167">
        <f>MIN(R208:R220)</f>
        <v>1230</v>
      </c>
      <c r="S224" s="139"/>
      <c r="T224" s="167">
        <f>MIN(T208:T220)</f>
        <v>510</v>
      </c>
      <c r="U224" s="183"/>
    </row>
    <row r="225" spans="1:21" ht="16.5">
      <c r="A225" s="146"/>
      <c r="B225" s="143" t="s">
        <v>249</v>
      </c>
      <c r="C225" s="138"/>
      <c r="D225" s="225">
        <f>AVERAGE(D208:D221)</f>
        <v>4851.4285714285716</v>
      </c>
      <c r="E225" s="179"/>
      <c r="F225" s="179">
        <f>AVERAGE(F208:F220)</f>
        <v>57.067692307692305</v>
      </c>
      <c r="G225" s="139"/>
      <c r="H225" s="179">
        <f>AVERAGE(H208:H220)</f>
        <v>23.846153846153847</v>
      </c>
      <c r="I225" s="139"/>
      <c r="J225" s="167">
        <f>AVERAGE(J208:J220)</f>
        <v>8254.6153846153848</v>
      </c>
      <c r="K225" s="139"/>
      <c r="L225" s="167">
        <f>AVERAGE(L208:L220)</f>
        <v>3127.6923076923076</v>
      </c>
      <c r="M225" s="139"/>
      <c r="N225" s="167">
        <f>AVERAGE(N208:N220)</f>
        <v>4.2307692307692308</v>
      </c>
      <c r="O225" s="139"/>
      <c r="P225" s="167">
        <f>AVERAGE(P208:P220)</f>
        <v>2.6153846153846154</v>
      </c>
      <c r="Q225" s="139"/>
      <c r="R225" s="167">
        <f>AVERAGE(R208:R220)</f>
        <v>2054.6153846153848</v>
      </c>
      <c r="S225" s="139"/>
      <c r="T225" s="167">
        <f>AVERAGE(T208:T220)</f>
        <v>970.76923076923072</v>
      </c>
      <c r="U225" s="183"/>
    </row>
    <row r="226" spans="1:21" ht="16.5">
      <c r="A226" s="146"/>
      <c r="B226" s="143" t="s">
        <v>292</v>
      </c>
      <c r="C226" s="138"/>
      <c r="D226" s="225">
        <f>STDEV(D208:D221)</f>
        <v>3402.5711028412188</v>
      </c>
      <c r="E226" s="179"/>
      <c r="F226" s="179">
        <f>STDEV(F208:F220)</f>
        <v>20.129993440074344</v>
      </c>
      <c r="G226" s="139"/>
      <c r="H226" s="179">
        <f>STDEV(H208:H220)</f>
        <v>11.589119565682818</v>
      </c>
      <c r="I226" s="139"/>
      <c r="J226" s="167">
        <f>STDEV(J208:J220)</f>
        <v>3996.6352835533535</v>
      </c>
      <c r="K226" s="139"/>
      <c r="L226" s="167">
        <f>STDEV(L208:L220)</f>
        <v>1841.6620837627163</v>
      </c>
      <c r="M226" s="139"/>
      <c r="N226" s="167">
        <f>STDEV(N208:N220)</f>
        <v>2.6818478130400489</v>
      </c>
      <c r="O226" s="139"/>
      <c r="P226" s="167">
        <f>STDEV(P208:P220)</f>
        <v>1.386750490563073</v>
      </c>
      <c r="Q226" s="139"/>
      <c r="R226" s="167">
        <f>STDEV(R208:R220)</f>
        <v>363.88220128258081</v>
      </c>
      <c r="S226" s="139"/>
      <c r="T226" s="167">
        <f>STDEV(T208:T220)</f>
        <v>505.82377594147584</v>
      </c>
      <c r="U226" s="183"/>
    </row>
    <row r="227" spans="1:21" ht="16.5">
      <c r="A227" s="146"/>
      <c r="B227" s="143" t="s">
        <v>293</v>
      </c>
      <c r="C227" s="138"/>
      <c r="D227" s="139"/>
      <c r="E227" s="178">
        <f>(COUNTIFS(E208:E221, "&gt;-1",E208:E221, "&lt;1"))/COUNT(E208:E221)</f>
        <v>0.6428571428571429</v>
      </c>
      <c r="F227" s="178"/>
      <c r="G227" s="178">
        <f>(COUNTIFS(G208:G221, "&gt;-1",G208:G221, "&lt;1"))/COUNT(G208:G221)</f>
        <v>0.69230769230769229</v>
      </c>
      <c r="H227" s="178"/>
      <c r="I227" s="178">
        <f>(COUNTIFS(I208:I221, "&gt;-1",I208:I221, "&lt;1"))/COUNT(I208:I221)</f>
        <v>0.69230769230769229</v>
      </c>
      <c r="J227" s="139"/>
      <c r="K227" s="178">
        <f>(COUNTIFS(K208:K220, "&gt;-1",K208:K220, "&lt;1"))/COUNT(K208:K220)</f>
        <v>0.76923076923076927</v>
      </c>
      <c r="L227" s="139"/>
      <c r="M227" s="178">
        <f>(COUNTIFS(M208:M220, "&gt;-1",M208:M220, "&lt;1"))/COUNT(M208:M220)</f>
        <v>0.76923076923076927</v>
      </c>
      <c r="N227" s="139"/>
      <c r="O227" s="178">
        <f>(COUNTIFS(O208:O220, "&gt;-1",O208:O220, "&lt;1"))/COUNT(O208:O220)</f>
        <v>0.61538461538461542</v>
      </c>
      <c r="P227" s="139"/>
      <c r="Q227" s="178">
        <f>(COUNTIFS(Q208:Q220, "&gt;-1",Q208:Q220, "&lt;1"))/COUNT(Q208:Q220)</f>
        <v>0.69230769230769229</v>
      </c>
      <c r="R227" s="139"/>
      <c r="S227" s="178">
        <f>(COUNTIFS(S208:S220, "&gt;-1",S208:S220, "&lt;1"))/COUNT(S208:S220)</f>
        <v>0.69230769230769229</v>
      </c>
      <c r="T227" s="139"/>
      <c r="U227" s="157">
        <f>(COUNTIFS(U208:U220, "&gt;-1",U208:U220, "&lt;1"))/COUNT(U208:U220)</f>
        <v>0.92307692307692313</v>
      </c>
    </row>
    <row r="228" spans="1:21" ht="16.5">
      <c r="A228" s="146"/>
      <c r="B228" s="143" t="s">
        <v>294</v>
      </c>
      <c r="C228" s="138"/>
      <c r="D228" s="139"/>
      <c r="E228" s="178">
        <f>(COUNTIFS(E208:E221, "&gt;-2",E208:E221, "&lt;2"))/COUNT(E208:E221)</f>
        <v>0.9285714285714286</v>
      </c>
      <c r="F228" s="178"/>
      <c r="G228" s="178">
        <f>(COUNTIFS(G208:G221, "&gt;-2",G208:G221, "&lt;2"))/COUNT(G208:G221)</f>
        <v>1</v>
      </c>
      <c r="H228" s="178"/>
      <c r="I228" s="178">
        <f>(COUNTIFS(I208:I221, "&gt;-2",I208:I221, "&lt;2"))/COUNT(I208:I221)</f>
        <v>1</v>
      </c>
      <c r="J228" s="139"/>
      <c r="K228" s="178">
        <f>(COUNTIFS(K208:K220, "&gt;-2",K208:K220, "&lt;2"))/COUNT(K208:K220)</f>
        <v>0.92307692307692313</v>
      </c>
      <c r="L228" s="139"/>
      <c r="M228" s="178">
        <f>(COUNTIFS(M208:M220, "&gt;-2",M208:M220, "&lt;2"))/COUNT(M208:M220)</f>
        <v>1</v>
      </c>
      <c r="N228" s="139"/>
      <c r="O228" s="178">
        <f>(COUNTIFS(O208:O220, "&gt;-2",O208:O220, "&lt;2"))/COUNT(O208:O220)</f>
        <v>1</v>
      </c>
      <c r="P228" s="139"/>
      <c r="Q228" s="178">
        <f>(COUNTIFS(Q208:Q220, "&gt;-2",Q208:Q220, "&lt;2"))/COUNT(Q208:Q220)</f>
        <v>0.92307692307692313</v>
      </c>
      <c r="R228" s="139"/>
      <c r="S228" s="178">
        <f>(COUNTIFS(S208:S220, "&gt;-2",S208:S220, "&lt;2"))/COUNT(S208:S220)</f>
        <v>0.92307692307692313</v>
      </c>
      <c r="T228" s="139"/>
      <c r="U228" s="157">
        <f>(COUNTIFS(U208:U220, "&gt;-2",U208:U220, "&lt;2"))/COUNT(U208:U220)</f>
        <v>0.92307692307692313</v>
      </c>
    </row>
    <row r="229" spans="1:21" ht="17.25" thickBot="1">
      <c r="A229" s="147"/>
      <c r="B229" s="148"/>
      <c r="C229" s="149"/>
      <c r="D229" s="158"/>
      <c r="E229" s="184"/>
      <c r="F229" s="184"/>
      <c r="G229" s="158"/>
      <c r="H229" s="184"/>
      <c r="I229" s="158"/>
      <c r="J229" s="158"/>
      <c r="K229" s="158"/>
      <c r="L229" s="158"/>
      <c r="M229" s="158"/>
      <c r="N229" s="158"/>
      <c r="O229" s="158"/>
      <c r="P229" s="158"/>
      <c r="Q229" s="158"/>
      <c r="R229" s="158"/>
      <c r="S229" s="158"/>
      <c r="T229" s="158"/>
      <c r="U229" s="185"/>
    </row>
    <row r="232" spans="1:21" ht="14.25" thickBot="1"/>
    <row r="233" spans="1:21" ht="16.5">
      <c r="A233" s="408" t="s">
        <v>305</v>
      </c>
      <c r="B233" s="409"/>
      <c r="C233" s="409"/>
      <c r="D233" s="410"/>
      <c r="E233" s="171"/>
    </row>
    <row r="234" spans="1:21" ht="33">
      <c r="A234" s="232" t="s">
        <v>272</v>
      </c>
      <c r="B234" s="230" t="s">
        <v>235</v>
      </c>
      <c r="C234" s="231" t="s">
        <v>241</v>
      </c>
      <c r="D234" s="233" t="s">
        <v>239</v>
      </c>
      <c r="E234" s="173"/>
      <c r="F234" s="173"/>
    </row>
    <row r="235" spans="1:21" ht="16.5">
      <c r="A235" s="130">
        <v>40544</v>
      </c>
      <c r="B235" s="128">
        <v>41244</v>
      </c>
      <c r="C235" s="142">
        <v>8030</v>
      </c>
      <c r="D235" s="234">
        <v>4230</v>
      </c>
      <c r="E235" s="172"/>
      <c r="F235" s="173"/>
    </row>
    <row r="236" spans="1:21" ht="16.5">
      <c r="A236" s="130">
        <v>40725</v>
      </c>
      <c r="B236" s="128">
        <v>41426</v>
      </c>
      <c r="C236" s="142">
        <v>8030</v>
      </c>
      <c r="D236" s="234">
        <v>9060</v>
      </c>
      <c r="E236" s="172"/>
      <c r="F236" s="173"/>
    </row>
    <row r="237" spans="1:21" ht="16.5">
      <c r="A237" s="130">
        <v>40909</v>
      </c>
      <c r="B237" s="128">
        <v>41609</v>
      </c>
      <c r="C237" s="142">
        <v>3410</v>
      </c>
      <c r="D237" s="234">
        <v>15420</v>
      </c>
      <c r="E237" s="172"/>
      <c r="F237" s="173"/>
    </row>
    <row r="238" spans="1:21" ht="16.5">
      <c r="A238" s="130">
        <v>41091</v>
      </c>
      <c r="B238" s="128">
        <v>41791</v>
      </c>
      <c r="C238" s="142">
        <v>3860</v>
      </c>
      <c r="D238" s="234">
        <v>15910</v>
      </c>
      <c r="E238" s="172"/>
      <c r="F238" s="173"/>
    </row>
    <row r="239" spans="1:21" ht="16.5">
      <c r="A239" s="130">
        <v>41275</v>
      </c>
      <c r="B239" s="128">
        <v>41974</v>
      </c>
      <c r="C239" s="142">
        <v>2200</v>
      </c>
      <c r="D239" s="234">
        <v>15720</v>
      </c>
      <c r="E239" s="172"/>
      <c r="F239" s="173"/>
    </row>
    <row r="240" spans="1:21" ht="16.5">
      <c r="A240" s="130">
        <v>41456</v>
      </c>
      <c r="B240" s="128">
        <v>42156</v>
      </c>
      <c r="C240" s="142">
        <v>1970</v>
      </c>
      <c r="D240" s="234">
        <v>14190</v>
      </c>
      <c r="E240" s="172"/>
      <c r="F240" s="173"/>
    </row>
    <row r="241" spans="1:6" ht="16.5">
      <c r="A241" s="130">
        <v>41640</v>
      </c>
      <c r="B241" s="128">
        <v>42339</v>
      </c>
      <c r="C241" s="142">
        <v>2270</v>
      </c>
      <c r="D241" s="234">
        <v>17050</v>
      </c>
      <c r="E241" s="172"/>
      <c r="F241" s="173"/>
    </row>
    <row r="242" spans="1:6" ht="16.5">
      <c r="A242" s="130">
        <v>41821</v>
      </c>
      <c r="B242" s="128">
        <v>42522</v>
      </c>
      <c r="C242" s="142">
        <v>3560</v>
      </c>
      <c r="D242" s="234">
        <v>13520</v>
      </c>
      <c r="E242" s="172"/>
      <c r="F242" s="173"/>
    </row>
    <row r="243" spans="1:6" ht="16.5">
      <c r="A243" s="130">
        <v>42005</v>
      </c>
      <c r="B243" s="128">
        <v>42705</v>
      </c>
      <c r="C243" s="142">
        <v>4320</v>
      </c>
      <c r="D243" s="234">
        <v>16570</v>
      </c>
      <c r="E243" s="172"/>
      <c r="F243" s="173"/>
    </row>
    <row r="244" spans="1:6" ht="16.5">
      <c r="A244" s="130">
        <v>42186</v>
      </c>
      <c r="B244" s="128">
        <v>42887</v>
      </c>
      <c r="C244" s="142">
        <v>4320</v>
      </c>
      <c r="D244" s="234">
        <v>27140</v>
      </c>
      <c r="E244" s="172"/>
      <c r="F244" s="173"/>
    </row>
    <row r="245" spans="1:6" ht="16.5">
      <c r="A245" s="130">
        <v>42370</v>
      </c>
      <c r="B245" s="128">
        <v>43070</v>
      </c>
      <c r="C245" s="142">
        <v>4320</v>
      </c>
      <c r="D245" s="234">
        <v>31330</v>
      </c>
      <c r="E245" s="172"/>
      <c r="F245" s="173"/>
    </row>
    <row r="246" spans="1:6" ht="16.5">
      <c r="A246" s="130">
        <v>42552</v>
      </c>
      <c r="B246" s="128">
        <v>43252</v>
      </c>
      <c r="C246" s="142">
        <v>3520</v>
      </c>
      <c r="D246" s="234">
        <v>33450</v>
      </c>
      <c r="E246" s="172"/>
      <c r="F246" s="173"/>
    </row>
    <row r="247" spans="1:6" ht="16.5">
      <c r="A247" s="130">
        <v>42736</v>
      </c>
      <c r="B247" s="128">
        <v>43435</v>
      </c>
      <c r="C247" s="142">
        <v>3520</v>
      </c>
      <c r="D247" s="234">
        <v>29290</v>
      </c>
      <c r="E247" s="172"/>
      <c r="F247" s="173"/>
    </row>
    <row r="248" spans="1:6" ht="16.5">
      <c r="A248" s="130">
        <v>42917</v>
      </c>
      <c r="B248" s="128">
        <v>43617</v>
      </c>
      <c r="C248" s="142">
        <v>3140</v>
      </c>
      <c r="D248" s="234">
        <v>23200</v>
      </c>
      <c r="E248" s="172"/>
      <c r="F248" s="173"/>
    </row>
    <row r="249" spans="1:6" ht="16.5">
      <c r="A249" s="146"/>
      <c r="B249" s="143" t="s">
        <v>246</v>
      </c>
      <c r="C249" s="138">
        <f>SUM(C235:C248)</f>
        <v>56470</v>
      </c>
      <c r="D249" s="183"/>
      <c r="E249" s="172"/>
      <c r="F249" s="174"/>
    </row>
    <row r="251" spans="1:6" ht="14.25" thickBot="1"/>
    <row r="252" spans="1:6">
      <c r="A252" s="408" t="s">
        <v>306</v>
      </c>
      <c r="B252" s="409"/>
      <c r="C252" s="409"/>
      <c r="D252" s="410"/>
    </row>
    <row r="253" spans="1:6" ht="33">
      <c r="A253" s="232" t="s">
        <v>272</v>
      </c>
      <c r="B253" s="230" t="s">
        <v>235</v>
      </c>
      <c r="C253" s="231" t="s">
        <v>241</v>
      </c>
      <c r="D253" s="233" t="s">
        <v>239</v>
      </c>
    </row>
    <row r="254" spans="1:6" ht="16.5">
      <c r="A254" s="130">
        <v>41275</v>
      </c>
      <c r="B254" s="128">
        <v>41426</v>
      </c>
      <c r="C254" s="143">
        <v>2050</v>
      </c>
      <c r="D254" s="227">
        <v>5420</v>
      </c>
    </row>
    <row r="255" spans="1:6" ht="16.5">
      <c r="A255" s="130">
        <v>41456</v>
      </c>
      <c r="B255" s="128">
        <v>41609</v>
      </c>
      <c r="C255" s="143">
        <v>1340</v>
      </c>
      <c r="D255" s="227">
        <v>940</v>
      </c>
    </row>
    <row r="256" spans="1:6" ht="16.5">
      <c r="A256" s="130">
        <v>41640</v>
      </c>
      <c r="B256" s="128">
        <v>41791</v>
      </c>
      <c r="C256" s="143">
        <v>2270</v>
      </c>
      <c r="D256" s="227">
        <v>4740</v>
      </c>
    </row>
    <row r="257" spans="1:6" ht="16.5">
      <c r="A257" s="130">
        <v>41821</v>
      </c>
      <c r="B257" s="128">
        <v>41974</v>
      </c>
      <c r="C257" s="143">
        <v>1510</v>
      </c>
      <c r="D257" s="227">
        <v>3750</v>
      </c>
    </row>
    <row r="258" spans="1:6" ht="16.5">
      <c r="A258" s="130">
        <v>42005</v>
      </c>
      <c r="B258" s="128">
        <v>42156</v>
      </c>
      <c r="C258" s="143">
        <v>1740</v>
      </c>
      <c r="D258" s="227">
        <v>2360</v>
      </c>
    </row>
    <row r="259" spans="1:6" ht="16.5">
      <c r="A259" s="130">
        <v>42186</v>
      </c>
      <c r="B259" s="128">
        <v>42339</v>
      </c>
      <c r="C259" s="143">
        <v>1300</v>
      </c>
      <c r="D259" s="227">
        <v>4920</v>
      </c>
    </row>
    <row r="260" spans="1:6" ht="16.5">
      <c r="A260" s="130">
        <v>42370</v>
      </c>
      <c r="B260" s="128">
        <v>42522</v>
      </c>
      <c r="C260" s="143">
        <v>3120</v>
      </c>
      <c r="D260" s="227">
        <v>1250</v>
      </c>
    </row>
    <row r="261" spans="1:6" ht="16.5">
      <c r="A261" s="130">
        <v>42552</v>
      </c>
      <c r="B261" s="128">
        <v>42705</v>
      </c>
      <c r="C261" s="143">
        <v>2540</v>
      </c>
      <c r="D261" s="227">
        <v>8080</v>
      </c>
    </row>
    <row r="262" spans="1:6" ht="16.5">
      <c r="A262" s="130">
        <v>42736</v>
      </c>
      <c r="B262" s="128">
        <v>42887</v>
      </c>
      <c r="C262" s="143">
        <v>3520</v>
      </c>
      <c r="D262" s="227">
        <v>12930</v>
      </c>
    </row>
    <row r="263" spans="1:6" ht="16.5">
      <c r="A263" s="130">
        <v>42917</v>
      </c>
      <c r="B263" s="128">
        <v>43070</v>
      </c>
      <c r="C263" s="143">
        <v>1960</v>
      </c>
      <c r="D263" s="227">
        <v>9070</v>
      </c>
    </row>
    <row r="264" spans="1:6" ht="16.5">
      <c r="A264" s="130">
        <v>43101</v>
      </c>
      <c r="B264" s="128">
        <v>43252</v>
      </c>
      <c r="C264" s="143">
        <v>3140</v>
      </c>
      <c r="D264" s="227">
        <v>2730</v>
      </c>
    </row>
    <row r="265" spans="1:6" ht="16.5">
      <c r="A265" s="130">
        <v>43282</v>
      </c>
      <c r="B265" s="128">
        <v>43435</v>
      </c>
      <c r="C265" s="143">
        <v>2360</v>
      </c>
      <c r="D265" s="227">
        <v>3930</v>
      </c>
    </row>
    <row r="266" spans="1:6" ht="16.5">
      <c r="A266" s="130">
        <v>43466</v>
      </c>
      <c r="B266" s="128">
        <v>43617</v>
      </c>
      <c r="C266" s="143">
        <v>1810</v>
      </c>
      <c r="D266" s="227">
        <v>6530</v>
      </c>
    </row>
    <row r="267" spans="1:6" ht="17.25" thickBot="1">
      <c r="A267" s="270">
        <v>43647</v>
      </c>
      <c r="B267" s="271">
        <v>43800</v>
      </c>
      <c r="C267" s="272">
        <v>810</v>
      </c>
      <c r="D267" s="277">
        <v>1270</v>
      </c>
    </row>
    <row r="268" spans="1:6" ht="16.5">
      <c r="A268" s="146"/>
      <c r="B268" s="143" t="s">
        <v>246</v>
      </c>
      <c r="C268" s="138">
        <f>SUM(C254:C267)</f>
        <v>29470</v>
      </c>
      <c r="D268" s="183"/>
    </row>
    <row r="271" spans="1:6" ht="14.25" thickBot="1"/>
    <row r="272" spans="1:6" ht="18.75" thickBot="1">
      <c r="D272" s="393" t="s">
        <v>332</v>
      </c>
      <c r="E272" s="394"/>
      <c r="F272" s="395"/>
    </row>
    <row r="273" spans="4:6" ht="16.5">
      <c r="D273" s="248" t="s">
        <v>320</v>
      </c>
      <c r="E273" s="249">
        <v>30000</v>
      </c>
      <c r="F273" s="250" t="s">
        <v>321</v>
      </c>
    </row>
    <row r="274" spans="4:6" ht="16.5">
      <c r="D274" s="251" t="s">
        <v>322</v>
      </c>
      <c r="E274" s="268">
        <v>18</v>
      </c>
      <c r="F274" s="253" t="s">
        <v>323</v>
      </c>
    </row>
    <row r="275" spans="4:6" ht="16.5">
      <c r="D275" s="251" t="s">
        <v>324</v>
      </c>
      <c r="E275" s="267">
        <f>T199</f>
        <v>1539.2857142857142</v>
      </c>
      <c r="F275" s="253" t="s">
        <v>325</v>
      </c>
    </row>
    <row r="276" spans="4:6" ht="16.5">
      <c r="D276" s="251" t="s">
        <v>326</v>
      </c>
      <c r="E276" s="252">
        <v>1</v>
      </c>
      <c r="F276" s="253" t="s">
        <v>327</v>
      </c>
    </row>
    <row r="277" spans="4:6" ht="17.25" thickBot="1">
      <c r="D277" s="254" t="s">
        <v>328</v>
      </c>
      <c r="E277" s="255">
        <f>ROUNDDOWN((E273*E274/100)/(E275*(1+E276)),0)</f>
        <v>1</v>
      </c>
      <c r="F277" s="256" t="s">
        <v>329</v>
      </c>
    </row>
    <row r="278" spans="4:6" ht="18.75" thickBot="1">
      <c r="D278" s="396" t="s">
        <v>330</v>
      </c>
      <c r="E278" s="397"/>
      <c r="F278" s="398"/>
    </row>
    <row r="279" spans="4:6" ht="17.25" thickBot="1">
      <c r="D279" s="257" t="s">
        <v>331</v>
      </c>
      <c r="E279" s="258" t="s">
        <v>320</v>
      </c>
      <c r="F279" s="257" t="s">
        <v>328</v>
      </c>
    </row>
    <row r="280" spans="4:6" ht="17.25" thickBot="1">
      <c r="D280" s="259">
        <v>1</v>
      </c>
      <c r="E280" s="269">
        <f>E273-(E$275*(1+E$276)*E277)</f>
        <v>26921.428571428572</v>
      </c>
      <c r="F280" s="260">
        <f>ROUNDDOWN((E280*E274/100)/(E275*(1+E276)),0)</f>
        <v>1</v>
      </c>
    </row>
    <row r="281" spans="4:6" ht="17.25" thickBot="1">
      <c r="D281" s="261">
        <v>2</v>
      </c>
      <c r="E281" s="269">
        <f>E280-(E$275*(1+E$276)*F280)</f>
        <v>23842.857142857145</v>
      </c>
      <c r="F281" s="263">
        <f>ROUNDDOWN((E281*E$274/100)/(E$275*(1+E$276)),0)</f>
        <v>1</v>
      </c>
    </row>
    <row r="282" spans="4:6" ht="17.25" thickBot="1">
      <c r="D282" s="261">
        <v>3</v>
      </c>
      <c r="E282" s="269">
        <f>E281-(E$275*(1+E$276)*F281)</f>
        <v>20764.285714285717</v>
      </c>
      <c r="F282" s="263">
        <f>ROUNDDOWN((E282*E$274/100)/(E$275*(1+E$276)),0)</f>
        <v>1</v>
      </c>
    </row>
    <row r="283" spans="4:6" ht="17.25" thickBot="1">
      <c r="D283" s="261">
        <v>4</v>
      </c>
      <c r="E283" s="269">
        <f>E282-(E$275*(1+E$276)*F282)</f>
        <v>17685.71428571429</v>
      </c>
      <c r="F283" s="263">
        <f>ROUNDDOWN((E283*E$274/100)/(E$275*(1+E$276)),0)</f>
        <v>1</v>
      </c>
    </row>
    <row r="284" spans="4:6" ht="16.5">
      <c r="D284" s="261">
        <v>5</v>
      </c>
      <c r="E284" s="269">
        <f>E283-(E$275*(1+E$276)*F283)</f>
        <v>14607.142857142862</v>
      </c>
      <c r="F284" s="263" t="e">
        <f t="shared" ref="F284:F290" si="50">ROUNDDOWN((E284*E$3/100)/(E$4*(1+E$5)),0)</f>
        <v>#DIV/0!</v>
      </c>
    </row>
    <row r="285" spans="4:6" ht="16.5">
      <c r="D285" s="261">
        <v>6</v>
      </c>
      <c r="E285" s="262" t="e">
        <f t="shared" ref="E285:E290" si="51">E284-(E$4*(1+E$5)*F284)</f>
        <v>#DIV/0!</v>
      </c>
      <c r="F285" s="263" t="e">
        <f t="shared" si="50"/>
        <v>#DIV/0!</v>
      </c>
    </row>
    <row r="286" spans="4:6" ht="16.5">
      <c r="D286" s="261">
        <v>7</v>
      </c>
      <c r="E286" s="262" t="e">
        <f t="shared" si="51"/>
        <v>#DIV/0!</v>
      </c>
      <c r="F286" s="263" t="e">
        <f t="shared" si="50"/>
        <v>#DIV/0!</v>
      </c>
    </row>
    <row r="287" spans="4:6" ht="16.5">
      <c r="D287" s="261">
        <v>8</v>
      </c>
      <c r="E287" s="262" t="e">
        <f t="shared" si="51"/>
        <v>#DIV/0!</v>
      </c>
      <c r="F287" s="263" t="e">
        <f t="shared" si="50"/>
        <v>#DIV/0!</v>
      </c>
    </row>
    <row r="288" spans="4:6" ht="16.5">
      <c r="D288" s="261">
        <v>9</v>
      </c>
      <c r="E288" s="262" t="e">
        <f t="shared" si="51"/>
        <v>#DIV/0!</v>
      </c>
      <c r="F288" s="263" t="e">
        <f t="shared" si="50"/>
        <v>#DIV/0!</v>
      </c>
    </row>
    <row r="289" spans="4:6" ht="16.5">
      <c r="D289" s="261">
        <v>10</v>
      </c>
      <c r="E289" s="262" t="e">
        <f t="shared" si="51"/>
        <v>#DIV/0!</v>
      </c>
      <c r="F289" s="263" t="e">
        <f t="shared" si="50"/>
        <v>#DIV/0!</v>
      </c>
    </row>
    <row r="290" spans="4:6" ht="17.25" thickBot="1">
      <c r="D290" s="264">
        <v>11</v>
      </c>
      <c r="E290" s="265" t="e">
        <f t="shared" si="51"/>
        <v>#DIV/0!</v>
      </c>
      <c r="F290" s="266" t="e">
        <f t="shared" si="50"/>
        <v>#DIV/0!</v>
      </c>
    </row>
    <row r="291" spans="4:6" ht="18.75" thickBot="1">
      <c r="D291" s="390" t="s">
        <v>333</v>
      </c>
      <c r="E291" s="391"/>
      <c r="F291" s="392"/>
    </row>
    <row r="292" spans="4:6" ht="17.25" thickBot="1">
      <c r="D292" s="287" t="s">
        <v>331</v>
      </c>
      <c r="E292" s="288" t="s">
        <v>320</v>
      </c>
      <c r="F292" s="287" t="s">
        <v>328</v>
      </c>
    </row>
    <row r="293" spans="4:6" ht="17.25" thickBot="1">
      <c r="D293" s="289">
        <v>1</v>
      </c>
      <c r="E293" s="290" t="e">
        <f>E286-(E$275*(1+E$276)*E290)</f>
        <v>#DIV/0!</v>
      </c>
      <c r="F293" s="291" t="e">
        <f>ROUNDDOWN((E293*E287/100)/(E288*(1+E289)),0)</f>
        <v>#DIV/0!</v>
      </c>
    </row>
    <row r="294" spans="4:6" ht="17.25" thickBot="1">
      <c r="D294" s="292">
        <v>2</v>
      </c>
      <c r="E294" s="290" t="e">
        <f>E293-(E$275*(1+E$276)*F293)</f>
        <v>#DIV/0!</v>
      </c>
      <c r="F294" s="293" t="e">
        <f>ROUNDDOWN((E294*E$274/100)/(E$275*(1+E$276)),0)</f>
        <v>#DIV/0!</v>
      </c>
    </row>
    <row r="295" spans="4:6" ht="17.25" thickBot="1">
      <c r="D295" s="292">
        <v>3</v>
      </c>
      <c r="E295" s="290" t="e">
        <f>E294-(E$275*(1+E$276)*F294)</f>
        <v>#DIV/0!</v>
      </c>
      <c r="F295" s="293" t="e">
        <f>ROUNDDOWN((E295*E$274/100)/(E$275*(1+E$276)),0)</f>
        <v>#DIV/0!</v>
      </c>
    </row>
    <row r="296" spans="4:6" ht="17.25" thickBot="1">
      <c r="D296" s="292">
        <v>4</v>
      </c>
      <c r="E296" s="290" t="e">
        <f>E295-(E$275*(1+E$276)*F295)</f>
        <v>#DIV/0!</v>
      </c>
      <c r="F296" s="293" t="e">
        <f>ROUNDDOWN((E296*E$274/100)/(E$275*(1+E$276)),0)</f>
        <v>#DIV/0!</v>
      </c>
    </row>
    <row r="297" spans="4:6" ht="16.5">
      <c r="D297" s="292">
        <v>5</v>
      </c>
      <c r="E297" s="290" t="e">
        <f>E296-(E$275*(1+E$276)*F296)</f>
        <v>#DIV/0!</v>
      </c>
      <c r="F297" s="293" t="e">
        <f t="shared" ref="F297:F303" si="52">ROUNDDOWN((E297*E$3/100)/(E$4*(1+E$5)),0)</f>
        <v>#DIV/0!</v>
      </c>
    </row>
    <row r="298" spans="4:6" ht="16.5">
      <c r="D298" s="292">
        <v>6</v>
      </c>
      <c r="E298" s="294" t="e">
        <f t="shared" ref="E298:E303" si="53">E297-(E$4*(1+E$5)*F297)</f>
        <v>#DIV/0!</v>
      </c>
      <c r="F298" s="293" t="e">
        <f t="shared" si="52"/>
        <v>#DIV/0!</v>
      </c>
    </row>
    <row r="299" spans="4:6" ht="16.5">
      <c r="D299" s="292">
        <v>7</v>
      </c>
      <c r="E299" s="294" t="e">
        <f t="shared" si="53"/>
        <v>#DIV/0!</v>
      </c>
      <c r="F299" s="293" t="e">
        <f t="shared" si="52"/>
        <v>#DIV/0!</v>
      </c>
    </row>
    <row r="300" spans="4:6" ht="16.5">
      <c r="D300" s="292">
        <v>8</v>
      </c>
      <c r="E300" s="294" t="e">
        <f t="shared" si="53"/>
        <v>#DIV/0!</v>
      </c>
      <c r="F300" s="293" t="e">
        <f t="shared" si="52"/>
        <v>#DIV/0!</v>
      </c>
    </row>
    <row r="301" spans="4:6" ht="16.5">
      <c r="D301" s="292">
        <v>9</v>
      </c>
      <c r="E301" s="294" t="e">
        <f t="shared" si="53"/>
        <v>#DIV/0!</v>
      </c>
      <c r="F301" s="293" t="e">
        <f t="shared" si="52"/>
        <v>#DIV/0!</v>
      </c>
    </row>
    <row r="302" spans="4:6" ht="16.5">
      <c r="D302" s="292">
        <v>10</v>
      </c>
      <c r="E302" s="294" t="e">
        <f t="shared" si="53"/>
        <v>#DIV/0!</v>
      </c>
      <c r="F302" s="293" t="e">
        <f t="shared" si="52"/>
        <v>#DIV/0!</v>
      </c>
    </row>
    <row r="303" spans="4:6" ht="17.25" thickBot="1">
      <c r="D303" s="295">
        <v>11</v>
      </c>
      <c r="E303" s="296" t="e">
        <f t="shared" si="53"/>
        <v>#DIV/0!</v>
      </c>
      <c r="F303" s="297" t="e">
        <f t="shared" si="52"/>
        <v>#DIV/0!</v>
      </c>
    </row>
  </sheetData>
  <mergeCells count="13">
    <mergeCell ref="D291:F291"/>
    <mergeCell ref="D272:F272"/>
    <mergeCell ref="D278:F278"/>
    <mergeCell ref="D16:D20"/>
    <mergeCell ref="C24:E24"/>
    <mergeCell ref="C73:E73"/>
    <mergeCell ref="C100:E100"/>
    <mergeCell ref="C127:E127"/>
    <mergeCell ref="A233:D233"/>
    <mergeCell ref="A252:D252"/>
    <mergeCell ref="C154:E154"/>
    <mergeCell ref="C180:E180"/>
    <mergeCell ref="C206:E206"/>
  </mergeCells>
  <phoneticPr fontId="12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0"/>
  <sheetViews>
    <sheetView tabSelected="1" topLeftCell="A30" zoomScaleNormal="100" zoomScaleSheetLayoutView="160" workbookViewId="0">
      <selection activeCell="G9" sqref="G9"/>
    </sheetView>
  </sheetViews>
  <sheetFormatPr defaultRowHeight="13.5"/>
  <cols>
    <col min="1" max="1" width="6.125" customWidth="1"/>
    <col min="2" max="2" width="10.625" bestFit="1" customWidth="1"/>
    <col min="3" max="3" width="11.5" bestFit="1" customWidth="1"/>
    <col min="4" max="4" width="8.125" bestFit="1" customWidth="1"/>
    <col min="5" max="5" width="9.5" bestFit="1" customWidth="1"/>
    <col min="6" max="6" width="10.5" bestFit="1" customWidth="1"/>
    <col min="7" max="7" width="8.25" bestFit="1" customWidth="1"/>
    <col min="8" max="9" width="11.75" bestFit="1" customWidth="1"/>
    <col min="10" max="10" width="11.5" bestFit="1" customWidth="1"/>
    <col min="11" max="11" width="15.125" bestFit="1" customWidth="1"/>
    <col min="12" max="13" width="11.5" bestFit="1" customWidth="1"/>
    <col min="14" max="14" width="20.375" bestFit="1" customWidth="1"/>
    <col min="15" max="15" width="14" customWidth="1"/>
    <col min="16" max="16" width="17" customWidth="1"/>
    <col min="17" max="17" width="7.875" bestFit="1" customWidth="1"/>
    <col min="18" max="18" width="15" bestFit="1" customWidth="1"/>
    <col min="20" max="20" width="22.25" bestFit="1" customWidth="1"/>
    <col min="21" max="21" width="11.25" bestFit="1" customWidth="1"/>
    <col min="22" max="22" width="57.25" bestFit="1" customWidth="1"/>
  </cols>
  <sheetData>
    <row r="1" spans="1:22" ht="33.75" thickBot="1">
      <c r="A1" s="1"/>
      <c r="B1" s="419" t="s">
        <v>372</v>
      </c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140" t="s">
        <v>272</v>
      </c>
      <c r="P1" s="141" t="s">
        <v>235</v>
      </c>
      <c r="Q1" s="160" t="s">
        <v>340</v>
      </c>
      <c r="R1" s="302" t="s">
        <v>341</v>
      </c>
      <c r="T1" s="413" t="s">
        <v>332</v>
      </c>
      <c r="U1" s="414"/>
      <c r="V1" s="415"/>
    </row>
    <row r="2" spans="1:22" ht="17.25" thickBot="1">
      <c r="A2" s="298"/>
      <c r="B2" s="310" t="s">
        <v>346</v>
      </c>
      <c r="C2" s="311" t="s">
        <v>367</v>
      </c>
      <c r="D2" s="311" t="s">
        <v>334</v>
      </c>
      <c r="E2" s="311" t="s">
        <v>351</v>
      </c>
      <c r="F2" s="311" t="s">
        <v>354</v>
      </c>
      <c r="G2" s="311" t="s">
        <v>335</v>
      </c>
      <c r="H2" s="311" t="s">
        <v>355</v>
      </c>
      <c r="I2" s="311" t="s">
        <v>368</v>
      </c>
      <c r="J2" s="311" t="s">
        <v>369</v>
      </c>
      <c r="K2" s="311" t="s">
        <v>380</v>
      </c>
      <c r="L2" s="311" t="s">
        <v>381</v>
      </c>
      <c r="M2" s="311" t="s">
        <v>370</v>
      </c>
      <c r="N2" s="311" t="s">
        <v>371</v>
      </c>
      <c r="O2" s="130">
        <v>40544</v>
      </c>
      <c r="P2" s="128">
        <v>41244</v>
      </c>
      <c r="Q2" s="167">
        <v>4230</v>
      </c>
      <c r="R2" s="234">
        <f t="shared" ref="R2:R15" si="0">Q2/2</f>
        <v>2115</v>
      </c>
      <c r="T2" s="322" t="s">
        <v>320</v>
      </c>
      <c r="U2" s="268">
        <v>30000</v>
      </c>
      <c r="V2" s="323" t="s">
        <v>321</v>
      </c>
    </row>
    <row r="3" spans="1:22" ht="16.5">
      <c r="A3" s="330" t="s">
        <v>336</v>
      </c>
      <c r="B3" s="315">
        <f>MAX(R2:R15,R18:R30)</f>
        <v>25860</v>
      </c>
      <c r="C3" s="315">
        <f>MAX(R34:R47,R50:R62)</f>
        <v>84</v>
      </c>
      <c r="D3" s="315">
        <f>MAX(Q66:Q79,Q82:Q94)</f>
        <v>80.95</v>
      </c>
      <c r="E3" s="315">
        <f>MAX(Q98:Q111,Q114:Q126)</f>
        <v>2570</v>
      </c>
      <c r="F3" s="315">
        <f>MAX(R130:R143,R146:R158)</f>
        <v>1315</v>
      </c>
      <c r="G3" s="315">
        <f>MIN(Q162:Q175,Q178:Q190)</f>
        <v>-2280</v>
      </c>
      <c r="H3" s="315">
        <f>MIN(R194:R207,R210:R222)</f>
        <v>-382.5</v>
      </c>
      <c r="I3" s="315">
        <f>MAX(Q226:Q239,Q242:Q254)</f>
        <v>14</v>
      </c>
      <c r="J3" s="315">
        <f>MAX(Q258:Q271,Q274:Q286)</f>
        <v>12</v>
      </c>
      <c r="K3" s="336">
        <f>MAX(Q354:Q367,Q370:Q382)</f>
        <v>0.69816414686825057</v>
      </c>
      <c r="L3" s="336">
        <f>MAX(Q322:Q335,Q338:Q350)</f>
        <v>0.2404692082111437</v>
      </c>
      <c r="M3" s="315">
        <f>MIN(R290:R303,R306:R318)</f>
        <v>-7040</v>
      </c>
      <c r="N3" s="315">
        <f>MIN(Q290:Q303,Q306:Q318)</f>
        <v>-8030</v>
      </c>
      <c r="O3" s="130">
        <v>40725</v>
      </c>
      <c r="P3" s="128">
        <v>41426</v>
      </c>
      <c r="Q3" s="167">
        <v>9060</v>
      </c>
      <c r="R3" s="234">
        <f t="shared" si="0"/>
        <v>4530</v>
      </c>
      <c r="T3" s="251" t="s">
        <v>322</v>
      </c>
      <c r="U3" s="268">
        <v>17</v>
      </c>
      <c r="V3" s="253" t="s">
        <v>323</v>
      </c>
    </row>
    <row r="4" spans="1:22" ht="16.5">
      <c r="A4" s="331" t="s">
        <v>338</v>
      </c>
      <c r="B4" s="316">
        <f>MIN(R2:R15,R18:R30)</f>
        <v>1880</v>
      </c>
      <c r="C4" s="316">
        <f>MIN(R34:R47,R50:R62)</f>
        <v>16</v>
      </c>
      <c r="D4" s="316">
        <f>MIN(Q66:Q79,Q82:Q94)</f>
        <v>20</v>
      </c>
      <c r="E4" s="316">
        <f>MIN(Q98:Q111,Q114:Q126)</f>
        <v>1230</v>
      </c>
      <c r="F4" s="316">
        <f>MIN(R130:R143,R146:R158)</f>
        <v>408.57142857142856</v>
      </c>
      <c r="G4" s="316">
        <f>MAX(Q162:Q175,Q178:Q190)</f>
        <v>-510</v>
      </c>
      <c r="H4" s="316">
        <f>MAX(R194:R207,R210:R2220)</f>
        <v>-130</v>
      </c>
      <c r="I4" s="316">
        <f>MIN(Q226:Q239,Q242:Q254)</f>
        <v>1</v>
      </c>
      <c r="J4" s="316">
        <f>MIN(Q258:Q271,Q274:Q286)</f>
        <v>1</v>
      </c>
      <c r="K4" s="337">
        <f>MIN(Q354:Q367,Q370:Q382)</f>
        <v>4.5918367346938778E-2</v>
      </c>
      <c r="L4" s="337">
        <f>MIN(Q322:Q335,Q338:Q350)</f>
        <v>1.0043808099155893E-2</v>
      </c>
      <c r="M4" s="316">
        <f>MAX(R290:R303,R306:R318)</f>
        <v>-985</v>
      </c>
      <c r="N4" s="316">
        <f>MAX(Q290:Q303,Q306:Q318)</f>
        <v>-1300</v>
      </c>
      <c r="O4" s="130">
        <v>40909</v>
      </c>
      <c r="P4" s="128">
        <v>41609</v>
      </c>
      <c r="Q4" s="167">
        <v>15420</v>
      </c>
      <c r="R4" s="234">
        <f t="shared" si="0"/>
        <v>7710</v>
      </c>
      <c r="T4" s="251" t="s">
        <v>324</v>
      </c>
      <c r="U4" s="317">
        <f>0-G5</f>
        <v>1265.5555555555557</v>
      </c>
      <c r="V4" s="253" t="s">
        <v>325</v>
      </c>
    </row>
    <row r="5" spans="1:22" ht="16.5">
      <c r="A5" s="342" t="s">
        <v>339</v>
      </c>
      <c r="B5" s="343">
        <f>AVERAGE(R2:R15,R18:R30)</f>
        <v>9864.4444444444453</v>
      </c>
      <c r="C5" s="343">
        <f>AVERAGE(R34:R47,R50:R62)</f>
        <v>46.25925925925926</v>
      </c>
      <c r="D5" s="343">
        <f>AVERAGE(Q66:Q79,Q82:Q94)</f>
        <v>55.185555555555567</v>
      </c>
      <c r="E5" s="343">
        <f>AVERAGE(Q98:Q111,Q114:Q126)</f>
        <v>2222.5925925925926</v>
      </c>
      <c r="F5" s="343">
        <f>AVERAGE(R130:R143,R146:R158)</f>
        <v>728.37150550355352</v>
      </c>
      <c r="G5" s="343">
        <f>AVERAGE(Q162:Q175,Q178:Q190)</f>
        <v>-1265.5555555555557</v>
      </c>
      <c r="H5" s="343">
        <f>AVERAGE(R194:R207,R210:R222)</f>
        <v>-269.53015091038912</v>
      </c>
      <c r="I5" s="343">
        <f>AVERAGE(Q226:Q239,Q242:Q254)</f>
        <v>5.5555555555555554</v>
      </c>
      <c r="J5" s="343">
        <f>AVERAGE(Q258:Q271,Q274:Q286)</f>
        <v>4.2222222222222223</v>
      </c>
      <c r="K5" s="344">
        <f>AVERAGE(Q354:Q367,Q370:Q382)</f>
        <v>0.27468393031606431</v>
      </c>
      <c r="L5" s="344">
        <f>AVERAGE(Q322:Q335,Q338:Q350)</f>
        <v>0.12367241342460208</v>
      </c>
      <c r="M5" s="343">
        <f>AVERAGE(R290:R303,R306:R318)</f>
        <v>-3168.7037037037039</v>
      </c>
      <c r="N5" s="343">
        <f>AVERAGE(Q290:Q303,Q306:Q318)</f>
        <v>-3152.962962962963</v>
      </c>
      <c r="O5" s="130">
        <v>41091</v>
      </c>
      <c r="P5" s="128">
        <v>41791</v>
      </c>
      <c r="Q5" s="167">
        <v>15910</v>
      </c>
      <c r="R5" s="234">
        <f t="shared" si="0"/>
        <v>7955</v>
      </c>
      <c r="T5" s="251" t="s">
        <v>326</v>
      </c>
      <c r="U5" s="252">
        <v>1</v>
      </c>
      <c r="V5" s="253" t="s">
        <v>327</v>
      </c>
    </row>
    <row r="6" spans="1:22" ht="16.5">
      <c r="A6" s="332" t="s">
        <v>337</v>
      </c>
      <c r="B6" s="312">
        <f>STDEV(R2:R15,R18:R30)</f>
        <v>5517.3501397049795</v>
      </c>
      <c r="C6" s="312">
        <f>STDEV(R34:R47,R50:R62)</f>
        <v>20.09705794119472</v>
      </c>
      <c r="D6" s="312">
        <f>STDEV(Q66:Q79,Q82:Q94)</f>
        <v>16.986189488326456</v>
      </c>
      <c r="E6" s="312">
        <f>STDEV(Q98:Q111,Q114:Q126)</f>
        <v>327.28007991970861</v>
      </c>
      <c r="F6" s="312">
        <f>STDEV(R130:R143,R146:R158)</f>
        <v>188.66797580585637</v>
      </c>
      <c r="G6" s="312">
        <f>STDEV(Q162:Q175,Q178:Q190)</f>
        <v>609.64260232049276</v>
      </c>
      <c r="H6" s="312">
        <f>STDEV(R194:R207,R210:R222)</f>
        <v>66.825092972270369</v>
      </c>
      <c r="I6" s="312">
        <f>STDEV(Q226:Q239,Q242:Q254)</f>
        <v>4.0509574683346665</v>
      </c>
      <c r="J6" s="312">
        <f>STDEV(Q258:Q271,Q274:Q286)</f>
        <v>2.8329562343320847</v>
      </c>
      <c r="K6" s="338">
        <f>STDEV(Q354:Q367,Q370:Q382)</f>
        <v>0.15272978822522279</v>
      </c>
      <c r="L6" s="338">
        <f>STDEV(Q322:Q335,Q338:Q350)</f>
        <v>5.2130254689736644E-2</v>
      </c>
      <c r="M6" s="312">
        <f>STDEV(R290:R303,R306:R318)</f>
        <v>1688.828447242799</v>
      </c>
      <c r="N6" s="312">
        <f>STDEV(Q290:Q303,Q306:Q318)</f>
        <v>1681.628823068723</v>
      </c>
      <c r="O6" s="130">
        <v>41275</v>
      </c>
      <c r="P6" s="128">
        <v>41974</v>
      </c>
      <c r="Q6" s="167">
        <v>15720</v>
      </c>
      <c r="R6" s="234">
        <f t="shared" si="0"/>
        <v>7860</v>
      </c>
      <c r="T6" s="322" t="s">
        <v>328</v>
      </c>
      <c r="U6" s="318">
        <f>ROUNDDOWN((U2*U3/100)/(U4*(1+U5)),0)</f>
        <v>2</v>
      </c>
      <c r="V6" s="324" t="s">
        <v>329</v>
      </c>
    </row>
    <row r="7" spans="1:22" ht="18">
      <c r="A7" s="332">
        <v>1</v>
      </c>
      <c r="B7" s="312">
        <f t="shared" ref="B7:N7" si="1">B5+B6</f>
        <v>15381.794584149426</v>
      </c>
      <c r="C7" s="312">
        <f t="shared" si="1"/>
        <v>66.356317200453987</v>
      </c>
      <c r="D7" s="312">
        <f t="shared" si="1"/>
        <v>72.171745043882026</v>
      </c>
      <c r="E7" s="312">
        <f t="shared" si="1"/>
        <v>2549.8726725123011</v>
      </c>
      <c r="F7" s="312">
        <f t="shared" si="1"/>
        <v>917.03948130940989</v>
      </c>
      <c r="G7" s="312">
        <f t="shared" si="1"/>
        <v>-655.9129532350629</v>
      </c>
      <c r="H7" s="312">
        <f t="shared" si="1"/>
        <v>-202.70505793811876</v>
      </c>
      <c r="I7" s="312">
        <f t="shared" si="1"/>
        <v>9.6065130238902228</v>
      </c>
      <c r="J7" s="312">
        <f t="shared" si="1"/>
        <v>7.055178456554307</v>
      </c>
      <c r="K7" s="338">
        <f t="shared" si="1"/>
        <v>0.42741371854128707</v>
      </c>
      <c r="L7" s="338">
        <f t="shared" si="1"/>
        <v>0.17580266811433873</v>
      </c>
      <c r="M7" s="312">
        <f t="shared" si="1"/>
        <v>-1479.8752564609049</v>
      </c>
      <c r="N7" s="312">
        <f t="shared" si="1"/>
        <v>-1471.33413989424</v>
      </c>
      <c r="O7" s="130">
        <v>41456</v>
      </c>
      <c r="P7" s="128">
        <v>42156</v>
      </c>
      <c r="Q7" s="167">
        <v>14190</v>
      </c>
      <c r="R7" s="234">
        <f t="shared" si="0"/>
        <v>7095</v>
      </c>
      <c r="T7" s="416" t="s">
        <v>330</v>
      </c>
      <c r="U7" s="417"/>
      <c r="V7" s="418"/>
    </row>
    <row r="8" spans="1:22" ht="17.25" thickBot="1">
      <c r="A8" s="333">
        <v>-1</v>
      </c>
      <c r="B8" s="313">
        <f t="shared" ref="B8:N8" si="2">B5-B6</f>
        <v>4347.0943047394658</v>
      </c>
      <c r="C8" s="313">
        <f t="shared" si="2"/>
        <v>26.16220131806454</v>
      </c>
      <c r="D8" s="313">
        <f t="shared" si="2"/>
        <v>38.199366067229107</v>
      </c>
      <c r="E8" s="313">
        <f t="shared" si="2"/>
        <v>1895.3125126728839</v>
      </c>
      <c r="F8" s="313">
        <f t="shared" si="2"/>
        <v>539.70352969769715</v>
      </c>
      <c r="G8" s="313">
        <f t="shared" si="2"/>
        <v>-1875.1981578760483</v>
      </c>
      <c r="H8" s="313">
        <f t="shared" si="2"/>
        <v>-336.35524388265947</v>
      </c>
      <c r="I8" s="313">
        <f t="shared" si="2"/>
        <v>1.5045980872208888</v>
      </c>
      <c r="J8" s="313">
        <f t="shared" si="2"/>
        <v>1.3892659878901377</v>
      </c>
      <c r="K8" s="339">
        <f t="shared" ref="K8:L8" si="3">K5-K6</f>
        <v>0.12195414209084152</v>
      </c>
      <c r="L8" s="339">
        <f t="shared" si="3"/>
        <v>7.1542158734865441E-2</v>
      </c>
      <c r="M8" s="313">
        <f t="shared" si="2"/>
        <v>-4857.532150946503</v>
      </c>
      <c r="N8" s="313">
        <f t="shared" si="2"/>
        <v>-4834.5917860316858</v>
      </c>
      <c r="O8" s="130">
        <v>41640</v>
      </c>
      <c r="P8" s="128">
        <v>42339</v>
      </c>
      <c r="Q8" s="167">
        <v>17050</v>
      </c>
      <c r="R8" s="234">
        <f t="shared" si="0"/>
        <v>8525</v>
      </c>
      <c r="T8" s="325" t="s">
        <v>331</v>
      </c>
      <c r="U8" s="319" t="s">
        <v>320</v>
      </c>
      <c r="V8" s="326" t="s">
        <v>328</v>
      </c>
    </row>
    <row r="9" spans="1:22" s="1" customFormat="1" ht="16.5">
      <c r="A9" s="334" t="s">
        <v>392</v>
      </c>
      <c r="B9" s="353">
        <f>I40*12</f>
        <v>25680</v>
      </c>
      <c r="C9" s="353">
        <f>B40</f>
        <v>2</v>
      </c>
      <c r="D9" s="353">
        <v>100</v>
      </c>
      <c r="E9" s="353">
        <v>2140</v>
      </c>
      <c r="F9" s="353">
        <v>2140</v>
      </c>
      <c r="G9" s="421">
        <v>0</v>
      </c>
      <c r="H9" s="421">
        <v>0</v>
      </c>
      <c r="I9" s="353">
        <v>1</v>
      </c>
      <c r="J9" s="353">
        <v>0</v>
      </c>
      <c r="K9" s="353">
        <f>N40</f>
        <v>0.83349561830574492</v>
      </c>
      <c r="L9" s="353">
        <f>M40</f>
        <v>0.2935528120713306</v>
      </c>
      <c r="M9" s="353">
        <f>0-J40</f>
        <v>-810</v>
      </c>
      <c r="N9" s="9"/>
      <c r="O9" s="130">
        <v>41821</v>
      </c>
      <c r="P9" s="128">
        <v>42522</v>
      </c>
      <c r="Q9" s="167">
        <v>13520</v>
      </c>
      <c r="R9" s="234">
        <f t="shared" si="0"/>
        <v>6760</v>
      </c>
      <c r="T9" s="261">
        <v>1</v>
      </c>
      <c r="U9" s="320">
        <f>U2-(U$4*(1+U$5)*U6)</f>
        <v>24937.777777777777</v>
      </c>
      <c r="V9" s="263">
        <f>ROUNDDOWN((U9*U3/100)/(U4*(1+U5)),0)</f>
        <v>1</v>
      </c>
    </row>
    <row r="10" spans="1:22" s="298" customFormat="1" ht="16.5">
      <c r="A10" s="332"/>
      <c r="B10" s="314"/>
      <c r="C10" s="314"/>
      <c r="D10" s="314"/>
      <c r="E10" s="314"/>
      <c r="F10" s="314"/>
      <c r="G10" s="314"/>
      <c r="H10" s="314"/>
      <c r="I10" s="314"/>
      <c r="J10" s="314"/>
      <c r="K10" s="314"/>
      <c r="L10" s="314"/>
      <c r="M10" s="314"/>
      <c r="N10" s="314"/>
      <c r="O10" s="130">
        <v>42005</v>
      </c>
      <c r="P10" s="128">
        <v>42705</v>
      </c>
      <c r="Q10" s="167">
        <v>16570</v>
      </c>
      <c r="R10" s="234">
        <f t="shared" si="0"/>
        <v>8285</v>
      </c>
      <c r="T10" s="261">
        <v>2</v>
      </c>
      <c r="U10" s="321">
        <f>U9-(U$4*(1+U$5)*V9)</f>
        <v>22406.666666666664</v>
      </c>
      <c r="V10" s="263">
        <f>ROUNDDOWN((U10*U$3/100)/(U$4*(1+U$5)),0)</f>
        <v>1</v>
      </c>
    </row>
    <row r="11" spans="1:22" ht="16.5">
      <c r="A11" s="33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30">
        <v>42186</v>
      </c>
      <c r="P11" s="128">
        <v>42887</v>
      </c>
      <c r="Q11" s="167">
        <v>27140</v>
      </c>
      <c r="R11" s="234">
        <f t="shared" si="0"/>
        <v>13570</v>
      </c>
      <c r="T11" s="261">
        <v>3</v>
      </c>
      <c r="U11" s="321">
        <f t="shared" ref="U11:U16" si="4">U10-(U$4*(1+U$5)*V10)</f>
        <v>19875.555555555555</v>
      </c>
      <c r="V11" s="263">
        <f t="shared" ref="V11:V16" si="5">ROUNDDOWN((U11*U$3/100)/(U$4*(1+U$5)),0)</f>
        <v>1</v>
      </c>
    </row>
    <row r="12" spans="1:22" ht="16.5">
      <c r="A12" s="33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30">
        <v>42370</v>
      </c>
      <c r="P12" s="128">
        <v>43070</v>
      </c>
      <c r="Q12" s="167">
        <v>31330</v>
      </c>
      <c r="R12" s="234">
        <f t="shared" si="0"/>
        <v>15665</v>
      </c>
      <c r="T12" s="261">
        <v>4</v>
      </c>
      <c r="U12" s="321">
        <f t="shared" si="4"/>
        <v>17344.444444444445</v>
      </c>
      <c r="V12" s="263">
        <f t="shared" si="5"/>
        <v>1</v>
      </c>
    </row>
    <row r="13" spans="1:22" ht="16.5">
      <c r="A13" s="33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30">
        <v>42552</v>
      </c>
      <c r="P13" s="128">
        <v>43252</v>
      </c>
      <c r="Q13" s="167">
        <v>33450</v>
      </c>
      <c r="R13" s="234">
        <f t="shared" si="0"/>
        <v>16725</v>
      </c>
      <c r="T13" s="261">
        <v>5</v>
      </c>
      <c r="U13" s="321">
        <f t="shared" si="4"/>
        <v>14813.333333333334</v>
      </c>
      <c r="V13" s="263">
        <f t="shared" si="5"/>
        <v>0</v>
      </c>
    </row>
    <row r="14" spans="1:22" ht="17.25" thickBot="1">
      <c r="A14" s="33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130">
        <v>42736</v>
      </c>
      <c r="P14" s="128">
        <v>43435</v>
      </c>
      <c r="Q14" s="167">
        <v>29290</v>
      </c>
      <c r="R14" s="234">
        <f t="shared" si="0"/>
        <v>14645</v>
      </c>
      <c r="T14" s="261">
        <v>6</v>
      </c>
      <c r="U14" s="321">
        <f t="shared" si="4"/>
        <v>14813.333333333334</v>
      </c>
      <c r="V14" s="263">
        <f t="shared" si="5"/>
        <v>0</v>
      </c>
    </row>
    <row r="15" spans="1:22" ht="16.5">
      <c r="O15" s="130">
        <v>42917</v>
      </c>
      <c r="P15" s="128">
        <v>43617</v>
      </c>
      <c r="Q15" s="167">
        <v>23200</v>
      </c>
      <c r="R15" s="234">
        <f t="shared" si="0"/>
        <v>11600</v>
      </c>
      <c r="T15" s="261">
        <v>7</v>
      </c>
      <c r="U15" s="321">
        <f t="shared" si="4"/>
        <v>14813.333333333334</v>
      </c>
      <c r="V15" s="263">
        <f t="shared" si="5"/>
        <v>0</v>
      </c>
    </row>
    <row r="16" spans="1:22" ht="17.25" thickBot="1">
      <c r="A16" s="299"/>
      <c r="B16" s="166"/>
      <c r="C16" s="166"/>
      <c r="O16" s="411" t="s">
        <v>306</v>
      </c>
      <c r="P16" s="412"/>
      <c r="Q16" s="412"/>
      <c r="R16" s="303"/>
      <c r="T16" s="264">
        <v>8</v>
      </c>
      <c r="U16" s="327">
        <f t="shared" si="4"/>
        <v>14813.333333333334</v>
      </c>
      <c r="V16" s="266">
        <f t="shared" si="5"/>
        <v>0</v>
      </c>
    </row>
    <row r="17" spans="2:18" ht="33.75" thickBot="1">
      <c r="B17" s="419" t="s">
        <v>382</v>
      </c>
      <c r="C17" s="420"/>
      <c r="D17" s="420"/>
      <c r="E17" s="420"/>
      <c r="F17" s="420"/>
      <c r="G17" s="420"/>
      <c r="H17" s="420"/>
      <c r="I17" s="420"/>
      <c r="J17" s="420"/>
      <c r="K17" s="420"/>
      <c r="L17" s="420"/>
      <c r="M17" s="420"/>
      <c r="N17" s="420"/>
      <c r="O17" s="232" t="s">
        <v>272</v>
      </c>
      <c r="P17" s="230" t="s">
        <v>235</v>
      </c>
      <c r="Q17" s="300" t="s">
        <v>239</v>
      </c>
      <c r="R17" s="233" t="s">
        <v>342</v>
      </c>
    </row>
    <row r="18" spans="2:18" ht="17.25" thickBot="1">
      <c r="B18" s="328" t="s">
        <v>374</v>
      </c>
      <c r="C18" s="329" t="s">
        <v>375</v>
      </c>
      <c r="D18" s="329" t="s">
        <v>376</v>
      </c>
      <c r="E18" s="329" t="s">
        <v>377</v>
      </c>
      <c r="F18" s="329" t="s">
        <v>389</v>
      </c>
      <c r="G18" s="329" t="s">
        <v>398</v>
      </c>
      <c r="H18" s="329" t="s">
        <v>378</v>
      </c>
      <c r="I18" s="329" t="s">
        <v>340</v>
      </c>
      <c r="J18" s="329" t="s">
        <v>394</v>
      </c>
      <c r="K18" s="329" t="s">
        <v>391</v>
      </c>
      <c r="L18" s="329" t="s">
        <v>387</v>
      </c>
      <c r="M18" s="329" t="s">
        <v>379</v>
      </c>
      <c r="N18" s="329" t="s">
        <v>380</v>
      </c>
      <c r="O18" s="130">
        <v>41275</v>
      </c>
      <c r="P18" s="128">
        <v>41426</v>
      </c>
      <c r="Q18" s="227">
        <v>5420</v>
      </c>
      <c r="R18" s="304">
        <f t="shared" ref="R18:R30" si="6">Q18*2</f>
        <v>10840</v>
      </c>
    </row>
    <row r="19" spans="2:18" ht="16.5">
      <c r="B19" s="8">
        <v>1</v>
      </c>
      <c r="C19" s="351">
        <v>43650</v>
      </c>
      <c r="D19" s="352" t="s">
        <v>388</v>
      </c>
      <c r="E19" s="353">
        <v>3937</v>
      </c>
      <c r="F19" s="353">
        <v>30000</v>
      </c>
      <c r="G19" s="353">
        <v>1</v>
      </c>
      <c r="H19" s="9">
        <v>0</v>
      </c>
      <c r="I19" s="9">
        <v>0</v>
      </c>
      <c r="J19" s="9">
        <v>0</v>
      </c>
      <c r="K19" s="9"/>
      <c r="L19" s="9"/>
      <c r="M19" s="9"/>
      <c r="N19" s="354"/>
      <c r="O19" s="348">
        <v>41456</v>
      </c>
      <c r="P19" s="128">
        <v>41609</v>
      </c>
      <c r="Q19" s="227">
        <v>940</v>
      </c>
      <c r="R19" s="304">
        <f t="shared" si="6"/>
        <v>1880</v>
      </c>
    </row>
    <row r="20" spans="2:18" ht="16.5">
      <c r="B20" s="25"/>
      <c r="C20" s="355">
        <v>43651</v>
      </c>
      <c r="D20" s="356" t="s">
        <v>395</v>
      </c>
      <c r="E20" s="357">
        <v>3903</v>
      </c>
      <c r="F20" s="357">
        <f>F19+(0-(E20-E19)*10)</f>
        <v>30340</v>
      </c>
      <c r="G20" s="357"/>
      <c r="H20" s="357">
        <f>H19+0-(E20-E19)*10</f>
        <v>340</v>
      </c>
      <c r="I20" s="357">
        <f>I19+0-(E20-E19)*10</f>
        <v>340</v>
      </c>
      <c r="J20" s="14">
        <f>IF(MAX($F$19:F20)-F20&lt;J19,J19,MAX($F$19:F20)-F20)</f>
        <v>0</v>
      </c>
      <c r="K20" s="3"/>
      <c r="L20" s="3"/>
      <c r="M20" s="3"/>
      <c r="N20" s="45"/>
      <c r="O20" s="348">
        <v>41640</v>
      </c>
      <c r="P20" s="128">
        <v>41791</v>
      </c>
      <c r="Q20" s="227">
        <v>4740</v>
      </c>
      <c r="R20" s="304">
        <f t="shared" si="6"/>
        <v>9480</v>
      </c>
    </row>
    <row r="21" spans="2:18" ht="16.5">
      <c r="B21" s="25"/>
      <c r="C21" s="355">
        <v>43654</v>
      </c>
      <c r="D21" s="356" t="s">
        <v>395</v>
      </c>
      <c r="E21" s="357">
        <v>3903</v>
      </c>
      <c r="F21" s="357">
        <f t="shared" ref="F21:F47" si="7">F20+(0-(E21-E20)*10)</f>
        <v>30340</v>
      </c>
      <c r="G21" s="357"/>
      <c r="H21" s="357">
        <f t="shared" ref="H21:H40" si="8">H20+0-(E21-E20)*10</f>
        <v>340</v>
      </c>
      <c r="I21" s="357">
        <f t="shared" ref="I21:I39" si="9">I20+0-(E21-E20)*10</f>
        <v>340</v>
      </c>
      <c r="J21" s="14">
        <f>IF(MAX($F$19:F21)-F21&lt;J20,J20,MAX($F$19:F21)-F21)</f>
        <v>0</v>
      </c>
      <c r="K21" s="3"/>
      <c r="L21" s="3"/>
      <c r="M21" s="3"/>
      <c r="N21" s="45"/>
      <c r="O21" s="348">
        <v>41821</v>
      </c>
      <c r="P21" s="128">
        <v>41974</v>
      </c>
      <c r="Q21" s="227">
        <v>3750</v>
      </c>
      <c r="R21" s="304">
        <f t="shared" si="6"/>
        <v>7500</v>
      </c>
    </row>
    <row r="22" spans="2:18" ht="16.5">
      <c r="B22" s="25"/>
      <c r="C22" s="355">
        <v>43655</v>
      </c>
      <c r="D22" s="356" t="s">
        <v>395</v>
      </c>
      <c r="E22" s="357">
        <v>3949</v>
      </c>
      <c r="F22" s="357">
        <f t="shared" si="7"/>
        <v>29880</v>
      </c>
      <c r="G22" s="357"/>
      <c r="H22" s="357">
        <f t="shared" si="8"/>
        <v>-120</v>
      </c>
      <c r="I22" s="357">
        <f>I21+0-(E22-E21)*10</f>
        <v>-120</v>
      </c>
      <c r="J22" s="14">
        <f>IF(MAX($F$19:F22)-F22&lt;J21,J21,MAX($F$19:F22)-F22)</f>
        <v>460</v>
      </c>
      <c r="K22" s="3"/>
      <c r="L22" s="3"/>
      <c r="M22" s="3"/>
      <c r="N22" s="45"/>
      <c r="O22" s="348">
        <v>42005</v>
      </c>
      <c r="P22" s="128">
        <v>42156</v>
      </c>
      <c r="Q22" s="227">
        <v>2360</v>
      </c>
      <c r="R22" s="304">
        <f t="shared" si="6"/>
        <v>4720</v>
      </c>
    </row>
    <row r="23" spans="2:18" ht="16.5">
      <c r="B23" s="25"/>
      <c r="C23" s="355">
        <v>43656</v>
      </c>
      <c r="D23" s="356" t="s">
        <v>395</v>
      </c>
      <c r="E23" s="357">
        <v>3931</v>
      </c>
      <c r="F23" s="357">
        <f t="shared" si="7"/>
        <v>30060</v>
      </c>
      <c r="G23" s="357"/>
      <c r="H23" s="357">
        <f t="shared" si="8"/>
        <v>60</v>
      </c>
      <c r="I23" s="357">
        <f t="shared" si="9"/>
        <v>60</v>
      </c>
      <c r="J23" s="14">
        <f>IF(MAX($F$19:F23)-F23&lt;J22,J22,MAX($F$19:F23)-F23)</f>
        <v>460</v>
      </c>
      <c r="K23" s="3"/>
      <c r="L23" s="3"/>
      <c r="M23" s="3"/>
      <c r="N23" s="45"/>
      <c r="O23" s="348">
        <v>42186</v>
      </c>
      <c r="P23" s="128">
        <v>42339</v>
      </c>
      <c r="Q23" s="227">
        <v>4920</v>
      </c>
      <c r="R23" s="304">
        <f t="shared" si="6"/>
        <v>9840</v>
      </c>
    </row>
    <row r="24" spans="2:18" ht="16.5">
      <c r="B24" s="25"/>
      <c r="C24" s="355">
        <v>43657</v>
      </c>
      <c r="D24" s="356" t="s">
        <v>395</v>
      </c>
      <c r="E24" s="357">
        <v>3928</v>
      </c>
      <c r="F24" s="357">
        <f t="shared" si="7"/>
        <v>30090</v>
      </c>
      <c r="G24" s="357"/>
      <c r="H24" s="357">
        <f t="shared" si="8"/>
        <v>90</v>
      </c>
      <c r="I24" s="357">
        <f t="shared" si="9"/>
        <v>90</v>
      </c>
      <c r="J24" s="14">
        <f>IF(MAX($F$19:F24)-F24&lt;J23,J23,MAX($F$19:F24)-F24)</f>
        <v>460</v>
      </c>
      <c r="K24" s="3"/>
      <c r="L24" s="3"/>
      <c r="M24" s="3"/>
      <c r="N24" s="45"/>
      <c r="O24" s="348">
        <v>42370</v>
      </c>
      <c r="P24" s="128">
        <v>42522</v>
      </c>
      <c r="Q24" s="227">
        <v>1250</v>
      </c>
      <c r="R24" s="304">
        <f t="shared" si="6"/>
        <v>2500</v>
      </c>
    </row>
    <row r="25" spans="2:18" ht="16.5">
      <c r="B25" s="25"/>
      <c r="C25" s="355">
        <v>43658</v>
      </c>
      <c r="D25" s="356" t="s">
        <v>395</v>
      </c>
      <c r="E25" s="357">
        <v>3883</v>
      </c>
      <c r="F25" s="357">
        <f t="shared" si="7"/>
        <v>30540</v>
      </c>
      <c r="G25" s="357"/>
      <c r="H25" s="357">
        <f t="shared" si="8"/>
        <v>540</v>
      </c>
      <c r="I25" s="357">
        <f t="shared" si="9"/>
        <v>540</v>
      </c>
      <c r="J25" s="14">
        <f>IF(MAX($F$19:F25)-F25&lt;J24,J24,MAX($F$19:F25)-F25)</f>
        <v>460</v>
      </c>
      <c r="K25" s="3"/>
      <c r="L25" s="3"/>
      <c r="M25" s="3"/>
      <c r="N25" s="45"/>
      <c r="O25" s="348">
        <v>42552</v>
      </c>
      <c r="P25" s="128">
        <v>42705</v>
      </c>
      <c r="Q25" s="227">
        <v>8080</v>
      </c>
      <c r="R25" s="304">
        <f t="shared" si="6"/>
        <v>16160</v>
      </c>
    </row>
    <row r="26" spans="2:18" ht="16.5">
      <c r="B26" s="25"/>
      <c r="C26" s="355">
        <v>43661</v>
      </c>
      <c r="D26" s="356" t="s">
        <v>395</v>
      </c>
      <c r="E26" s="357">
        <v>3942</v>
      </c>
      <c r="F26" s="357">
        <f t="shared" si="7"/>
        <v>29950</v>
      </c>
      <c r="G26" s="357"/>
      <c r="H26" s="357">
        <f t="shared" si="8"/>
        <v>-50</v>
      </c>
      <c r="I26" s="357">
        <f t="shared" si="9"/>
        <v>-50</v>
      </c>
      <c r="J26" s="14">
        <f>IF(MAX($F$19:F26)-F26&lt;J25,J25,MAX($F$19:F26)-F26)</f>
        <v>590</v>
      </c>
      <c r="K26" s="3"/>
      <c r="L26" s="3"/>
      <c r="M26" s="3"/>
      <c r="N26" s="45"/>
      <c r="O26" s="348">
        <v>42736</v>
      </c>
      <c r="P26" s="128">
        <v>42887</v>
      </c>
      <c r="Q26" s="227">
        <v>12930</v>
      </c>
      <c r="R26" s="304">
        <f t="shared" si="6"/>
        <v>25860</v>
      </c>
    </row>
    <row r="27" spans="2:18" ht="16.5">
      <c r="B27" s="25"/>
      <c r="C27" s="355">
        <v>43662</v>
      </c>
      <c r="D27" s="356" t="s">
        <v>395</v>
      </c>
      <c r="E27" s="357">
        <v>3949</v>
      </c>
      <c r="F27" s="357">
        <f t="shared" si="7"/>
        <v>29880</v>
      </c>
      <c r="G27" s="357"/>
      <c r="H27" s="357">
        <f t="shared" si="8"/>
        <v>-120</v>
      </c>
      <c r="I27" s="357">
        <f t="shared" si="9"/>
        <v>-120</v>
      </c>
      <c r="J27" s="14">
        <f>IF(MAX($F$19:F27)-F27&lt;J26,J26,MAX($F$19:F27)-F27)</f>
        <v>660</v>
      </c>
      <c r="K27" s="3"/>
      <c r="L27" s="3"/>
      <c r="M27" s="3"/>
      <c r="N27" s="45"/>
      <c r="O27" s="348">
        <v>42917</v>
      </c>
      <c r="P27" s="128">
        <v>43070</v>
      </c>
      <c r="Q27" s="227">
        <v>9070</v>
      </c>
      <c r="R27" s="304">
        <f t="shared" si="6"/>
        <v>18140</v>
      </c>
    </row>
    <row r="28" spans="2:18" ht="16.5">
      <c r="B28" s="25"/>
      <c r="C28" s="355">
        <v>43663</v>
      </c>
      <c r="D28" s="356" t="s">
        <v>395</v>
      </c>
      <c r="E28" s="357">
        <v>3964</v>
      </c>
      <c r="F28" s="357">
        <f t="shared" si="7"/>
        <v>29730</v>
      </c>
      <c r="G28" s="357"/>
      <c r="H28" s="357">
        <f t="shared" si="8"/>
        <v>-270</v>
      </c>
      <c r="I28" s="357">
        <f t="shared" si="9"/>
        <v>-270</v>
      </c>
      <c r="J28" s="14">
        <f>IF(MAX($F$19:F28)-F28&lt;J27,J27,MAX($F$19:F28)-F28)</f>
        <v>810</v>
      </c>
      <c r="K28" s="3"/>
      <c r="L28" s="3"/>
      <c r="M28" s="3"/>
      <c r="N28" s="45"/>
      <c r="O28" s="348">
        <v>43101</v>
      </c>
      <c r="P28" s="128">
        <v>43252</v>
      </c>
      <c r="Q28" s="227">
        <v>2730</v>
      </c>
      <c r="R28" s="304">
        <f t="shared" si="6"/>
        <v>5460</v>
      </c>
    </row>
    <row r="29" spans="2:18" ht="16.5">
      <c r="B29" s="25"/>
      <c r="C29" s="355">
        <v>43664</v>
      </c>
      <c r="D29" s="356" t="s">
        <v>395</v>
      </c>
      <c r="E29" s="357">
        <v>3883</v>
      </c>
      <c r="F29" s="357">
        <f t="shared" si="7"/>
        <v>30540</v>
      </c>
      <c r="G29" s="357"/>
      <c r="H29" s="357">
        <f t="shared" si="8"/>
        <v>540</v>
      </c>
      <c r="I29" s="357">
        <f t="shared" si="9"/>
        <v>540</v>
      </c>
      <c r="J29" s="14">
        <f>IF(MAX($F$19:F29)-F29&lt;J28,J28,MAX($F$19:F29)-F29)</f>
        <v>810</v>
      </c>
      <c r="K29" s="3"/>
      <c r="L29" s="3"/>
      <c r="M29" s="3"/>
      <c r="N29" s="45"/>
      <c r="O29" s="348">
        <v>43282</v>
      </c>
      <c r="P29" s="128">
        <v>43435</v>
      </c>
      <c r="Q29" s="227">
        <v>3930</v>
      </c>
      <c r="R29" s="304">
        <f t="shared" si="6"/>
        <v>7860</v>
      </c>
    </row>
    <row r="30" spans="2:18" ht="17.25" thickBot="1">
      <c r="B30" s="25"/>
      <c r="C30" s="355">
        <v>43665</v>
      </c>
      <c r="D30" s="356" t="s">
        <v>395</v>
      </c>
      <c r="E30" s="357">
        <v>3915</v>
      </c>
      <c r="F30" s="357">
        <f t="shared" si="7"/>
        <v>30220</v>
      </c>
      <c r="G30" s="357"/>
      <c r="H30" s="357">
        <f t="shared" si="8"/>
        <v>220</v>
      </c>
      <c r="I30" s="357">
        <f t="shared" si="9"/>
        <v>220</v>
      </c>
      <c r="J30" s="14">
        <f>IF(MAX($F$19:F30)-F30&lt;J29,J29,MAX($F$19:F30)-F30)</f>
        <v>810</v>
      </c>
      <c r="K30" s="3"/>
      <c r="L30" s="3"/>
      <c r="M30" s="3"/>
      <c r="N30" s="45"/>
      <c r="O30" s="349">
        <v>43466</v>
      </c>
      <c r="P30" s="200">
        <v>43617</v>
      </c>
      <c r="Q30" s="305">
        <v>6530</v>
      </c>
      <c r="R30" s="306">
        <f t="shared" si="6"/>
        <v>13060</v>
      </c>
    </row>
    <row r="31" spans="2:18" ht="16.5">
      <c r="B31" s="25"/>
      <c r="C31" s="355">
        <v>43668</v>
      </c>
      <c r="D31" s="356" t="s">
        <v>395</v>
      </c>
      <c r="E31" s="357">
        <v>3866</v>
      </c>
      <c r="F31" s="357">
        <f t="shared" si="7"/>
        <v>30710</v>
      </c>
      <c r="G31" s="357"/>
      <c r="H31" s="357">
        <f t="shared" si="8"/>
        <v>710</v>
      </c>
      <c r="I31" s="357">
        <f t="shared" si="9"/>
        <v>710</v>
      </c>
      <c r="J31" s="14">
        <f>IF(MAX($F$19:F31)-F31&lt;J30,J30,MAX($F$19:F31)-F31)</f>
        <v>810</v>
      </c>
      <c r="K31" s="3"/>
      <c r="L31" s="3"/>
      <c r="M31" s="3"/>
      <c r="N31" s="45"/>
    </row>
    <row r="32" spans="2:18" ht="17.25" thickBot="1">
      <c r="B32" s="25"/>
      <c r="C32" s="355">
        <v>43669</v>
      </c>
      <c r="D32" s="356" t="s">
        <v>395</v>
      </c>
      <c r="E32" s="357">
        <v>3859</v>
      </c>
      <c r="F32" s="357">
        <f t="shared" si="7"/>
        <v>30780</v>
      </c>
      <c r="G32" s="357"/>
      <c r="H32" s="357">
        <f t="shared" si="8"/>
        <v>780</v>
      </c>
      <c r="I32" s="357">
        <f t="shared" si="9"/>
        <v>780</v>
      </c>
      <c r="J32" s="14">
        <f>IF(MAX($F$19:F32)-F32&lt;J31,J31,MAX($F$19:F32)-F32)</f>
        <v>810</v>
      </c>
      <c r="K32" s="3"/>
      <c r="L32" s="3"/>
      <c r="M32" s="3"/>
      <c r="N32" s="45"/>
    </row>
    <row r="33" spans="2:18" ht="16.5">
      <c r="B33" s="25"/>
      <c r="C33" s="355">
        <v>43670</v>
      </c>
      <c r="D33" s="356" t="s">
        <v>395</v>
      </c>
      <c r="E33" s="357">
        <v>3817</v>
      </c>
      <c r="F33" s="357">
        <f t="shared" si="7"/>
        <v>31200</v>
      </c>
      <c r="G33" s="357"/>
      <c r="H33" s="357">
        <f t="shared" si="8"/>
        <v>1200</v>
      </c>
      <c r="I33" s="357">
        <f t="shared" si="9"/>
        <v>1200</v>
      </c>
      <c r="J33" s="14">
        <f>IF(MAX($F$19:F33)-F33&lt;J32,J32,MAX($F$19:F33)-F33)</f>
        <v>810</v>
      </c>
      <c r="K33" s="3"/>
      <c r="L33" s="3"/>
      <c r="M33" s="3"/>
      <c r="N33" s="45"/>
      <c r="O33" s="350" t="s">
        <v>396</v>
      </c>
      <c r="P33" s="141" t="s">
        <v>397</v>
      </c>
      <c r="Q33" s="160" t="s">
        <v>343</v>
      </c>
      <c r="R33" s="302" t="s">
        <v>344</v>
      </c>
    </row>
    <row r="34" spans="2:18" ht="16.5">
      <c r="B34" s="25"/>
      <c r="C34" s="355">
        <v>43671</v>
      </c>
      <c r="D34" s="356" t="s">
        <v>395</v>
      </c>
      <c r="E34" s="357">
        <v>3854</v>
      </c>
      <c r="F34" s="357">
        <f t="shared" si="7"/>
        <v>30830</v>
      </c>
      <c r="G34" s="357"/>
      <c r="H34" s="357">
        <f t="shared" si="8"/>
        <v>830</v>
      </c>
      <c r="I34" s="357">
        <f t="shared" si="9"/>
        <v>830</v>
      </c>
      <c r="J34" s="14">
        <f>IF(MAX($F$19:F34)-F34&lt;J33,J33,MAX($F$19:F34)-F34)</f>
        <v>810</v>
      </c>
      <c r="K34" s="3"/>
      <c r="L34" s="3"/>
      <c r="M34" s="3"/>
      <c r="N34" s="45"/>
      <c r="O34" s="348">
        <v>40544</v>
      </c>
      <c r="P34" s="128">
        <v>41244</v>
      </c>
      <c r="Q34" s="143">
        <v>104</v>
      </c>
      <c r="R34" s="234">
        <f t="shared" ref="R34:R47" si="10">Q34/2</f>
        <v>52</v>
      </c>
    </row>
    <row r="35" spans="2:18" ht="16.5">
      <c r="B35" s="25"/>
      <c r="C35" s="355">
        <v>43672</v>
      </c>
      <c r="D35" s="356" t="s">
        <v>395</v>
      </c>
      <c r="E35" s="357">
        <v>3835</v>
      </c>
      <c r="F35" s="357">
        <f t="shared" si="7"/>
        <v>31020</v>
      </c>
      <c r="G35" s="357"/>
      <c r="H35" s="357">
        <f t="shared" si="8"/>
        <v>1020</v>
      </c>
      <c r="I35" s="357">
        <f t="shared" si="9"/>
        <v>1020</v>
      </c>
      <c r="J35" s="14">
        <f>IF(MAX($F$19:F35)-F35&lt;J34,J34,MAX($F$19:F35)-F35)</f>
        <v>810</v>
      </c>
      <c r="K35" s="3"/>
      <c r="L35" s="3"/>
      <c r="M35" s="3"/>
      <c r="N35" s="45"/>
      <c r="O35" s="348">
        <v>40725</v>
      </c>
      <c r="P35" s="128">
        <v>41426</v>
      </c>
      <c r="Q35" s="143">
        <v>86</v>
      </c>
      <c r="R35" s="234">
        <f t="shared" si="10"/>
        <v>43</v>
      </c>
    </row>
    <row r="36" spans="2:18" ht="16.5">
      <c r="B36" s="25"/>
      <c r="C36" s="355">
        <v>43675</v>
      </c>
      <c r="D36" s="356" t="s">
        <v>395</v>
      </c>
      <c r="E36" s="357">
        <v>3785</v>
      </c>
      <c r="F36" s="357">
        <f t="shared" si="7"/>
        <v>31520</v>
      </c>
      <c r="G36" s="357"/>
      <c r="H36" s="357">
        <f t="shared" si="8"/>
        <v>1520</v>
      </c>
      <c r="I36" s="357">
        <f t="shared" si="9"/>
        <v>1520</v>
      </c>
      <c r="J36" s="14">
        <f>IF(MAX($F$19:F36)-F36&lt;J35,J35,MAX($F$19:F36)-F36)</f>
        <v>810</v>
      </c>
      <c r="K36" s="3"/>
      <c r="L36" s="3"/>
      <c r="M36" s="3"/>
      <c r="N36" s="45"/>
      <c r="O36" s="348">
        <v>40909</v>
      </c>
      <c r="P36" s="128">
        <v>41609</v>
      </c>
      <c r="Q36" s="143">
        <v>74</v>
      </c>
      <c r="R36" s="234">
        <f t="shared" si="10"/>
        <v>37</v>
      </c>
    </row>
    <row r="37" spans="2:18" ht="16.5">
      <c r="B37" s="25"/>
      <c r="C37" s="355">
        <v>43676</v>
      </c>
      <c r="D37" s="356" t="s">
        <v>395</v>
      </c>
      <c r="E37" s="357">
        <v>3790</v>
      </c>
      <c r="F37" s="357">
        <f t="shared" si="7"/>
        <v>31470</v>
      </c>
      <c r="G37" s="357"/>
      <c r="H37" s="357">
        <f t="shared" si="8"/>
        <v>1470</v>
      </c>
      <c r="I37" s="357">
        <f t="shared" si="9"/>
        <v>1470</v>
      </c>
      <c r="J37" s="14">
        <f>IF(MAX($F$19:F37)-F37&lt;J36,J36,MAX($F$19:F37)-F37)</f>
        <v>810</v>
      </c>
      <c r="K37" s="3"/>
      <c r="L37" s="3"/>
      <c r="M37" s="3"/>
      <c r="N37" s="45"/>
      <c r="O37" s="348">
        <v>41091</v>
      </c>
      <c r="P37" s="128">
        <v>41791</v>
      </c>
      <c r="Q37" s="143">
        <v>60</v>
      </c>
      <c r="R37" s="234">
        <f t="shared" si="10"/>
        <v>30</v>
      </c>
    </row>
    <row r="38" spans="2:18" ht="16.5">
      <c r="B38" s="25"/>
      <c r="C38" s="355">
        <v>43677</v>
      </c>
      <c r="D38" s="356" t="s">
        <v>395</v>
      </c>
      <c r="E38" s="357">
        <v>3794</v>
      </c>
      <c r="F38" s="357">
        <f t="shared" si="7"/>
        <v>31430</v>
      </c>
      <c r="G38" s="357"/>
      <c r="H38" s="357">
        <f t="shared" si="8"/>
        <v>1430</v>
      </c>
      <c r="I38" s="357">
        <f t="shared" si="9"/>
        <v>1430</v>
      </c>
      <c r="J38" s="14">
        <f>IF(MAX($F$19:F38)-F38&lt;J37,J37,MAX($F$19:F38)-F38)</f>
        <v>810</v>
      </c>
      <c r="K38" s="3"/>
      <c r="L38" s="3"/>
      <c r="M38" s="3"/>
      <c r="N38" s="45"/>
      <c r="O38" s="348">
        <v>41275</v>
      </c>
      <c r="P38" s="128">
        <v>41974</v>
      </c>
      <c r="Q38" s="143">
        <v>60</v>
      </c>
      <c r="R38" s="234">
        <f t="shared" si="10"/>
        <v>30</v>
      </c>
    </row>
    <row r="39" spans="2:18" ht="16.5">
      <c r="B39" s="25"/>
      <c r="C39" s="355">
        <v>43678</v>
      </c>
      <c r="D39" s="356" t="s">
        <v>395</v>
      </c>
      <c r="E39" s="357">
        <v>3760</v>
      </c>
      <c r="F39" s="357">
        <f t="shared" si="7"/>
        <v>31770</v>
      </c>
      <c r="G39" s="357"/>
      <c r="H39" s="357">
        <f t="shared" si="8"/>
        <v>1770</v>
      </c>
      <c r="I39" s="357">
        <f t="shared" si="9"/>
        <v>1770</v>
      </c>
      <c r="J39" s="14">
        <f>IF(MAX($F$19:F39)-F39&lt;J38,J38,MAX($F$19:F39)-F39)</f>
        <v>810</v>
      </c>
      <c r="K39" s="3"/>
      <c r="L39" s="3"/>
      <c r="M39" s="3"/>
      <c r="N39" s="45"/>
      <c r="O39" s="348">
        <v>41456</v>
      </c>
      <c r="P39" s="128">
        <v>42156</v>
      </c>
      <c r="Q39" s="143">
        <v>52</v>
      </c>
      <c r="R39" s="234">
        <f t="shared" si="10"/>
        <v>26</v>
      </c>
    </row>
    <row r="40" spans="2:18" ht="17.25" thickBot="1">
      <c r="B40" s="18">
        <v>2</v>
      </c>
      <c r="C40" s="358">
        <v>43679</v>
      </c>
      <c r="D40" s="359" t="s">
        <v>390</v>
      </c>
      <c r="E40" s="360">
        <v>3723</v>
      </c>
      <c r="F40" s="360">
        <f t="shared" si="7"/>
        <v>32140</v>
      </c>
      <c r="G40" s="361">
        <v>-1</v>
      </c>
      <c r="H40" s="360">
        <f t="shared" si="8"/>
        <v>2140</v>
      </c>
      <c r="I40" s="360">
        <f>I39+0-(E40-E39)*10</f>
        <v>2140</v>
      </c>
      <c r="J40" s="19">
        <f>IF(MAX($F$19:F40)-F40&lt;J39,J39,MAX($F$19:F40)-F40)</f>
        <v>810</v>
      </c>
      <c r="K40" s="362">
        <f>H40*12/B5</f>
        <v>2.603289029060599</v>
      </c>
      <c r="L40" s="362">
        <f>H40/(SUM(数据源!C2501:C2521)*10)</f>
        <v>0.34294871794871795</v>
      </c>
      <c r="M40" s="362">
        <f>I40/(SUM(数据源!C2497:C2521)*10)</f>
        <v>0.2935528120713306</v>
      </c>
      <c r="N40" s="363">
        <f>(I40*12)/(F19+J40)</f>
        <v>0.83349561830574492</v>
      </c>
      <c r="O40" s="348">
        <v>41640</v>
      </c>
      <c r="P40" s="128">
        <v>42339</v>
      </c>
      <c r="Q40" s="143">
        <v>50</v>
      </c>
      <c r="R40" s="234">
        <f t="shared" si="10"/>
        <v>25</v>
      </c>
    </row>
    <row r="41" spans="2:18" ht="17.25" thickBot="1">
      <c r="B41" s="328" t="s">
        <v>374</v>
      </c>
      <c r="C41" s="329" t="s">
        <v>375</v>
      </c>
      <c r="D41" s="329" t="s">
        <v>376</v>
      </c>
      <c r="E41" s="329" t="s">
        <v>377</v>
      </c>
      <c r="F41" s="329" t="s">
        <v>389</v>
      </c>
      <c r="G41" s="329" t="s">
        <v>398</v>
      </c>
      <c r="H41" s="329" t="s">
        <v>378</v>
      </c>
      <c r="I41" s="329" t="s">
        <v>340</v>
      </c>
      <c r="J41" s="329" t="s">
        <v>394</v>
      </c>
      <c r="K41" s="329" t="s">
        <v>391</v>
      </c>
      <c r="L41" s="329" t="s">
        <v>387</v>
      </c>
      <c r="M41" s="329" t="s">
        <v>379</v>
      </c>
      <c r="N41" s="329" t="s">
        <v>380</v>
      </c>
      <c r="O41" s="130">
        <v>41821</v>
      </c>
      <c r="P41" s="128">
        <v>42522</v>
      </c>
      <c r="Q41" s="143">
        <v>62</v>
      </c>
      <c r="R41" s="234">
        <f t="shared" si="10"/>
        <v>31</v>
      </c>
    </row>
    <row r="42" spans="2:18" ht="16.5">
      <c r="B42" s="1">
        <v>3</v>
      </c>
      <c r="C42" s="341">
        <v>43684</v>
      </c>
      <c r="D42" s="347" t="s">
        <v>393</v>
      </c>
      <c r="E42" s="345">
        <v>3621</v>
      </c>
      <c r="F42" s="345">
        <v>32410</v>
      </c>
      <c r="G42" s="346">
        <v>1</v>
      </c>
      <c r="H42" s="1">
        <v>0</v>
      </c>
      <c r="I42" s="345">
        <v>2140</v>
      </c>
      <c r="J42" s="1">
        <v>0</v>
      </c>
      <c r="O42" s="130">
        <v>42005</v>
      </c>
      <c r="P42" s="128">
        <v>42705</v>
      </c>
      <c r="Q42" s="143">
        <v>66</v>
      </c>
      <c r="R42" s="234">
        <f t="shared" si="10"/>
        <v>33</v>
      </c>
    </row>
    <row r="43" spans="2:18" ht="16.5">
      <c r="C43" s="355">
        <v>43685</v>
      </c>
      <c r="D43" s="340" t="s">
        <v>395</v>
      </c>
      <c r="E43" s="357">
        <v>3582</v>
      </c>
      <c r="F43" s="345">
        <f>F42+(0-(E43-E42)*10)</f>
        <v>32800</v>
      </c>
      <c r="H43" s="345">
        <f>H42+0-(E43-E42)*10</f>
        <v>390</v>
      </c>
      <c r="I43" s="345">
        <f t="shared" ref="I43:I48" si="11">I42+0-(E43-E42)*10</f>
        <v>2530</v>
      </c>
      <c r="J43" s="1">
        <f>IF(MAX($F$42:F43)-F43&lt;J42,J42,MAX($F$42:F43)-F43)</f>
        <v>0</v>
      </c>
      <c r="O43" s="130">
        <v>42186</v>
      </c>
      <c r="P43" s="128">
        <v>42887</v>
      </c>
      <c r="Q43" s="143">
        <v>96</v>
      </c>
      <c r="R43" s="234">
        <f t="shared" si="10"/>
        <v>48</v>
      </c>
    </row>
    <row r="44" spans="2:18" ht="16.5">
      <c r="C44" s="355">
        <v>43686</v>
      </c>
      <c r="D44" s="340" t="s">
        <v>395</v>
      </c>
      <c r="E44" s="357">
        <v>3504</v>
      </c>
      <c r="F44" s="345">
        <f>F43+(0-(E44-E43)*10)</f>
        <v>33580</v>
      </c>
      <c r="H44" s="345">
        <f t="shared" ref="H44:H48" si="12">H43+0-(E44-E43)*10</f>
        <v>1170</v>
      </c>
      <c r="I44" s="345">
        <f t="shared" si="11"/>
        <v>3310</v>
      </c>
      <c r="J44" s="1">
        <f>IF(MAX($F$42:F44)-F44&lt;J43,J43,MAX($F$42:F44)-F44)</f>
        <v>0</v>
      </c>
      <c r="O44" s="130">
        <v>42370</v>
      </c>
      <c r="P44" s="128">
        <v>43070</v>
      </c>
      <c r="Q44" s="143">
        <v>124</v>
      </c>
      <c r="R44" s="234">
        <f t="shared" si="10"/>
        <v>62</v>
      </c>
    </row>
    <row r="45" spans="2:18" ht="16.5">
      <c r="C45" s="355">
        <v>43689</v>
      </c>
      <c r="D45" s="340" t="s">
        <v>395</v>
      </c>
      <c r="E45" s="357">
        <v>3553</v>
      </c>
      <c r="F45" s="345">
        <f>F44+(0-(E45-E44)*10)</f>
        <v>33090</v>
      </c>
      <c r="H45" s="345">
        <f t="shared" si="12"/>
        <v>680</v>
      </c>
      <c r="I45" s="345">
        <f t="shared" si="11"/>
        <v>2820</v>
      </c>
      <c r="J45" s="1">
        <f>IF(MAX($F$42:F45)-F45&lt;J44,J44,MAX($F$42:F45)-F45)</f>
        <v>490</v>
      </c>
      <c r="O45" s="130">
        <v>42552</v>
      </c>
      <c r="P45" s="128">
        <v>43252</v>
      </c>
      <c r="Q45" s="143">
        <v>134</v>
      </c>
      <c r="R45" s="234">
        <f t="shared" si="10"/>
        <v>67</v>
      </c>
    </row>
    <row r="46" spans="2:18" ht="16.5">
      <c r="C46" s="355">
        <v>43690</v>
      </c>
      <c r="D46" s="340" t="s">
        <v>395</v>
      </c>
      <c r="E46" s="357">
        <v>3553</v>
      </c>
      <c r="F46" s="345">
        <f>F45+(0-(E46-E45)*10)</f>
        <v>33090</v>
      </c>
      <c r="H46" s="345">
        <f t="shared" si="12"/>
        <v>680</v>
      </c>
      <c r="I46" s="345">
        <f t="shared" si="11"/>
        <v>2820</v>
      </c>
      <c r="J46" s="1">
        <f>IF(MAX($F$42:F46)-F46&lt;J45,J45,MAX($F$42:F46)-F46)</f>
        <v>490</v>
      </c>
      <c r="O46" s="130">
        <v>42736</v>
      </c>
      <c r="P46" s="128">
        <v>43435</v>
      </c>
      <c r="Q46" s="143">
        <v>154</v>
      </c>
      <c r="R46" s="234">
        <f t="shared" si="10"/>
        <v>77</v>
      </c>
    </row>
    <row r="47" spans="2:18" ht="16.5">
      <c r="C47" s="355">
        <v>43691</v>
      </c>
      <c r="D47" s="340" t="s">
        <v>395</v>
      </c>
      <c r="E47" s="357">
        <v>3553</v>
      </c>
      <c r="F47" s="345">
        <f>F46+(0-(E47-E46)*10)</f>
        <v>33090</v>
      </c>
      <c r="H47" s="345">
        <f t="shared" si="12"/>
        <v>680</v>
      </c>
      <c r="I47" s="345">
        <f t="shared" si="11"/>
        <v>2820</v>
      </c>
      <c r="J47" s="1">
        <f>IF(MAX($F$42:F47)-F47&lt;J46,J46,MAX($F$42:F47)-F47)</f>
        <v>490</v>
      </c>
      <c r="O47" s="130">
        <v>42917</v>
      </c>
      <c r="P47" s="128">
        <v>43617</v>
      </c>
      <c r="Q47" s="143">
        <v>136</v>
      </c>
      <c r="R47" s="234">
        <f t="shared" si="10"/>
        <v>68</v>
      </c>
    </row>
    <row r="48" spans="2:18" ht="16.5">
      <c r="C48" s="355">
        <v>43691</v>
      </c>
      <c r="D48" s="340" t="s">
        <v>395</v>
      </c>
      <c r="E48" s="357">
        <v>3579</v>
      </c>
      <c r="F48" s="345">
        <f>F47+(0-(E48-E47)*10)</f>
        <v>32830</v>
      </c>
      <c r="H48" s="345">
        <f t="shared" si="12"/>
        <v>420</v>
      </c>
      <c r="I48" s="345">
        <f t="shared" si="11"/>
        <v>2560</v>
      </c>
      <c r="J48" s="1">
        <f>IF(MAX($F$42:F48)-F48&lt;J47,J47,MAX($F$42:F48)-F48)</f>
        <v>750</v>
      </c>
      <c r="O48" s="411" t="s">
        <v>306</v>
      </c>
      <c r="P48" s="412"/>
      <c r="Q48" s="412"/>
      <c r="R48" s="303"/>
    </row>
    <row r="49" spans="15:18" ht="16.5">
      <c r="O49" s="232" t="s">
        <v>399</v>
      </c>
      <c r="P49" s="230" t="s">
        <v>400</v>
      </c>
      <c r="Q49" s="300" t="s">
        <v>343</v>
      </c>
      <c r="R49" s="233" t="s">
        <v>344</v>
      </c>
    </row>
    <row r="50" spans="15:18" ht="16.5">
      <c r="O50" s="130">
        <v>41275</v>
      </c>
      <c r="P50" s="128">
        <v>41426</v>
      </c>
      <c r="Q50" s="143">
        <v>20</v>
      </c>
      <c r="R50" s="304">
        <f t="shared" ref="R50:R62" si="13">Q50*2</f>
        <v>40</v>
      </c>
    </row>
    <row r="51" spans="15:18" ht="16.5">
      <c r="O51" s="130">
        <v>41456</v>
      </c>
      <c r="P51" s="128">
        <v>41609</v>
      </c>
      <c r="Q51" s="143">
        <v>14</v>
      </c>
      <c r="R51" s="304">
        <f t="shared" si="13"/>
        <v>28</v>
      </c>
    </row>
    <row r="52" spans="15:18" ht="16.5">
      <c r="O52" s="130">
        <v>41640</v>
      </c>
      <c r="P52" s="128">
        <v>41791</v>
      </c>
      <c r="Q52" s="143">
        <v>8</v>
      </c>
      <c r="R52" s="304">
        <f t="shared" si="13"/>
        <v>16</v>
      </c>
    </row>
    <row r="53" spans="15:18" ht="16.5">
      <c r="O53" s="130">
        <v>41821</v>
      </c>
      <c r="P53" s="128">
        <v>41974</v>
      </c>
      <c r="Q53" s="143">
        <v>18</v>
      </c>
      <c r="R53" s="304">
        <f t="shared" si="13"/>
        <v>36</v>
      </c>
    </row>
    <row r="54" spans="15:18" ht="16.5">
      <c r="O54" s="130">
        <v>42005</v>
      </c>
      <c r="P54" s="128">
        <v>42156</v>
      </c>
      <c r="Q54" s="143">
        <v>14</v>
      </c>
      <c r="R54" s="304">
        <f t="shared" si="13"/>
        <v>28</v>
      </c>
    </row>
    <row r="55" spans="15:18" ht="16.5">
      <c r="O55" s="130">
        <v>42186</v>
      </c>
      <c r="P55" s="128">
        <v>42339</v>
      </c>
      <c r="Q55" s="143">
        <v>14</v>
      </c>
      <c r="R55" s="304">
        <f t="shared" si="13"/>
        <v>28</v>
      </c>
    </row>
    <row r="56" spans="15:18" ht="16.5">
      <c r="O56" s="130">
        <v>42370</v>
      </c>
      <c r="P56" s="128">
        <v>42522</v>
      </c>
      <c r="Q56" s="143">
        <v>20</v>
      </c>
      <c r="R56" s="304">
        <f t="shared" si="13"/>
        <v>40</v>
      </c>
    </row>
    <row r="57" spans="15:18" ht="16.5">
      <c r="O57" s="130">
        <v>42552</v>
      </c>
      <c r="P57" s="128">
        <v>42705</v>
      </c>
      <c r="Q57" s="143">
        <v>20</v>
      </c>
      <c r="R57" s="304">
        <f t="shared" si="13"/>
        <v>40</v>
      </c>
    </row>
    <row r="58" spans="15:18" ht="16.5">
      <c r="O58" s="130">
        <v>42736</v>
      </c>
      <c r="P58" s="128">
        <v>42887</v>
      </c>
      <c r="Q58" s="143">
        <v>42</v>
      </c>
      <c r="R58" s="304">
        <f t="shared" si="13"/>
        <v>84</v>
      </c>
    </row>
    <row r="59" spans="15:18" ht="16.5">
      <c r="O59" s="130">
        <v>42917</v>
      </c>
      <c r="P59" s="128">
        <v>43070</v>
      </c>
      <c r="Q59" s="143">
        <v>42</v>
      </c>
      <c r="R59" s="304">
        <f t="shared" si="13"/>
        <v>84</v>
      </c>
    </row>
    <row r="60" spans="15:18" ht="16.5">
      <c r="O60" s="130">
        <v>43101</v>
      </c>
      <c r="P60" s="128">
        <v>43252</v>
      </c>
      <c r="Q60" s="143">
        <v>32</v>
      </c>
      <c r="R60" s="304">
        <f t="shared" si="13"/>
        <v>64</v>
      </c>
    </row>
    <row r="61" spans="15:18" ht="16.5">
      <c r="O61" s="130">
        <v>43282</v>
      </c>
      <c r="P61" s="128">
        <v>43435</v>
      </c>
      <c r="Q61" s="143">
        <v>40</v>
      </c>
      <c r="R61" s="304">
        <f t="shared" si="13"/>
        <v>80</v>
      </c>
    </row>
    <row r="62" spans="15:18" ht="17.25" thickBot="1">
      <c r="O62" s="199">
        <v>43466</v>
      </c>
      <c r="P62" s="200">
        <v>43617</v>
      </c>
      <c r="Q62" s="148">
        <v>26</v>
      </c>
      <c r="R62" s="306">
        <f t="shared" si="13"/>
        <v>52</v>
      </c>
    </row>
    <row r="64" spans="15:18" ht="14.25" thickBot="1"/>
    <row r="65" spans="15:18" ht="33">
      <c r="O65" s="140" t="s">
        <v>272</v>
      </c>
      <c r="P65" s="141" t="s">
        <v>235</v>
      </c>
      <c r="Q65" s="160" t="s">
        <v>345</v>
      </c>
      <c r="R65" s="302"/>
    </row>
    <row r="66" spans="15:18" ht="16.5">
      <c r="O66" s="130">
        <v>40544</v>
      </c>
      <c r="P66" s="128">
        <v>41244</v>
      </c>
      <c r="Q66" s="143">
        <v>42.31</v>
      </c>
      <c r="R66" s="234"/>
    </row>
    <row r="67" spans="15:18" ht="16.5">
      <c r="O67" s="130">
        <v>40725</v>
      </c>
      <c r="P67" s="128">
        <v>41426</v>
      </c>
      <c r="Q67" s="143">
        <v>37.21</v>
      </c>
      <c r="R67" s="234"/>
    </row>
    <row r="68" spans="15:18" ht="16.5">
      <c r="O68" s="130">
        <v>40909</v>
      </c>
      <c r="P68" s="128">
        <v>41609</v>
      </c>
      <c r="Q68" s="143">
        <v>43.24</v>
      </c>
      <c r="R68" s="234"/>
    </row>
    <row r="69" spans="15:18" ht="16.5">
      <c r="O69" s="130">
        <v>41091</v>
      </c>
      <c r="P69" s="128">
        <v>41791</v>
      </c>
      <c r="Q69" s="143">
        <v>43.33</v>
      </c>
      <c r="R69" s="234"/>
    </row>
    <row r="70" spans="15:18" ht="16.5">
      <c r="O70" s="130">
        <v>41275</v>
      </c>
      <c r="P70" s="128">
        <v>41974</v>
      </c>
      <c r="Q70" s="143">
        <v>43.33</v>
      </c>
      <c r="R70" s="234"/>
    </row>
    <row r="71" spans="15:18" ht="16.5">
      <c r="O71" s="130">
        <v>41456</v>
      </c>
      <c r="P71" s="128">
        <v>42156</v>
      </c>
      <c r="Q71" s="143">
        <v>46.15</v>
      </c>
      <c r="R71" s="234"/>
    </row>
    <row r="72" spans="15:18" ht="16.5">
      <c r="O72" s="130">
        <v>41640</v>
      </c>
      <c r="P72" s="128">
        <v>42339</v>
      </c>
      <c r="Q72" s="143">
        <v>52</v>
      </c>
      <c r="R72" s="234"/>
    </row>
    <row r="73" spans="15:18" ht="16.5">
      <c r="O73" s="130">
        <v>41821</v>
      </c>
      <c r="P73" s="128">
        <v>42522</v>
      </c>
      <c r="Q73" s="143">
        <v>38.71</v>
      </c>
      <c r="R73" s="234"/>
    </row>
    <row r="74" spans="15:18" ht="16.5">
      <c r="O74" s="130">
        <v>42005</v>
      </c>
      <c r="P74" s="128">
        <v>42705</v>
      </c>
      <c r="Q74" s="143">
        <v>48.48</v>
      </c>
      <c r="R74" s="234"/>
    </row>
    <row r="75" spans="15:18" ht="16.5">
      <c r="O75" s="130">
        <v>42186</v>
      </c>
      <c r="P75" s="128">
        <v>42887</v>
      </c>
      <c r="Q75" s="143">
        <v>64.58</v>
      </c>
      <c r="R75" s="234"/>
    </row>
    <row r="76" spans="15:18" ht="16.5">
      <c r="O76" s="130">
        <v>42370</v>
      </c>
      <c r="P76" s="128">
        <v>43070</v>
      </c>
      <c r="Q76" s="143">
        <v>69.349999999999994</v>
      </c>
      <c r="R76" s="234"/>
    </row>
    <row r="77" spans="15:18" ht="16.5">
      <c r="O77" s="130">
        <v>42552</v>
      </c>
      <c r="P77" s="128">
        <v>43252</v>
      </c>
      <c r="Q77" s="143">
        <v>76.12</v>
      </c>
      <c r="R77" s="234"/>
    </row>
    <row r="78" spans="15:18" ht="16.5">
      <c r="O78" s="130">
        <v>42736</v>
      </c>
      <c r="P78" s="128">
        <v>43435</v>
      </c>
      <c r="Q78" s="143">
        <v>72.73</v>
      </c>
      <c r="R78" s="234"/>
    </row>
    <row r="79" spans="15:18" ht="16.5">
      <c r="O79" s="130">
        <v>42917</v>
      </c>
      <c r="P79" s="128">
        <v>43617</v>
      </c>
      <c r="Q79" s="143">
        <v>70.59</v>
      </c>
      <c r="R79" s="234"/>
    </row>
    <row r="80" spans="15:18">
      <c r="O80" s="411" t="s">
        <v>306</v>
      </c>
      <c r="P80" s="412"/>
      <c r="Q80" s="412"/>
      <c r="R80" s="303"/>
    </row>
    <row r="81" spans="15:18" ht="33">
      <c r="O81" s="232" t="s">
        <v>272</v>
      </c>
      <c r="P81" s="230" t="s">
        <v>235</v>
      </c>
      <c r="Q81" s="300" t="s">
        <v>345</v>
      </c>
      <c r="R81" s="233" t="s">
        <v>344</v>
      </c>
    </row>
    <row r="82" spans="15:18" ht="16.5">
      <c r="O82" s="130">
        <v>41275</v>
      </c>
      <c r="P82" s="128">
        <v>41426</v>
      </c>
      <c r="Q82" s="143">
        <v>40</v>
      </c>
      <c r="R82" s="304"/>
    </row>
    <row r="83" spans="15:18" ht="16.5">
      <c r="O83" s="130">
        <v>41456</v>
      </c>
      <c r="P83" s="128">
        <v>41609</v>
      </c>
      <c r="Q83" s="143">
        <v>28.57</v>
      </c>
      <c r="R83" s="304"/>
    </row>
    <row r="84" spans="15:18" ht="16.5">
      <c r="O84" s="130">
        <v>41640</v>
      </c>
      <c r="P84" s="128">
        <v>41791</v>
      </c>
      <c r="Q84" s="143">
        <v>75</v>
      </c>
      <c r="R84" s="304"/>
    </row>
    <row r="85" spans="15:18" ht="16.5">
      <c r="O85" s="130">
        <v>41821</v>
      </c>
      <c r="P85" s="128">
        <v>41974</v>
      </c>
      <c r="Q85" s="143">
        <v>44.44</v>
      </c>
      <c r="R85" s="304"/>
    </row>
    <row r="86" spans="15:18" ht="16.5">
      <c r="O86" s="130">
        <v>42005</v>
      </c>
      <c r="P86" s="128">
        <v>42156</v>
      </c>
      <c r="Q86" s="143">
        <v>42.86</v>
      </c>
      <c r="R86" s="304"/>
    </row>
    <row r="87" spans="15:18" ht="16.5">
      <c r="O87" s="130">
        <v>42186</v>
      </c>
      <c r="P87" s="128">
        <v>42339</v>
      </c>
      <c r="Q87" s="143">
        <v>57.14</v>
      </c>
      <c r="R87" s="304"/>
    </row>
    <row r="88" spans="15:18" ht="16.5">
      <c r="O88" s="130">
        <v>42370</v>
      </c>
      <c r="P88" s="128">
        <v>42522</v>
      </c>
      <c r="Q88" s="143">
        <v>20</v>
      </c>
      <c r="R88" s="304"/>
    </row>
    <row r="89" spans="15:18" ht="16.5">
      <c r="O89" s="130">
        <v>42552</v>
      </c>
      <c r="P89" s="128">
        <v>42705</v>
      </c>
      <c r="Q89" s="143">
        <v>80</v>
      </c>
      <c r="R89" s="304"/>
    </row>
    <row r="90" spans="15:18" ht="16.5">
      <c r="O90" s="130">
        <v>42736</v>
      </c>
      <c r="P90" s="128">
        <v>42887</v>
      </c>
      <c r="Q90" s="143">
        <v>80.95</v>
      </c>
      <c r="R90" s="304"/>
    </row>
    <row r="91" spans="15:18" ht="16.5">
      <c r="O91" s="130">
        <v>42917</v>
      </c>
      <c r="P91" s="128">
        <v>43070</v>
      </c>
      <c r="Q91" s="143">
        <v>76.19</v>
      </c>
      <c r="R91" s="304"/>
    </row>
    <row r="92" spans="15:18" ht="16.5">
      <c r="O92" s="130">
        <v>43101</v>
      </c>
      <c r="P92" s="128">
        <v>43252</v>
      </c>
      <c r="Q92" s="143">
        <v>62.5</v>
      </c>
      <c r="R92" s="304"/>
    </row>
    <row r="93" spans="15:18" ht="16.5">
      <c r="O93" s="130">
        <v>43282</v>
      </c>
      <c r="P93" s="128">
        <v>43435</v>
      </c>
      <c r="Q93" s="143">
        <v>65</v>
      </c>
      <c r="R93" s="304"/>
    </row>
    <row r="94" spans="15:18" ht="17.25" thickBot="1">
      <c r="O94" s="199">
        <v>43466</v>
      </c>
      <c r="P94" s="200">
        <v>43617</v>
      </c>
      <c r="Q94" s="148">
        <v>69.23</v>
      </c>
      <c r="R94" s="306"/>
    </row>
    <row r="96" spans="15:18" ht="14.25" thickBot="1"/>
    <row r="97" spans="15:18" ht="33">
      <c r="O97" s="140" t="s">
        <v>272</v>
      </c>
      <c r="P97" s="141" t="s">
        <v>235</v>
      </c>
      <c r="Q97" s="160" t="s">
        <v>347</v>
      </c>
      <c r="R97" s="302"/>
    </row>
    <row r="98" spans="15:18" ht="16.5">
      <c r="O98" s="130">
        <v>40544</v>
      </c>
      <c r="P98" s="128">
        <v>41244</v>
      </c>
      <c r="Q98" s="167">
        <v>2250</v>
      </c>
      <c r="R98" s="234"/>
    </row>
    <row r="99" spans="15:18" ht="16.5">
      <c r="O99" s="130">
        <v>40725</v>
      </c>
      <c r="P99" s="128">
        <v>41426</v>
      </c>
      <c r="Q99" s="167">
        <v>2390</v>
      </c>
      <c r="R99" s="234"/>
    </row>
    <row r="100" spans="15:18" ht="16.5">
      <c r="O100" s="130">
        <v>40909</v>
      </c>
      <c r="P100" s="128">
        <v>41609</v>
      </c>
      <c r="Q100" s="167">
        <v>2390</v>
      </c>
      <c r="R100" s="234"/>
    </row>
    <row r="101" spans="15:18" ht="16.5">
      <c r="O101" s="130">
        <v>41091</v>
      </c>
      <c r="P101" s="128">
        <v>41791</v>
      </c>
      <c r="Q101" s="167">
        <v>2570</v>
      </c>
      <c r="R101" s="234"/>
    </row>
    <row r="102" spans="15:18" ht="16.5">
      <c r="O102" s="130">
        <v>41275</v>
      </c>
      <c r="P102" s="128">
        <v>41974</v>
      </c>
      <c r="Q102" s="167">
        <v>2390</v>
      </c>
      <c r="R102" s="234"/>
    </row>
    <row r="103" spans="15:18" ht="16.5">
      <c r="O103" s="130">
        <v>41456</v>
      </c>
      <c r="P103" s="128">
        <v>42156</v>
      </c>
      <c r="Q103" s="167">
        <v>2330</v>
      </c>
      <c r="R103" s="234"/>
    </row>
    <row r="104" spans="15:18" ht="16.5">
      <c r="O104" s="130">
        <v>41640</v>
      </c>
      <c r="P104" s="128">
        <v>42339</v>
      </c>
      <c r="Q104" s="167">
        <v>2470</v>
      </c>
      <c r="R104" s="234"/>
    </row>
    <row r="105" spans="15:18" ht="16.5">
      <c r="O105" s="130">
        <v>41821</v>
      </c>
      <c r="P105" s="128">
        <v>42522</v>
      </c>
      <c r="Q105" s="167">
        <v>2570</v>
      </c>
      <c r="R105" s="234"/>
    </row>
    <row r="106" spans="15:18" ht="16.5">
      <c r="O106" s="130">
        <v>42005</v>
      </c>
      <c r="P106" s="128">
        <v>42705</v>
      </c>
      <c r="Q106" s="167">
        <v>2570</v>
      </c>
      <c r="R106" s="234"/>
    </row>
    <row r="107" spans="15:18" ht="16.5">
      <c r="O107" s="130">
        <v>42186</v>
      </c>
      <c r="P107" s="128">
        <v>42887</v>
      </c>
      <c r="Q107" s="167">
        <v>2570</v>
      </c>
      <c r="R107" s="234"/>
    </row>
    <row r="108" spans="15:18" ht="16.5">
      <c r="O108" s="130">
        <v>42370</v>
      </c>
      <c r="P108" s="128">
        <v>43070</v>
      </c>
      <c r="Q108" s="167">
        <v>2570</v>
      </c>
      <c r="R108" s="234"/>
    </row>
    <row r="109" spans="15:18" ht="16.5">
      <c r="O109" s="130">
        <v>42552</v>
      </c>
      <c r="P109" s="128">
        <v>43252</v>
      </c>
      <c r="Q109" s="167">
        <v>2050</v>
      </c>
      <c r="R109" s="234"/>
    </row>
    <row r="110" spans="15:18" ht="16.5">
      <c r="O110" s="130">
        <v>42736</v>
      </c>
      <c r="P110" s="128">
        <v>43435</v>
      </c>
      <c r="Q110" s="167">
        <v>2050</v>
      </c>
      <c r="R110" s="234"/>
    </row>
    <row r="111" spans="15:18" ht="16.5">
      <c r="O111" s="130">
        <v>42917</v>
      </c>
      <c r="P111" s="128">
        <v>43617</v>
      </c>
      <c r="Q111" s="167">
        <v>2130</v>
      </c>
      <c r="R111" s="234"/>
    </row>
    <row r="112" spans="15:18">
      <c r="O112" s="411" t="s">
        <v>306</v>
      </c>
      <c r="P112" s="412"/>
      <c r="Q112" s="412"/>
      <c r="R112" s="303"/>
    </row>
    <row r="113" spans="15:18" ht="33">
      <c r="O113" s="232" t="s">
        <v>272</v>
      </c>
      <c r="P113" s="230" t="s">
        <v>235</v>
      </c>
      <c r="Q113" s="300" t="s">
        <v>348</v>
      </c>
      <c r="R113" s="233" t="s">
        <v>344</v>
      </c>
    </row>
    <row r="114" spans="15:18" ht="16.5">
      <c r="O114" s="130">
        <v>41275</v>
      </c>
      <c r="P114" s="128">
        <v>41426</v>
      </c>
      <c r="Q114" s="227">
        <v>2390</v>
      </c>
      <c r="R114" s="304"/>
    </row>
    <row r="115" spans="15:18" ht="16.5">
      <c r="O115" s="130">
        <v>41456</v>
      </c>
      <c r="P115" s="128">
        <v>41609</v>
      </c>
      <c r="Q115" s="227">
        <v>2180</v>
      </c>
      <c r="R115" s="304"/>
    </row>
    <row r="116" spans="15:18" ht="16.5">
      <c r="O116" s="130">
        <v>41640</v>
      </c>
      <c r="P116" s="128">
        <v>41791</v>
      </c>
      <c r="Q116" s="227">
        <v>1960</v>
      </c>
      <c r="R116" s="304"/>
    </row>
    <row r="117" spans="15:18" ht="16.5">
      <c r="O117" s="130">
        <v>41821</v>
      </c>
      <c r="P117" s="128">
        <v>41974</v>
      </c>
      <c r="Q117" s="227">
        <v>2330</v>
      </c>
      <c r="R117" s="304"/>
    </row>
    <row r="118" spans="15:18" ht="16.5">
      <c r="O118" s="130">
        <v>42005</v>
      </c>
      <c r="P118" s="128">
        <v>42156</v>
      </c>
      <c r="Q118" s="227">
        <v>2130</v>
      </c>
      <c r="R118" s="304"/>
    </row>
    <row r="119" spans="15:18" ht="16.5">
      <c r="O119" s="130">
        <v>42186</v>
      </c>
      <c r="P119" s="128">
        <v>42339</v>
      </c>
      <c r="Q119" s="227">
        <v>2400</v>
      </c>
      <c r="R119" s="304"/>
    </row>
    <row r="120" spans="15:18" ht="16.5">
      <c r="O120" s="130">
        <v>42370</v>
      </c>
      <c r="P120" s="128">
        <v>42522</v>
      </c>
      <c r="Q120" s="227">
        <v>2570</v>
      </c>
      <c r="R120" s="304"/>
    </row>
    <row r="121" spans="15:18" ht="16.5">
      <c r="O121" s="130">
        <v>42552</v>
      </c>
      <c r="P121" s="128">
        <v>42705</v>
      </c>
      <c r="Q121" s="227">
        <v>2000</v>
      </c>
      <c r="R121" s="304"/>
    </row>
    <row r="122" spans="15:18" ht="16.5">
      <c r="O122" s="130">
        <v>42736</v>
      </c>
      <c r="P122" s="128">
        <v>42887</v>
      </c>
      <c r="Q122" s="227">
        <v>2050</v>
      </c>
      <c r="R122" s="304"/>
    </row>
    <row r="123" spans="15:18" ht="16.5">
      <c r="O123" s="130">
        <v>42917</v>
      </c>
      <c r="P123" s="128">
        <v>43070</v>
      </c>
      <c r="Q123" s="227">
        <v>1690</v>
      </c>
      <c r="R123" s="304"/>
    </row>
    <row r="124" spans="15:18" ht="16.5">
      <c r="O124" s="130">
        <v>43101</v>
      </c>
      <c r="P124" s="128">
        <v>43252</v>
      </c>
      <c r="Q124" s="227">
        <v>1650</v>
      </c>
      <c r="R124" s="304"/>
    </row>
    <row r="125" spans="15:18" ht="16.5">
      <c r="O125" s="130">
        <v>43282</v>
      </c>
      <c r="P125" s="128">
        <v>43435</v>
      </c>
      <c r="Q125" s="227">
        <v>1230</v>
      </c>
      <c r="R125" s="304"/>
    </row>
    <row r="126" spans="15:18" ht="17.25" thickBot="1">
      <c r="O126" s="199">
        <v>43466</v>
      </c>
      <c r="P126" s="200">
        <v>43617</v>
      </c>
      <c r="Q126" s="305">
        <v>2130</v>
      </c>
      <c r="R126" s="306"/>
    </row>
    <row r="128" spans="15:18" ht="14.25" thickBot="1"/>
    <row r="129" spans="15:18" ht="33">
      <c r="O129" s="140" t="s">
        <v>272</v>
      </c>
      <c r="P129" s="141" t="s">
        <v>235</v>
      </c>
      <c r="Q129" s="160" t="s">
        <v>349</v>
      </c>
      <c r="R129" s="302" t="s">
        <v>350</v>
      </c>
    </row>
    <row r="130" spans="15:18" ht="16.5">
      <c r="O130" s="130">
        <v>40544</v>
      </c>
      <c r="P130" s="128">
        <v>41244</v>
      </c>
      <c r="Q130" s="227">
        <v>23310</v>
      </c>
      <c r="R130" s="307">
        <f t="shared" ref="R130:R143" si="14">Q130/Q34*2</f>
        <v>448.26923076923077</v>
      </c>
    </row>
    <row r="131" spans="15:18" ht="16.5">
      <c r="O131" s="130">
        <v>40725</v>
      </c>
      <c r="P131" s="128">
        <v>41426</v>
      </c>
      <c r="Q131" s="227">
        <v>24860</v>
      </c>
      <c r="R131" s="307">
        <f t="shared" si="14"/>
        <v>578.1395348837209</v>
      </c>
    </row>
    <row r="132" spans="15:18" ht="16.5">
      <c r="O132" s="130">
        <v>40909</v>
      </c>
      <c r="P132" s="128">
        <v>41609</v>
      </c>
      <c r="Q132" s="227">
        <v>26780</v>
      </c>
      <c r="R132" s="307">
        <f t="shared" si="14"/>
        <v>723.78378378378375</v>
      </c>
    </row>
    <row r="133" spans="15:18" ht="16.5">
      <c r="O133" s="130">
        <v>41091</v>
      </c>
      <c r="P133" s="128">
        <v>41791</v>
      </c>
      <c r="Q133" s="227">
        <v>26820</v>
      </c>
      <c r="R133" s="307">
        <f t="shared" si="14"/>
        <v>894</v>
      </c>
    </row>
    <row r="134" spans="15:18" ht="16.5">
      <c r="O134" s="130">
        <v>41275</v>
      </c>
      <c r="P134" s="128">
        <v>41974</v>
      </c>
      <c r="Q134" s="227">
        <v>23910</v>
      </c>
      <c r="R134" s="307">
        <f t="shared" si="14"/>
        <v>797</v>
      </c>
    </row>
    <row r="135" spans="15:18" ht="16.5">
      <c r="O135" s="130">
        <v>41456</v>
      </c>
      <c r="P135" s="128">
        <v>42156</v>
      </c>
      <c r="Q135" s="227">
        <v>20520</v>
      </c>
      <c r="R135" s="307">
        <f t="shared" si="14"/>
        <v>789.23076923076928</v>
      </c>
    </row>
    <row r="136" spans="15:18" ht="16.5">
      <c r="O136" s="130">
        <v>41640</v>
      </c>
      <c r="P136" s="128">
        <v>42339</v>
      </c>
      <c r="Q136" s="227">
        <v>22560</v>
      </c>
      <c r="R136" s="307">
        <f t="shared" si="14"/>
        <v>902.4</v>
      </c>
    </row>
    <row r="137" spans="15:18" ht="16.5">
      <c r="O137" s="130">
        <v>41821</v>
      </c>
      <c r="P137" s="128">
        <v>42522</v>
      </c>
      <c r="Q137" s="227">
        <v>22370</v>
      </c>
      <c r="R137" s="307">
        <f t="shared" si="14"/>
        <v>721.61290322580646</v>
      </c>
    </row>
    <row r="138" spans="15:18" ht="16.5">
      <c r="O138" s="130">
        <v>42005</v>
      </c>
      <c r="P138" s="128">
        <v>42705</v>
      </c>
      <c r="Q138" s="227">
        <v>25680</v>
      </c>
      <c r="R138" s="307">
        <f t="shared" si="14"/>
        <v>778.18181818181813</v>
      </c>
    </row>
    <row r="139" spans="15:18" ht="16.5">
      <c r="O139" s="130">
        <v>42186</v>
      </c>
      <c r="P139" s="128">
        <v>42887</v>
      </c>
      <c r="Q139" s="227">
        <v>38450</v>
      </c>
      <c r="R139" s="307">
        <f t="shared" si="14"/>
        <v>801.04166666666663</v>
      </c>
    </row>
    <row r="140" spans="15:18" ht="16.5">
      <c r="O140" s="130">
        <v>42370</v>
      </c>
      <c r="P140" s="128">
        <v>43070</v>
      </c>
      <c r="Q140" s="227">
        <v>45820</v>
      </c>
      <c r="R140" s="307">
        <f t="shared" si="14"/>
        <v>739.0322580645161</v>
      </c>
    </row>
    <row r="141" spans="15:18" ht="16.5">
      <c r="O141" s="130">
        <v>42552</v>
      </c>
      <c r="P141" s="128">
        <v>43252</v>
      </c>
      <c r="Q141" s="227">
        <v>49600</v>
      </c>
      <c r="R141" s="307">
        <f t="shared" si="14"/>
        <v>740.29850746268653</v>
      </c>
    </row>
    <row r="142" spans="15:18" ht="16.5">
      <c r="O142" s="130">
        <v>42736</v>
      </c>
      <c r="P142" s="128">
        <v>43435</v>
      </c>
      <c r="Q142" s="227">
        <v>50160</v>
      </c>
      <c r="R142" s="307">
        <f t="shared" si="14"/>
        <v>651.42857142857144</v>
      </c>
    </row>
    <row r="143" spans="15:18" ht="16.5">
      <c r="O143" s="130">
        <v>42917</v>
      </c>
      <c r="P143" s="128">
        <v>43617</v>
      </c>
      <c r="Q143" s="227">
        <v>42070</v>
      </c>
      <c r="R143" s="307">
        <f t="shared" si="14"/>
        <v>618.67647058823525</v>
      </c>
    </row>
    <row r="144" spans="15:18">
      <c r="O144" s="411" t="s">
        <v>306</v>
      </c>
      <c r="P144" s="412"/>
      <c r="Q144" s="412"/>
      <c r="R144" s="303"/>
    </row>
    <row r="145" spans="15:18" ht="33">
      <c r="O145" s="232" t="s">
        <v>272</v>
      </c>
      <c r="P145" s="230" t="s">
        <v>235</v>
      </c>
      <c r="Q145" s="300" t="s">
        <v>348</v>
      </c>
      <c r="R145" s="233" t="s">
        <v>356</v>
      </c>
    </row>
    <row r="146" spans="15:18" ht="16.5">
      <c r="O146" s="130">
        <v>41275</v>
      </c>
      <c r="P146" s="128">
        <v>41426</v>
      </c>
      <c r="Q146" s="301">
        <v>8720</v>
      </c>
      <c r="R146" s="304">
        <f t="shared" ref="R146:R158" si="15">Q146/Q50*2</f>
        <v>872</v>
      </c>
    </row>
    <row r="147" spans="15:18" ht="16.5">
      <c r="O147" s="130">
        <v>41456</v>
      </c>
      <c r="P147" s="128">
        <v>41609</v>
      </c>
      <c r="Q147" s="301">
        <v>2860</v>
      </c>
      <c r="R147" s="304">
        <f t="shared" si="15"/>
        <v>408.57142857142856</v>
      </c>
    </row>
    <row r="148" spans="15:18" ht="16.5">
      <c r="O148" s="130">
        <v>41640</v>
      </c>
      <c r="P148" s="128">
        <v>41791</v>
      </c>
      <c r="Q148" s="301">
        <v>5260</v>
      </c>
      <c r="R148" s="304">
        <f t="shared" si="15"/>
        <v>1315</v>
      </c>
    </row>
    <row r="149" spans="15:18" ht="16.5">
      <c r="O149" s="130">
        <v>41821</v>
      </c>
      <c r="P149" s="128">
        <v>41974</v>
      </c>
      <c r="Q149" s="301">
        <v>5540</v>
      </c>
      <c r="R149" s="304">
        <f t="shared" si="15"/>
        <v>615.55555555555554</v>
      </c>
    </row>
    <row r="150" spans="15:18" ht="16.5">
      <c r="O150" s="130">
        <v>42005</v>
      </c>
      <c r="P150" s="128">
        <v>42156</v>
      </c>
      <c r="Q150" s="301">
        <v>4290</v>
      </c>
      <c r="R150" s="304">
        <f t="shared" si="15"/>
        <v>612.85714285714289</v>
      </c>
    </row>
    <row r="151" spans="15:18" ht="16.5">
      <c r="O151" s="130">
        <v>42186</v>
      </c>
      <c r="P151" s="128">
        <v>42339</v>
      </c>
      <c r="Q151" s="301">
        <v>6430</v>
      </c>
      <c r="R151" s="304">
        <f t="shared" si="15"/>
        <v>918.57142857142856</v>
      </c>
    </row>
    <row r="152" spans="15:18" ht="16.5">
      <c r="O152" s="130">
        <v>42370</v>
      </c>
      <c r="P152" s="128">
        <v>42522</v>
      </c>
      <c r="Q152" s="301">
        <v>5070</v>
      </c>
      <c r="R152" s="304">
        <f t="shared" si="15"/>
        <v>507</v>
      </c>
    </row>
    <row r="153" spans="15:18" ht="16.5">
      <c r="O153" s="130">
        <v>42552</v>
      </c>
      <c r="P153" s="128">
        <v>42705</v>
      </c>
      <c r="Q153" s="301">
        <v>9890</v>
      </c>
      <c r="R153" s="304">
        <f t="shared" si="15"/>
        <v>989</v>
      </c>
    </row>
    <row r="154" spans="15:18" ht="16.5">
      <c r="O154" s="130">
        <v>42736</v>
      </c>
      <c r="P154" s="128">
        <v>42887</v>
      </c>
      <c r="Q154" s="301">
        <v>17060</v>
      </c>
      <c r="R154" s="304">
        <f t="shared" si="15"/>
        <v>812.38095238095241</v>
      </c>
    </row>
    <row r="155" spans="15:18" ht="16.5">
      <c r="O155" s="130">
        <v>42917</v>
      </c>
      <c r="P155" s="128">
        <v>43070</v>
      </c>
      <c r="Q155" s="301">
        <v>13800</v>
      </c>
      <c r="R155" s="304">
        <f t="shared" si="15"/>
        <v>657.14285714285711</v>
      </c>
    </row>
    <row r="156" spans="15:18" ht="16.5">
      <c r="O156" s="130">
        <v>43101</v>
      </c>
      <c r="P156" s="128">
        <v>43252</v>
      </c>
      <c r="Q156" s="301">
        <v>8850</v>
      </c>
      <c r="R156" s="304">
        <f t="shared" si="15"/>
        <v>553.125</v>
      </c>
    </row>
    <row r="157" spans="15:18" ht="16.5">
      <c r="O157" s="130">
        <v>43282</v>
      </c>
      <c r="P157" s="128">
        <v>43435</v>
      </c>
      <c r="Q157" s="301">
        <v>10450</v>
      </c>
      <c r="R157" s="304">
        <f t="shared" si="15"/>
        <v>522.5</v>
      </c>
    </row>
    <row r="158" spans="15:18" ht="17.25" thickBot="1">
      <c r="O158" s="199">
        <v>43466</v>
      </c>
      <c r="P158" s="200">
        <v>43617</v>
      </c>
      <c r="Q158" s="308">
        <v>9090</v>
      </c>
      <c r="R158" s="306">
        <f t="shared" si="15"/>
        <v>699.23076923076928</v>
      </c>
    </row>
    <row r="160" spans="15:18" ht="14.25" thickBot="1"/>
    <row r="161" spans="15:18" ht="33">
      <c r="O161" s="140" t="s">
        <v>272</v>
      </c>
      <c r="P161" s="141" t="s">
        <v>235</v>
      </c>
      <c r="Q161" s="160" t="s">
        <v>352</v>
      </c>
      <c r="R161" s="302"/>
    </row>
    <row r="162" spans="15:18" ht="16.5">
      <c r="O162" s="130">
        <v>40544</v>
      </c>
      <c r="P162" s="128">
        <v>41244</v>
      </c>
      <c r="Q162" s="167">
        <v>-2050</v>
      </c>
      <c r="R162" s="234"/>
    </row>
    <row r="163" spans="15:18" ht="16.5">
      <c r="O163" s="130">
        <v>40725</v>
      </c>
      <c r="P163" s="128">
        <v>41426</v>
      </c>
      <c r="Q163" s="167">
        <v>-2050</v>
      </c>
      <c r="R163" s="234"/>
    </row>
    <row r="164" spans="15:18" ht="16.5">
      <c r="O164" s="130">
        <v>40909</v>
      </c>
      <c r="P164" s="128">
        <v>41609</v>
      </c>
      <c r="Q164" s="167">
        <v>-1350</v>
      </c>
      <c r="R164" s="234"/>
    </row>
    <row r="165" spans="15:18" ht="16.5">
      <c r="O165" s="130">
        <v>41091</v>
      </c>
      <c r="P165" s="128">
        <v>41791</v>
      </c>
      <c r="Q165" s="167">
        <v>-1800</v>
      </c>
      <c r="R165" s="234"/>
    </row>
    <row r="166" spans="15:18" ht="16.5">
      <c r="O166" s="130">
        <v>41275</v>
      </c>
      <c r="P166" s="128">
        <v>41974</v>
      </c>
      <c r="Q166" s="167">
        <v>-930</v>
      </c>
      <c r="R166" s="234"/>
    </row>
    <row r="167" spans="15:18" ht="16.5">
      <c r="O167" s="130">
        <v>41456</v>
      </c>
      <c r="P167" s="128">
        <v>42156</v>
      </c>
      <c r="Q167" s="167">
        <v>-930</v>
      </c>
      <c r="R167" s="234"/>
    </row>
    <row r="168" spans="15:18" ht="16.5">
      <c r="O168" s="130">
        <v>41640</v>
      </c>
      <c r="P168" s="128">
        <v>42339</v>
      </c>
      <c r="Q168" s="167">
        <v>-700</v>
      </c>
      <c r="R168" s="234"/>
    </row>
    <row r="169" spans="15:18" ht="16.5">
      <c r="O169" s="130">
        <v>41821</v>
      </c>
      <c r="P169" s="128">
        <v>42522</v>
      </c>
      <c r="Q169" s="167">
        <v>-790</v>
      </c>
      <c r="R169" s="234"/>
    </row>
    <row r="170" spans="15:18" ht="16.5">
      <c r="O170" s="130">
        <v>42005</v>
      </c>
      <c r="P170" s="128">
        <v>42705</v>
      </c>
      <c r="Q170" s="167">
        <v>-1190</v>
      </c>
      <c r="R170" s="234"/>
    </row>
    <row r="171" spans="15:18" ht="16.5">
      <c r="O171" s="130">
        <v>42186</v>
      </c>
      <c r="P171" s="128">
        <v>42887</v>
      </c>
      <c r="Q171" s="167">
        <v>-1460</v>
      </c>
      <c r="R171" s="234"/>
    </row>
    <row r="172" spans="15:18" ht="16.5">
      <c r="O172" s="130">
        <v>42370</v>
      </c>
      <c r="P172" s="128">
        <v>43070</v>
      </c>
      <c r="Q172" s="167">
        <v>-1460</v>
      </c>
      <c r="R172" s="234"/>
    </row>
    <row r="173" spans="15:18" ht="16.5">
      <c r="O173" s="130">
        <v>42552</v>
      </c>
      <c r="P173" s="128">
        <v>43252</v>
      </c>
      <c r="Q173" s="167">
        <v>-2280</v>
      </c>
      <c r="R173" s="234"/>
    </row>
    <row r="174" spans="15:18" ht="16.5">
      <c r="O174" s="130">
        <v>42736</v>
      </c>
      <c r="P174" s="128">
        <v>43435</v>
      </c>
      <c r="Q174" s="167">
        <v>-2280</v>
      </c>
      <c r="R174" s="234"/>
    </row>
    <row r="175" spans="15:18" ht="16.5">
      <c r="O175" s="130">
        <v>42917</v>
      </c>
      <c r="P175" s="128">
        <v>43617</v>
      </c>
      <c r="Q175" s="167">
        <v>-2280</v>
      </c>
      <c r="R175" s="234"/>
    </row>
    <row r="176" spans="15:18">
      <c r="O176" s="411" t="s">
        <v>306</v>
      </c>
      <c r="P176" s="412"/>
      <c r="Q176" s="412"/>
      <c r="R176" s="303"/>
    </row>
    <row r="177" spans="15:18" ht="33">
      <c r="O177" s="232" t="s">
        <v>272</v>
      </c>
      <c r="P177" s="230" t="s">
        <v>235</v>
      </c>
      <c r="Q177" s="300" t="s">
        <v>353</v>
      </c>
      <c r="R177" s="233" t="s">
        <v>344</v>
      </c>
    </row>
    <row r="178" spans="15:18" ht="16.5">
      <c r="O178" s="130">
        <v>41275</v>
      </c>
      <c r="P178" s="128">
        <v>41426</v>
      </c>
      <c r="Q178" s="227">
        <v>-780</v>
      </c>
      <c r="R178" s="304"/>
    </row>
    <row r="179" spans="15:18" ht="16.5">
      <c r="O179" s="130">
        <v>41456</v>
      </c>
      <c r="P179" s="128">
        <v>41609</v>
      </c>
      <c r="Q179" s="227">
        <v>-510</v>
      </c>
      <c r="R179" s="304"/>
    </row>
    <row r="180" spans="15:18" ht="16.5">
      <c r="O180" s="130">
        <v>41640</v>
      </c>
      <c r="P180" s="128">
        <v>41791</v>
      </c>
      <c r="Q180" s="227">
        <v>-520</v>
      </c>
      <c r="R180" s="304"/>
    </row>
    <row r="181" spans="15:18" ht="16.5">
      <c r="O181" s="130">
        <v>41821</v>
      </c>
      <c r="P181" s="128">
        <v>41974</v>
      </c>
      <c r="Q181" s="227">
        <v>-530</v>
      </c>
      <c r="R181" s="304"/>
    </row>
    <row r="182" spans="15:18" ht="16.5">
      <c r="O182" s="130">
        <v>42005</v>
      </c>
      <c r="P182" s="128">
        <v>42156</v>
      </c>
      <c r="Q182" s="227">
        <v>-660</v>
      </c>
      <c r="R182" s="304"/>
    </row>
    <row r="183" spans="15:18" ht="16.5">
      <c r="O183" s="130">
        <v>42186</v>
      </c>
      <c r="P183" s="128">
        <v>42339</v>
      </c>
      <c r="Q183" s="227">
        <v>-700</v>
      </c>
      <c r="R183" s="304"/>
    </row>
    <row r="184" spans="15:18" ht="16.5">
      <c r="O184" s="130">
        <v>42370</v>
      </c>
      <c r="P184" s="128">
        <v>42522</v>
      </c>
      <c r="Q184" s="227">
        <v>-790</v>
      </c>
      <c r="R184" s="304"/>
    </row>
    <row r="185" spans="15:18" ht="16.5">
      <c r="O185" s="130">
        <v>42552</v>
      </c>
      <c r="P185" s="128">
        <v>42705</v>
      </c>
      <c r="Q185" s="227">
        <v>-1190</v>
      </c>
      <c r="R185" s="304"/>
    </row>
    <row r="186" spans="15:18" ht="16.5">
      <c r="O186" s="130">
        <v>42736</v>
      </c>
      <c r="P186" s="128">
        <v>42887</v>
      </c>
      <c r="Q186" s="227">
        <v>-1460</v>
      </c>
      <c r="R186" s="304"/>
    </row>
    <row r="187" spans="15:18" ht="16.5">
      <c r="O187" s="130">
        <v>42917</v>
      </c>
      <c r="P187" s="128">
        <v>43070</v>
      </c>
      <c r="Q187" s="227">
        <v>-1080</v>
      </c>
      <c r="R187" s="304"/>
    </row>
    <row r="188" spans="15:18" ht="16.5">
      <c r="O188" s="130">
        <v>43101</v>
      </c>
      <c r="P188" s="128">
        <v>43252</v>
      </c>
      <c r="Q188" s="227">
        <v>-2280</v>
      </c>
      <c r="R188" s="304"/>
    </row>
    <row r="189" spans="15:18" ht="16.5">
      <c r="O189" s="130">
        <v>43282</v>
      </c>
      <c r="P189" s="128">
        <v>43435</v>
      </c>
      <c r="Q189" s="227">
        <v>-1370</v>
      </c>
      <c r="R189" s="304"/>
    </row>
    <row r="190" spans="15:18" ht="17.25" thickBot="1">
      <c r="O190" s="199">
        <v>43466</v>
      </c>
      <c r="P190" s="200">
        <v>43617</v>
      </c>
      <c r="Q190" s="305">
        <v>-750</v>
      </c>
      <c r="R190" s="306"/>
    </row>
    <row r="192" spans="15:18" ht="14.25" thickBot="1"/>
    <row r="193" spans="15:18" ht="33">
      <c r="O193" s="140" t="s">
        <v>272</v>
      </c>
      <c r="P193" s="141" t="s">
        <v>235</v>
      </c>
      <c r="Q193" s="160" t="s">
        <v>357</v>
      </c>
      <c r="R193" s="302" t="s">
        <v>358</v>
      </c>
    </row>
    <row r="194" spans="15:18" ht="16.5">
      <c r="O194" s="130">
        <v>40544</v>
      </c>
      <c r="P194" s="128">
        <v>41244</v>
      </c>
      <c r="Q194" s="301">
        <v>-19080</v>
      </c>
      <c r="R194" s="307">
        <f t="shared" ref="R194:R207" si="16">Q194/Q34*2</f>
        <v>-366.92307692307691</v>
      </c>
    </row>
    <row r="195" spans="15:18" ht="16.5">
      <c r="O195" s="130">
        <v>40725</v>
      </c>
      <c r="P195" s="128">
        <v>41426</v>
      </c>
      <c r="Q195" s="301">
        <v>-15800</v>
      </c>
      <c r="R195" s="307">
        <f t="shared" si="16"/>
        <v>-367.44186046511629</v>
      </c>
    </row>
    <row r="196" spans="15:18" ht="16.5">
      <c r="O196" s="130">
        <v>40909</v>
      </c>
      <c r="P196" s="128">
        <v>41609</v>
      </c>
      <c r="Q196" s="301">
        <v>-11360</v>
      </c>
      <c r="R196" s="307">
        <f t="shared" si="16"/>
        <v>-307.02702702702703</v>
      </c>
    </row>
    <row r="197" spans="15:18" ht="16.5">
      <c r="O197" s="130">
        <v>41091</v>
      </c>
      <c r="P197" s="128">
        <v>41791</v>
      </c>
      <c r="Q197" s="301">
        <v>-10910</v>
      </c>
      <c r="R197" s="307">
        <f t="shared" si="16"/>
        <v>-363.66666666666669</v>
      </c>
    </row>
    <row r="198" spans="15:18" ht="16.5">
      <c r="O198" s="130">
        <v>41275</v>
      </c>
      <c r="P198" s="128">
        <v>41974</v>
      </c>
      <c r="Q198" s="301">
        <v>-8190</v>
      </c>
      <c r="R198" s="307">
        <f t="shared" si="16"/>
        <v>-273</v>
      </c>
    </row>
    <row r="199" spans="15:18" ht="16.5">
      <c r="O199" s="130">
        <v>41456</v>
      </c>
      <c r="P199" s="128">
        <v>42156</v>
      </c>
      <c r="Q199" s="301">
        <v>-6330</v>
      </c>
      <c r="R199" s="307">
        <f t="shared" si="16"/>
        <v>-243.46153846153845</v>
      </c>
    </row>
    <row r="200" spans="15:18" ht="16.5">
      <c r="O200" s="130">
        <v>41640</v>
      </c>
      <c r="P200" s="128">
        <v>42339</v>
      </c>
      <c r="Q200" s="301">
        <v>-5510</v>
      </c>
      <c r="R200" s="307">
        <f t="shared" si="16"/>
        <v>-220.4</v>
      </c>
    </row>
    <row r="201" spans="15:18" ht="16.5">
      <c r="O201" s="130">
        <v>41821</v>
      </c>
      <c r="P201" s="128">
        <v>42522</v>
      </c>
      <c r="Q201" s="301">
        <v>-8850</v>
      </c>
      <c r="R201" s="307">
        <f t="shared" si="16"/>
        <v>-285.48387096774195</v>
      </c>
    </row>
    <row r="202" spans="15:18" ht="16.5">
      <c r="O202" s="130">
        <v>42005</v>
      </c>
      <c r="P202" s="128">
        <v>42705</v>
      </c>
      <c r="Q202" s="301">
        <v>-9110</v>
      </c>
      <c r="R202" s="307">
        <f t="shared" si="16"/>
        <v>-276.06060606060606</v>
      </c>
    </row>
    <row r="203" spans="15:18" ht="16.5">
      <c r="O203" s="130">
        <v>42186</v>
      </c>
      <c r="P203" s="128">
        <v>42887</v>
      </c>
      <c r="Q203" s="301">
        <v>-11310</v>
      </c>
      <c r="R203" s="307">
        <f t="shared" si="16"/>
        <v>-235.625</v>
      </c>
    </row>
    <row r="204" spans="15:18" ht="16.5">
      <c r="O204" s="130">
        <v>42370</v>
      </c>
      <c r="P204" s="128">
        <v>43070</v>
      </c>
      <c r="Q204" s="301">
        <v>-14490</v>
      </c>
      <c r="R204" s="307">
        <f t="shared" si="16"/>
        <v>-233.70967741935485</v>
      </c>
    </row>
    <row r="205" spans="15:18" ht="16.5">
      <c r="O205" s="130">
        <v>42552</v>
      </c>
      <c r="P205" s="128">
        <v>43252</v>
      </c>
      <c r="Q205" s="301">
        <v>-16150</v>
      </c>
      <c r="R205" s="307">
        <f t="shared" si="16"/>
        <v>-241.044776119403</v>
      </c>
    </row>
    <row r="206" spans="15:18" ht="16.5">
      <c r="O206" s="130">
        <v>42736</v>
      </c>
      <c r="P206" s="128">
        <v>43435</v>
      </c>
      <c r="Q206" s="301">
        <v>-20870</v>
      </c>
      <c r="R206" s="307">
        <f t="shared" si="16"/>
        <v>-271.03896103896102</v>
      </c>
    </row>
    <row r="207" spans="15:18" ht="16.5">
      <c r="O207" s="130">
        <v>42917</v>
      </c>
      <c r="P207" s="128">
        <v>43617</v>
      </c>
      <c r="Q207" s="301">
        <v>-18870</v>
      </c>
      <c r="R207" s="307">
        <f t="shared" si="16"/>
        <v>-277.5</v>
      </c>
    </row>
    <row r="208" spans="15:18">
      <c r="O208" s="411" t="s">
        <v>306</v>
      </c>
      <c r="P208" s="412"/>
      <c r="Q208" s="412"/>
      <c r="R208" s="303"/>
    </row>
    <row r="209" spans="15:18" ht="33">
      <c r="O209" s="232" t="s">
        <v>272</v>
      </c>
      <c r="P209" s="230" t="s">
        <v>235</v>
      </c>
      <c r="Q209" s="300" t="s">
        <v>357</v>
      </c>
      <c r="R209" s="233" t="s">
        <v>359</v>
      </c>
    </row>
    <row r="210" spans="15:18" ht="16.5">
      <c r="O210" s="130">
        <v>41275</v>
      </c>
      <c r="P210" s="128">
        <v>41426</v>
      </c>
      <c r="Q210" s="301">
        <v>-3300</v>
      </c>
      <c r="R210" s="304">
        <f t="shared" ref="R210:R222" si="17">Q210/Q50*2</f>
        <v>-330</v>
      </c>
    </row>
    <row r="211" spans="15:18" ht="16.5">
      <c r="O211" s="130">
        <v>41456</v>
      </c>
      <c r="P211" s="128">
        <v>41609</v>
      </c>
      <c r="Q211" s="301">
        <v>-1920</v>
      </c>
      <c r="R211" s="304">
        <f t="shared" si="17"/>
        <v>-274.28571428571428</v>
      </c>
    </row>
    <row r="212" spans="15:18" ht="16.5">
      <c r="O212" s="130">
        <v>41640</v>
      </c>
      <c r="P212" s="128">
        <v>41791</v>
      </c>
      <c r="Q212" s="301">
        <v>-520</v>
      </c>
      <c r="R212" s="304">
        <f t="shared" si="17"/>
        <v>-130</v>
      </c>
    </row>
    <row r="213" spans="15:18" ht="16.5">
      <c r="O213" s="130">
        <v>41821</v>
      </c>
      <c r="P213" s="128">
        <v>41974</v>
      </c>
      <c r="Q213" s="301">
        <v>-1790</v>
      </c>
      <c r="R213" s="304">
        <f t="shared" si="17"/>
        <v>-198.88888888888889</v>
      </c>
    </row>
    <row r="214" spans="15:18" ht="16.5">
      <c r="O214" s="130">
        <v>42005</v>
      </c>
      <c r="P214" s="128">
        <v>42156</v>
      </c>
      <c r="Q214" s="301">
        <v>-1930</v>
      </c>
      <c r="R214" s="304">
        <f t="shared" si="17"/>
        <v>-275.71428571428572</v>
      </c>
    </row>
    <row r="215" spans="15:18" ht="16.5">
      <c r="O215" s="130">
        <v>42186</v>
      </c>
      <c r="P215" s="128">
        <v>42339</v>
      </c>
      <c r="Q215" s="301">
        <v>-1510</v>
      </c>
      <c r="R215" s="304">
        <f t="shared" si="17"/>
        <v>-215.71428571428572</v>
      </c>
    </row>
    <row r="216" spans="15:18" ht="16.5">
      <c r="O216" s="130">
        <v>42370</v>
      </c>
      <c r="P216" s="128">
        <v>42522</v>
      </c>
      <c r="Q216" s="301">
        <v>-3820</v>
      </c>
      <c r="R216" s="304">
        <f t="shared" si="17"/>
        <v>-382</v>
      </c>
    </row>
    <row r="217" spans="15:18" ht="16.5">
      <c r="O217" s="130">
        <v>42552</v>
      </c>
      <c r="P217" s="128">
        <v>42705</v>
      </c>
      <c r="Q217" s="301">
        <v>-1810</v>
      </c>
      <c r="R217" s="304">
        <f t="shared" si="17"/>
        <v>-181</v>
      </c>
    </row>
    <row r="218" spans="15:18" ht="16.5">
      <c r="O218" s="130">
        <v>42736</v>
      </c>
      <c r="P218" s="128">
        <v>42887</v>
      </c>
      <c r="Q218" s="301">
        <v>-4130</v>
      </c>
      <c r="R218" s="304">
        <f t="shared" si="17"/>
        <v>-196.66666666666666</v>
      </c>
    </row>
    <row r="219" spans="15:18" ht="16.5">
      <c r="O219" s="130">
        <v>42917</v>
      </c>
      <c r="P219" s="128">
        <v>43070</v>
      </c>
      <c r="Q219" s="301">
        <v>-4730</v>
      </c>
      <c r="R219" s="304">
        <f t="shared" si="17"/>
        <v>-225.23809523809524</v>
      </c>
    </row>
    <row r="220" spans="15:18" ht="16.5">
      <c r="O220" s="130">
        <v>43101</v>
      </c>
      <c r="P220" s="128">
        <v>43252</v>
      </c>
      <c r="Q220" s="301">
        <v>-6120</v>
      </c>
      <c r="R220" s="304">
        <f t="shared" si="17"/>
        <v>-382.5</v>
      </c>
    </row>
    <row r="221" spans="15:18" ht="16.5">
      <c r="O221" s="130">
        <v>43282</v>
      </c>
      <c r="P221" s="128">
        <v>43435</v>
      </c>
      <c r="Q221" s="301">
        <v>-6520</v>
      </c>
      <c r="R221" s="304">
        <f t="shared" si="17"/>
        <v>-326</v>
      </c>
    </row>
    <row r="222" spans="15:18" ht="17.25" thickBot="1">
      <c r="O222" s="199">
        <v>43466</v>
      </c>
      <c r="P222" s="200">
        <v>43617</v>
      </c>
      <c r="Q222" s="308">
        <v>-2560</v>
      </c>
      <c r="R222" s="304">
        <f t="shared" si="17"/>
        <v>-196.92307692307693</v>
      </c>
    </row>
    <row r="224" spans="15:18" ht="14.25" thickBot="1"/>
    <row r="225" spans="15:18" ht="33">
      <c r="O225" s="140" t="s">
        <v>272</v>
      </c>
      <c r="P225" s="141" t="s">
        <v>235</v>
      </c>
      <c r="Q225" s="160" t="s">
        <v>361</v>
      </c>
      <c r="R225" s="302"/>
    </row>
    <row r="226" spans="15:18" ht="16.5">
      <c r="O226" s="130">
        <v>40544</v>
      </c>
      <c r="P226" s="128">
        <v>41244</v>
      </c>
      <c r="Q226" s="301">
        <v>4</v>
      </c>
      <c r="R226" s="234"/>
    </row>
    <row r="227" spans="15:18" ht="16.5">
      <c r="O227" s="130">
        <v>40725</v>
      </c>
      <c r="P227" s="128">
        <v>41426</v>
      </c>
      <c r="Q227" s="301">
        <v>4</v>
      </c>
      <c r="R227" s="234"/>
    </row>
    <row r="228" spans="15:18" ht="16.5">
      <c r="O228" s="130">
        <v>40909</v>
      </c>
      <c r="P228" s="128">
        <v>41609</v>
      </c>
      <c r="Q228" s="301">
        <v>4</v>
      </c>
      <c r="R228" s="234"/>
    </row>
    <row r="229" spans="15:18" ht="16.5">
      <c r="O229" s="130">
        <v>41091</v>
      </c>
      <c r="P229" s="128">
        <v>41791</v>
      </c>
      <c r="Q229" s="301">
        <v>3</v>
      </c>
      <c r="R229" s="234"/>
    </row>
    <row r="230" spans="15:18" ht="16.5">
      <c r="O230" s="130">
        <v>41275</v>
      </c>
      <c r="P230" s="128">
        <v>41974</v>
      </c>
      <c r="Q230" s="301">
        <v>2</v>
      </c>
      <c r="R230" s="234"/>
    </row>
    <row r="231" spans="15:18" ht="16.5">
      <c r="O231" s="130">
        <v>41456</v>
      </c>
      <c r="P231" s="128">
        <v>42156</v>
      </c>
      <c r="Q231" s="301">
        <v>2</v>
      </c>
      <c r="R231" s="234"/>
    </row>
    <row r="232" spans="15:18" ht="16.5">
      <c r="O232" s="130">
        <v>41640</v>
      </c>
      <c r="P232" s="128">
        <v>42339</v>
      </c>
      <c r="Q232" s="301">
        <v>3</v>
      </c>
      <c r="R232" s="234"/>
    </row>
    <row r="233" spans="15:18" ht="16.5">
      <c r="O233" s="130">
        <v>41821</v>
      </c>
      <c r="P233" s="128">
        <v>42522</v>
      </c>
      <c r="Q233" s="301">
        <v>3</v>
      </c>
      <c r="R233" s="234"/>
    </row>
    <row r="234" spans="15:18" ht="16.5">
      <c r="O234" s="130">
        <v>42005</v>
      </c>
      <c r="P234" s="128">
        <v>42705</v>
      </c>
      <c r="Q234" s="301">
        <v>7</v>
      </c>
      <c r="R234" s="234"/>
    </row>
    <row r="235" spans="15:18" ht="16.5">
      <c r="O235" s="130">
        <v>42186</v>
      </c>
      <c r="P235" s="128">
        <v>42887</v>
      </c>
      <c r="Q235" s="301">
        <v>14</v>
      </c>
      <c r="R235" s="234"/>
    </row>
    <row r="236" spans="15:18" ht="16.5">
      <c r="O236" s="130">
        <v>42370</v>
      </c>
      <c r="P236" s="128">
        <v>43070</v>
      </c>
      <c r="Q236" s="301">
        <v>14</v>
      </c>
      <c r="R236" s="234"/>
    </row>
    <row r="237" spans="15:18" ht="16.5">
      <c r="O237" s="130">
        <v>42552</v>
      </c>
      <c r="P237" s="128">
        <v>43252</v>
      </c>
      <c r="Q237" s="301">
        <v>14</v>
      </c>
      <c r="R237" s="234"/>
    </row>
    <row r="238" spans="15:18" ht="16.5">
      <c r="O238" s="130">
        <v>42736</v>
      </c>
      <c r="P238" s="128">
        <v>43435</v>
      </c>
      <c r="Q238" s="301">
        <v>11</v>
      </c>
      <c r="R238" s="234"/>
    </row>
    <row r="239" spans="15:18" ht="16.5">
      <c r="O239" s="130">
        <v>42917</v>
      </c>
      <c r="P239" s="128">
        <v>43617</v>
      </c>
      <c r="Q239" s="301">
        <v>10</v>
      </c>
      <c r="R239" s="234"/>
    </row>
    <row r="240" spans="15:18">
      <c r="O240" s="411" t="s">
        <v>306</v>
      </c>
      <c r="P240" s="412"/>
      <c r="Q240" s="412"/>
      <c r="R240" s="303"/>
    </row>
    <row r="241" spans="15:18" ht="33">
      <c r="O241" s="232" t="s">
        <v>272</v>
      </c>
      <c r="P241" s="230" t="s">
        <v>235</v>
      </c>
      <c r="Q241" s="300" t="s">
        <v>360</v>
      </c>
      <c r="R241" s="233"/>
    </row>
    <row r="242" spans="15:18" ht="16.5">
      <c r="O242" s="130">
        <v>41275</v>
      </c>
      <c r="P242" s="128">
        <v>41426</v>
      </c>
      <c r="Q242" s="301">
        <v>2</v>
      </c>
      <c r="R242" s="304"/>
    </row>
    <row r="243" spans="15:18" ht="16.5">
      <c r="O243" s="130">
        <v>41456</v>
      </c>
      <c r="P243" s="128">
        <v>41609</v>
      </c>
      <c r="Q243" s="301">
        <v>1</v>
      </c>
      <c r="R243" s="304"/>
    </row>
    <row r="244" spans="15:18" ht="16.5">
      <c r="O244" s="130">
        <v>41640</v>
      </c>
      <c r="P244" s="128">
        <v>41791</v>
      </c>
      <c r="Q244" s="301">
        <v>2</v>
      </c>
      <c r="R244" s="304"/>
    </row>
    <row r="245" spans="15:18" ht="16.5">
      <c r="O245" s="130">
        <v>41821</v>
      </c>
      <c r="P245" s="128">
        <v>41974</v>
      </c>
      <c r="Q245" s="301">
        <v>2</v>
      </c>
      <c r="R245" s="304"/>
    </row>
    <row r="246" spans="15:18" ht="16.5">
      <c r="O246" s="130">
        <v>42005</v>
      </c>
      <c r="P246" s="128">
        <v>42156</v>
      </c>
      <c r="Q246" s="301">
        <v>2</v>
      </c>
      <c r="R246" s="304"/>
    </row>
    <row r="247" spans="15:18" ht="16.5">
      <c r="O247" s="130">
        <v>42186</v>
      </c>
      <c r="P247" s="128">
        <v>42339</v>
      </c>
      <c r="Q247" s="301">
        <v>3</v>
      </c>
      <c r="R247" s="304"/>
    </row>
    <row r="248" spans="15:18" ht="16.5">
      <c r="O248" s="130">
        <v>42370</v>
      </c>
      <c r="P248" s="128">
        <v>42522</v>
      </c>
      <c r="Q248" s="301">
        <v>2</v>
      </c>
      <c r="R248" s="304"/>
    </row>
    <row r="249" spans="15:18" ht="16.5">
      <c r="O249" s="130">
        <v>42552</v>
      </c>
      <c r="P249" s="128">
        <v>42705</v>
      </c>
      <c r="Q249" s="301">
        <v>7</v>
      </c>
      <c r="R249" s="304"/>
    </row>
    <row r="250" spans="15:18" ht="16.5">
      <c r="O250" s="130">
        <v>42736</v>
      </c>
      <c r="P250" s="128">
        <v>42887</v>
      </c>
      <c r="Q250" s="301">
        <v>9</v>
      </c>
      <c r="R250" s="304"/>
    </row>
    <row r="251" spans="15:18" ht="16.5">
      <c r="O251" s="130">
        <v>42917</v>
      </c>
      <c r="P251" s="128">
        <v>43070</v>
      </c>
      <c r="Q251" s="301">
        <v>6</v>
      </c>
      <c r="R251" s="304"/>
    </row>
    <row r="252" spans="15:18" ht="16.5">
      <c r="O252" s="130">
        <v>43101</v>
      </c>
      <c r="P252" s="128">
        <v>43252</v>
      </c>
      <c r="Q252" s="301">
        <v>7</v>
      </c>
      <c r="R252" s="304"/>
    </row>
    <row r="253" spans="15:18" ht="16.5">
      <c r="O253" s="130">
        <v>43282</v>
      </c>
      <c r="P253" s="128">
        <v>43435</v>
      </c>
      <c r="Q253" s="301">
        <v>5</v>
      </c>
      <c r="R253" s="304"/>
    </row>
    <row r="254" spans="15:18" ht="17.25" thickBot="1">
      <c r="O254" s="199">
        <v>43466</v>
      </c>
      <c r="P254" s="200">
        <v>43617</v>
      </c>
      <c r="Q254" s="308">
        <v>7</v>
      </c>
      <c r="R254" s="306"/>
    </row>
    <row r="256" spans="15:18" ht="14.25" thickBot="1"/>
    <row r="257" spans="15:18" ht="33">
      <c r="O257" s="140" t="s">
        <v>272</v>
      </c>
      <c r="P257" s="141" t="s">
        <v>235</v>
      </c>
      <c r="Q257" s="160" t="s">
        <v>362</v>
      </c>
      <c r="R257" s="302"/>
    </row>
    <row r="258" spans="15:18" ht="16.5">
      <c r="O258" s="130">
        <v>40544</v>
      </c>
      <c r="P258" s="128">
        <v>41244</v>
      </c>
      <c r="Q258" s="301">
        <v>12</v>
      </c>
      <c r="R258" s="234"/>
    </row>
    <row r="259" spans="15:18" ht="16.5">
      <c r="O259" s="130">
        <v>40725</v>
      </c>
      <c r="P259" s="128">
        <v>41426</v>
      </c>
      <c r="Q259" s="301">
        <v>12</v>
      </c>
      <c r="R259" s="234"/>
    </row>
    <row r="260" spans="15:18" ht="16.5">
      <c r="O260" s="130">
        <v>40909</v>
      </c>
      <c r="P260" s="128">
        <v>41609</v>
      </c>
      <c r="Q260" s="301">
        <v>4</v>
      </c>
      <c r="R260" s="234"/>
    </row>
    <row r="261" spans="15:18" ht="16.5">
      <c r="O261" s="130">
        <v>41091</v>
      </c>
      <c r="P261" s="128">
        <v>41791</v>
      </c>
      <c r="Q261" s="301">
        <v>4</v>
      </c>
      <c r="R261" s="234"/>
    </row>
    <row r="262" spans="15:18" ht="16.5">
      <c r="O262" s="130">
        <v>41275</v>
      </c>
      <c r="P262" s="128">
        <v>41974</v>
      </c>
      <c r="Q262" s="301">
        <v>4</v>
      </c>
      <c r="R262" s="234"/>
    </row>
    <row r="263" spans="15:18" ht="16.5">
      <c r="O263" s="130">
        <v>41456</v>
      </c>
      <c r="P263" s="128">
        <v>42156</v>
      </c>
      <c r="Q263" s="301">
        <v>4</v>
      </c>
      <c r="R263" s="234"/>
    </row>
    <row r="264" spans="15:18" ht="16.5">
      <c r="O264" s="130">
        <v>41640</v>
      </c>
      <c r="P264" s="128">
        <v>42339</v>
      </c>
      <c r="Q264" s="301">
        <v>4</v>
      </c>
      <c r="R264" s="234"/>
    </row>
    <row r="265" spans="15:18" ht="16.5">
      <c r="O265" s="130">
        <v>41821</v>
      </c>
      <c r="P265" s="128">
        <v>42522</v>
      </c>
      <c r="Q265" s="301">
        <v>7</v>
      </c>
      <c r="R265" s="234"/>
    </row>
    <row r="266" spans="15:18" ht="16.5">
      <c r="O266" s="130">
        <v>42005</v>
      </c>
      <c r="P266" s="128">
        <v>42705</v>
      </c>
      <c r="Q266" s="301">
        <v>7</v>
      </c>
      <c r="R266" s="234"/>
    </row>
    <row r="267" spans="15:18" ht="16.5">
      <c r="O267" s="130">
        <v>42186</v>
      </c>
      <c r="P267" s="128">
        <v>42887</v>
      </c>
      <c r="Q267" s="301">
        <v>7</v>
      </c>
      <c r="R267" s="234"/>
    </row>
    <row r="268" spans="15:18" ht="16.5">
      <c r="O268" s="130">
        <v>42370</v>
      </c>
      <c r="P268" s="128">
        <v>43070</v>
      </c>
      <c r="Q268" s="301">
        <v>6</v>
      </c>
      <c r="R268" s="234"/>
    </row>
    <row r="269" spans="15:18" ht="16.5">
      <c r="O269" s="130">
        <v>42552</v>
      </c>
      <c r="P269" s="128">
        <v>43252</v>
      </c>
      <c r="Q269" s="301">
        <v>3</v>
      </c>
      <c r="R269" s="234"/>
    </row>
    <row r="270" spans="15:18" ht="16.5">
      <c r="O270" s="130">
        <v>42736</v>
      </c>
      <c r="P270" s="128">
        <v>43435</v>
      </c>
      <c r="Q270" s="301">
        <v>3</v>
      </c>
      <c r="R270" s="234"/>
    </row>
    <row r="271" spans="15:18" ht="16.5">
      <c r="O271" s="130">
        <v>42917</v>
      </c>
      <c r="P271" s="128">
        <v>43617</v>
      </c>
      <c r="Q271" s="301">
        <v>3</v>
      </c>
      <c r="R271" s="234"/>
    </row>
    <row r="272" spans="15:18">
      <c r="O272" s="411" t="s">
        <v>306</v>
      </c>
      <c r="P272" s="412"/>
      <c r="Q272" s="412"/>
      <c r="R272" s="303"/>
    </row>
    <row r="273" spans="15:18" ht="33">
      <c r="O273" s="232" t="s">
        <v>272</v>
      </c>
      <c r="P273" s="230" t="s">
        <v>235</v>
      </c>
      <c r="Q273" s="300" t="s">
        <v>363</v>
      </c>
      <c r="R273" s="233"/>
    </row>
    <row r="274" spans="15:18" ht="16.5">
      <c r="O274" s="130">
        <v>41275</v>
      </c>
      <c r="P274" s="128">
        <v>41426</v>
      </c>
      <c r="Q274" s="301">
        <v>3</v>
      </c>
      <c r="R274" s="304"/>
    </row>
    <row r="275" spans="15:18" ht="16.5">
      <c r="O275" s="130">
        <v>41456</v>
      </c>
      <c r="P275" s="128">
        <v>41609</v>
      </c>
      <c r="Q275" s="301">
        <v>3</v>
      </c>
      <c r="R275" s="304"/>
    </row>
    <row r="276" spans="15:18" ht="16.5">
      <c r="O276" s="130">
        <v>41640</v>
      </c>
      <c r="P276" s="128">
        <v>41791</v>
      </c>
      <c r="Q276" s="301">
        <v>1</v>
      </c>
      <c r="R276" s="304"/>
    </row>
    <row r="277" spans="15:18" ht="16.5">
      <c r="O277" s="130">
        <v>41821</v>
      </c>
      <c r="P277" s="128">
        <v>41974</v>
      </c>
      <c r="Q277" s="301">
        <v>4</v>
      </c>
      <c r="R277" s="304"/>
    </row>
    <row r="278" spans="15:18" ht="16.5">
      <c r="O278" s="130">
        <v>42005</v>
      </c>
      <c r="P278" s="128">
        <v>42156</v>
      </c>
      <c r="Q278" s="301">
        <v>3</v>
      </c>
      <c r="R278" s="304"/>
    </row>
    <row r="279" spans="15:18" ht="16.5">
      <c r="O279" s="130">
        <v>42186</v>
      </c>
      <c r="P279" s="128">
        <v>42339</v>
      </c>
      <c r="Q279" s="301">
        <v>2</v>
      </c>
      <c r="R279" s="304"/>
    </row>
    <row r="280" spans="15:18" ht="16.5">
      <c r="O280" s="130">
        <v>42370</v>
      </c>
      <c r="P280" s="128">
        <v>42522</v>
      </c>
      <c r="Q280" s="301">
        <v>6</v>
      </c>
      <c r="R280" s="304"/>
    </row>
    <row r="281" spans="15:18" ht="16.5">
      <c r="O281" s="130">
        <v>42552</v>
      </c>
      <c r="P281" s="128">
        <v>42705</v>
      </c>
      <c r="Q281" s="301">
        <v>1</v>
      </c>
      <c r="R281" s="304"/>
    </row>
    <row r="282" spans="15:18" ht="16.5">
      <c r="O282" s="130">
        <v>42736</v>
      </c>
      <c r="P282" s="128">
        <v>42887</v>
      </c>
      <c r="Q282" s="301">
        <v>3</v>
      </c>
      <c r="R282" s="304"/>
    </row>
    <row r="283" spans="15:18" ht="16.5">
      <c r="O283" s="130">
        <v>42917</v>
      </c>
      <c r="P283" s="128">
        <v>43070</v>
      </c>
      <c r="Q283" s="301">
        <v>1</v>
      </c>
      <c r="R283" s="304"/>
    </row>
    <row r="284" spans="15:18" ht="16.5">
      <c r="O284" s="130">
        <v>43101</v>
      </c>
      <c r="P284" s="128">
        <v>43252</v>
      </c>
      <c r="Q284" s="301">
        <v>2</v>
      </c>
      <c r="R284" s="304"/>
    </row>
    <row r="285" spans="15:18" ht="16.5">
      <c r="O285" s="130">
        <v>43282</v>
      </c>
      <c r="P285" s="128">
        <v>43435</v>
      </c>
      <c r="Q285" s="301">
        <v>2</v>
      </c>
      <c r="R285" s="304"/>
    </row>
    <row r="286" spans="15:18" ht="17.25" thickBot="1">
      <c r="O286" s="199">
        <v>43466</v>
      </c>
      <c r="P286" s="200">
        <v>43617</v>
      </c>
      <c r="Q286" s="308">
        <v>3</v>
      </c>
      <c r="R286" s="306"/>
    </row>
    <row r="288" spans="15:18" ht="14.25" thickBot="1"/>
    <row r="289" spans="15:18" ht="33">
      <c r="O289" s="140" t="s">
        <v>272</v>
      </c>
      <c r="P289" s="141" t="s">
        <v>235</v>
      </c>
      <c r="Q289" s="144" t="s">
        <v>364</v>
      </c>
      <c r="R289" s="309" t="s">
        <v>366</v>
      </c>
    </row>
    <row r="290" spans="15:18" ht="16.5">
      <c r="O290" s="130">
        <v>40544</v>
      </c>
      <c r="P290" s="128">
        <v>41244</v>
      </c>
      <c r="Q290" s="142">
        <v>-8030</v>
      </c>
      <c r="R290" s="234">
        <f>Q290/2</f>
        <v>-4015</v>
      </c>
    </row>
    <row r="291" spans="15:18" ht="16.5">
      <c r="O291" s="130">
        <v>40725</v>
      </c>
      <c r="P291" s="128">
        <v>41426</v>
      </c>
      <c r="Q291" s="142">
        <v>-8030</v>
      </c>
      <c r="R291" s="234">
        <f t="shared" ref="R291:R303" si="18">Q291/2</f>
        <v>-4015</v>
      </c>
    </row>
    <row r="292" spans="15:18" ht="16.5">
      <c r="O292" s="130">
        <v>40909</v>
      </c>
      <c r="P292" s="128">
        <v>41609</v>
      </c>
      <c r="Q292" s="142">
        <v>-3410</v>
      </c>
      <c r="R292" s="234">
        <f t="shared" si="18"/>
        <v>-1705</v>
      </c>
    </row>
    <row r="293" spans="15:18" ht="16.5">
      <c r="O293" s="130">
        <v>41091</v>
      </c>
      <c r="P293" s="128">
        <v>41791</v>
      </c>
      <c r="Q293" s="142">
        <v>-3860</v>
      </c>
      <c r="R293" s="234">
        <f t="shared" si="18"/>
        <v>-1930</v>
      </c>
    </row>
    <row r="294" spans="15:18" ht="16.5">
      <c r="O294" s="130">
        <v>41275</v>
      </c>
      <c r="P294" s="128">
        <v>41974</v>
      </c>
      <c r="Q294" s="142">
        <v>-2200</v>
      </c>
      <c r="R294" s="234">
        <f t="shared" si="18"/>
        <v>-1100</v>
      </c>
    </row>
    <row r="295" spans="15:18" ht="16.5">
      <c r="O295" s="130">
        <v>41456</v>
      </c>
      <c r="P295" s="128">
        <v>42156</v>
      </c>
      <c r="Q295" s="142">
        <v>-1970</v>
      </c>
      <c r="R295" s="234">
        <f t="shared" si="18"/>
        <v>-985</v>
      </c>
    </row>
    <row r="296" spans="15:18" ht="16.5">
      <c r="O296" s="130">
        <v>41640</v>
      </c>
      <c r="P296" s="128">
        <v>42339</v>
      </c>
      <c r="Q296" s="142">
        <v>-2270</v>
      </c>
      <c r="R296" s="234">
        <f t="shared" si="18"/>
        <v>-1135</v>
      </c>
    </row>
    <row r="297" spans="15:18" ht="16.5">
      <c r="O297" s="130">
        <v>41821</v>
      </c>
      <c r="P297" s="128">
        <v>42522</v>
      </c>
      <c r="Q297" s="142">
        <v>-3560</v>
      </c>
      <c r="R297" s="234">
        <f t="shared" si="18"/>
        <v>-1780</v>
      </c>
    </row>
    <row r="298" spans="15:18" ht="16.5">
      <c r="O298" s="130">
        <v>42005</v>
      </c>
      <c r="P298" s="128">
        <v>42705</v>
      </c>
      <c r="Q298" s="142">
        <v>-4320</v>
      </c>
      <c r="R298" s="234">
        <f t="shared" si="18"/>
        <v>-2160</v>
      </c>
    </row>
    <row r="299" spans="15:18" ht="16.5">
      <c r="O299" s="130">
        <v>42186</v>
      </c>
      <c r="P299" s="128">
        <v>42887</v>
      </c>
      <c r="Q299" s="142">
        <v>-4320</v>
      </c>
      <c r="R299" s="234">
        <f t="shared" si="18"/>
        <v>-2160</v>
      </c>
    </row>
    <row r="300" spans="15:18" ht="16.5">
      <c r="O300" s="130">
        <v>42370</v>
      </c>
      <c r="P300" s="128">
        <v>43070</v>
      </c>
      <c r="Q300" s="142">
        <v>-4320</v>
      </c>
      <c r="R300" s="234">
        <f t="shared" si="18"/>
        <v>-2160</v>
      </c>
    </row>
    <row r="301" spans="15:18" ht="16.5">
      <c r="O301" s="130">
        <v>42552</v>
      </c>
      <c r="P301" s="128">
        <v>43252</v>
      </c>
      <c r="Q301" s="142">
        <v>-3520</v>
      </c>
      <c r="R301" s="234">
        <f t="shared" si="18"/>
        <v>-1760</v>
      </c>
    </row>
    <row r="302" spans="15:18" ht="16.5">
      <c r="O302" s="130">
        <v>42736</v>
      </c>
      <c r="P302" s="128">
        <v>43435</v>
      </c>
      <c r="Q302" s="142">
        <v>-3520</v>
      </c>
      <c r="R302" s="234">
        <f t="shared" si="18"/>
        <v>-1760</v>
      </c>
    </row>
    <row r="303" spans="15:18" ht="16.5">
      <c r="O303" s="130">
        <v>42917</v>
      </c>
      <c r="P303" s="128">
        <v>43617</v>
      </c>
      <c r="Q303" s="142">
        <v>-3140</v>
      </c>
      <c r="R303" s="234">
        <f t="shared" si="18"/>
        <v>-1570</v>
      </c>
    </row>
    <row r="304" spans="15:18">
      <c r="O304" s="411" t="s">
        <v>306</v>
      </c>
      <c r="P304" s="412"/>
      <c r="Q304" s="412"/>
      <c r="R304" s="303"/>
    </row>
    <row r="305" spans="15:18" ht="33">
      <c r="O305" s="232" t="s">
        <v>272</v>
      </c>
      <c r="P305" s="230" t="s">
        <v>235</v>
      </c>
      <c r="Q305" s="231" t="s">
        <v>365</v>
      </c>
      <c r="R305" s="233" t="s">
        <v>373</v>
      </c>
    </row>
    <row r="306" spans="15:18" ht="16.5">
      <c r="O306" s="130">
        <v>41275</v>
      </c>
      <c r="P306" s="128">
        <v>41426</v>
      </c>
      <c r="Q306" s="143">
        <v>-2050</v>
      </c>
      <c r="R306" s="304">
        <f>Q306*2</f>
        <v>-4100</v>
      </c>
    </row>
    <row r="307" spans="15:18" ht="16.5">
      <c r="O307" s="130">
        <v>41456</v>
      </c>
      <c r="P307" s="128">
        <v>41609</v>
      </c>
      <c r="Q307" s="143">
        <v>-1340</v>
      </c>
      <c r="R307" s="304">
        <f t="shared" ref="R307:R318" si="19">Q307*2</f>
        <v>-2680</v>
      </c>
    </row>
    <row r="308" spans="15:18" ht="16.5">
      <c r="O308" s="130">
        <v>41640</v>
      </c>
      <c r="P308" s="128">
        <v>41791</v>
      </c>
      <c r="Q308" s="143">
        <v>-2270</v>
      </c>
      <c r="R308" s="304">
        <f t="shared" si="19"/>
        <v>-4540</v>
      </c>
    </row>
    <row r="309" spans="15:18" ht="16.5">
      <c r="O309" s="130">
        <v>41821</v>
      </c>
      <c r="P309" s="128">
        <v>41974</v>
      </c>
      <c r="Q309" s="143">
        <v>-1510</v>
      </c>
      <c r="R309" s="304">
        <f t="shared" si="19"/>
        <v>-3020</v>
      </c>
    </row>
    <row r="310" spans="15:18" ht="16.5">
      <c r="O310" s="130">
        <v>42005</v>
      </c>
      <c r="P310" s="128">
        <v>42156</v>
      </c>
      <c r="Q310" s="143">
        <v>-1740</v>
      </c>
      <c r="R310" s="304">
        <f t="shared" si="19"/>
        <v>-3480</v>
      </c>
    </row>
    <row r="311" spans="15:18" ht="16.5">
      <c r="O311" s="130">
        <v>42186</v>
      </c>
      <c r="P311" s="128">
        <v>42339</v>
      </c>
      <c r="Q311" s="143">
        <v>-1300</v>
      </c>
      <c r="R311" s="304">
        <f t="shared" si="19"/>
        <v>-2600</v>
      </c>
    </row>
    <row r="312" spans="15:18" ht="16.5">
      <c r="O312" s="130">
        <v>42370</v>
      </c>
      <c r="P312" s="128">
        <v>42522</v>
      </c>
      <c r="Q312" s="143">
        <v>-3120</v>
      </c>
      <c r="R312" s="304">
        <f t="shared" si="19"/>
        <v>-6240</v>
      </c>
    </row>
    <row r="313" spans="15:18" ht="16.5">
      <c r="O313" s="130">
        <v>42552</v>
      </c>
      <c r="P313" s="128">
        <v>42705</v>
      </c>
      <c r="Q313" s="143">
        <v>-2540</v>
      </c>
      <c r="R313" s="304">
        <f t="shared" si="19"/>
        <v>-5080</v>
      </c>
    </row>
    <row r="314" spans="15:18" ht="16.5">
      <c r="O314" s="130">
        <v>42736</v>
      </c>
      <c r="P314" s="128">
        <v>42887</v>
      </c>
      <c r="Q314" s="143">
        <v>-3520</v>
      </c>
      <c r="R314" s="304">
        <f t="shared" si="19"/>
        <v>-7040</v>
      </c>
    </row>
    <row r="315" spans="15:18" ht="16.5">
      <c r="O315" s="130">
        <v>42917</v>
      </c>
      <c r="P315" s="128">
        <v>43070</v>
      </c>
      <c r="Q315" s="143">
        <v>-1960</v>
      </c>
      <c r="R315" s="304">
        <f t="shared" si="19"/>
        <v>-3920</v>
      </c>
    </row>
    <row r="316" spans="15:18" ht="16.5">
      <c r="O316" s="130">
        <v>43101</v>
      </c>
      <c r="P316" s="128">
        <v>43252</v>
      </c>
      <c r="Q316" s="143">
        <v>-3140</v>
      </c>
      <c r="R316" s="304">
        <f t="shared" si="19"/>
        <v>-6280</v>
      </c>
    </row>
    <row r="317" spans="15:18" ht="16.5">
      <c r="O317" s="130">
        <v>43282</v>
      </c>
      <c r="P317" s="128">
        <v>43435</v>
      </c>
      <c r="Q317" s="143">
        <v>-2360</v>
      </c>
      <c r="R317" s="304">
        <f t="shared" si="19"/>
        <v>-4720</v>
      </c>
    </row>
    <row r="318" spans="15:18" ht="17.25" thickBot="1">
      <c r="O318" s="199">
        <v>43466</v>
      </c>
      <c r="P318" s="200">
        <v>43617</v>
      </c>
      <c r="Q318" s="148">
        <v>-1810</v>
      </c>
      <c r="R318" s="306">
        <f t="shared" si="19"/>
        <v>-3620</v>
      </c>
    </row>
    <row r="320" spans="15:18" ht="14.25" thickBot="1"/>
    <row r="321" spans="15:18" ht="33">
      <c r="O321" s="140" t="s">
        <v>272</v>
      </c>
      <c r="P321" s="141" t="s">
        <v>235</v>
      </c>
      <c r="Q321" s="160" t="s">
        <v>383</v>
      </c>
      <c r="R321" s="302"/>
    </row>
    <row r="322" spans="15:18" ht="16.5">
      <c r="O322" s="130">
        <v>40544</v>
      </c>
      <c r="P322" s="128">
        <v>41244</v>
      </c>
      <c r="Q322" s="335">
        <v>3.2478501228501232E-2</v>
      </c>
      <c r="R322" s="234"/>
    </row>
    <row r="323" spans="15:18" ht="16.5">
      <c r="O323" s="130">
        <v>40725</v>
      </c>
      <c r="P323" s="128">
        <v>41426</v>
      </c>
      <c r="Q323" s="335">
        <v>6.662254577542466E-2</v>
      </c>
      <c r="R323" s="234"/>
    </row>
    <row r="324" spans="15:18" ht="16.5">
      <c r="O324" s="130">
        <v>40909</v>
      </c>
      <c r="P324" s="128">
        <v>41609</v>
      </c>
      <c r="Q324" s="335">
        <v>0.13126755767429982</v>
      </c>
      <c r="R324" s="234"/>
    </row>
    <row r="325" spans="15:18" ht="16.5">
      <c r="O325" s="130">
        <v>41091</v>
      </c>
      <c r="P325" s="128">
        <v>41791</v>
      </c>
      <c r="Q325" s="335">
        <v>0.13232970140563918</v>
      </c>
      <c r="R325" s="234"/>
    </row>
    <row r="326" spans="15:18" ht="16.5">
      <c r="O326" s="130">
        <v>41275</v>
      </c>
      <c r="P326" s="128">
        <v>41974</v>
      </c>
      <c r="Q326" s="335">
        <v>0.1433783290769792</v>
      </c>
      <c r="R326" s="234"/>
    </row>
    <row r="327" spans="15:18" ht="16.5">
      <c r="O327" s="130">
        <v>41456</v>
      </c>
      <c r="P327" s="128">
        <v>42156</v>
      </c>
      <c r="Q327" s="335">
        <v>0.15161876268832139</v>
      </c>
      <c r="R327" s="234"/>
    </row>
    <row r="328" spans="15:18" ht="16.5">
      <c r="O328" s="130">
        <v>41640</v>
      </c>
      <c r="P328" s="128">
        <v>42339</v>
      </c>
      <c r="Q328" s="335">
        <v>0.18076759966072944</v>
      </c>
      <c r="R328" s="234"/>
    </row>
    <row r="329" spans="15:18" ht="16.5">
      <c r="O329" s="130">
        <v>41821</v>
      </c>
      <c r="P329" s="128">
        <v>42522</v>
      </c>
      <c r="Q329" s="335">
        <v>0.11896172459304884</v>
      </c>
      <c r="R329" s="234"/>
    </row>
    <row r="330" spans="15:18" ht="16.5">
      <c r="O330" s="130">
        <v>42005</v>
      </c>
      <c r="P330" s="128">
        <v>42705</v>
      </c>
      <c r="Q330" s="335">
        <v>0.10620433277784899</v>
      </c>
      <c r="R330" s="234"/>
    </row>
    <row r="331" spans="15:18" ht="16.5">
      <c r="O331" s="130">
        <v>42186</v>
      </c>
      <c r="P331" s="128">
        <v>42887</v>
      </c>
      <c r="Q331" s="335">
        <v>0.14068007464233878</v>
      </c>
      <c r="R331" s="234"/>
    </row>
    <row r="332" spans="15:18" ht="16.5">
      <c r="O332" s="130">
        <v>42370</v>
      </c>
      <c r="P332" s="128">
        <v>43070</v>
      </c>
      <c r="Q332" s="335">
        <v>0.12907877389584707</v>
      </c>
      <c r="R332" s="234"/>
    </row>
    <row r="333" spans="15:18" ht="16.5">
      <c r="O333" s="130">
        <v>42552</v>
      </c>
      <c r="P333" s="128">
        <v>43252</v>
      </c>
      <c r="Q333" s="335">
        <v>0.1399581589958159</v>
      </c>
      <c r="R333" s="234"/>
    </row>
    <row r="334" spans="15:18" ht="16.5">
      <c r="O334" s="130">
        <v>42736</v>
      </c>
      <c r="P334" s="128">
        <v>43435</v>
      </c>
      <c r="Q334" s="335">
        <v>0.12882086466992126</v>
      </c>
      <c r="R334" s="234"/>
    </row>
    <row r="335" spans="15:18" ht="16.5">
      <c r="O335" s="130">
        <v>42917</v>
      </c>
      <c r="P335" s="128">
        <v>43617</v>
      </c>
      <c r="Q335" s="335">
        <v>0.11523941982912776</v>
      </c>
      <c r="R335" s="234"/>
    </row>
    <row r="336" spans="15:18">
      <c r="O336" s="411" t="s">
        <v>306</v>
      </c>
      <c r="P336" s="412"/>
      <c r="Q336" s="412"/>
      <c r="R336" s="303"/>
    </row>
    <row r="337" spans="15:18" ht="33">
      <c r="O337" s="232" t="s">
        <v>272</v>
      </c>
      <c r="P337" s="230" t="s">
        <v>235</v>
      </c>
      <c r="Q337" s="300" t="s">
        <v>384</v>
      </c>
      <c r="R337" s="233"/>
    </row>
    <row r="338" spans="15:18" ht="16.5">
      <c r="O338" s="130">
        <v>41275</v>
      </c>
      <c r="P338" s="128">
        <v>41426</v>
      </c>
      <c r="Q338" s="178">
        <v>0.14151436031331593</v>
      </c>
      <c r="R338" s="304"/>
    </row>
    <row r="339" spans="15:18" ht="16.5">
      <c r="O339" s="130">
        <v>41456</v>
      </c>
      <c r="P339" s="128">
        <v>41609</v>
      </c>
      <c r="Q339" s="178">
        <v>1.0043808099155893E-2</v>
      </c>
      <c r="R339" s="304"/>
    </row>
    <row r="340" spans="15:18" ht="16.5">
      <c r="O340" s="130">
        <v>41640</v>
      </c>
      <c r="P340" s="128">
        <v>41791</v>
      </c>
      <c r="Q340" s="178">
        <v>0.18624754420432221</v>
      </c>
      <c r="R340" s="304"/>
    </row>
    <row r="341" spans="15:18" ht="16.5">
      <c r="O341" s="130">
        <v>41821</v>
      </c>
      <c r="P341" s="128">
        <v>41974</v>
      </c>
      <c r="Q341" s="178">
        <v>0.14334862385321101</v>
      </c>
      <c r="R341" s="304"/>
    </row>
    <row r="342" spans="15:18" ht="16.5">
      <c r="O342" s="130">
        <v>42005</v>
      </c>
      <c r="P342" s="128">
        <v>42156</v>
      </c>
      <c r="Q342" s="178">
        <v>0.10606741573033708</v>
      </c>
      <c r="R342" s="304"/>
    </row>
    <row r="343" spans="15:18" ht="16.5">
      <c r="O343" s="130">
        <v>42186</v>
      </c>
      <c r="P343" s="128">
        <v>42339</v>
      </c>
      <c r="Q343" s="178">
        <v>0.2404692082111437</v>
      </c>
      <c r="R343" s="304"/>
    </row>
    <row r="344" spans="15:18" ht="16.5">
      <c r="O344" s="130">
        <v>42370</v>
      </c>
      <c r="P344" s="128">
        <v>42522</v>
      </c>
      <c r="Q344" s="178">
        <v>2.7914247431889236E-2</v>
      </c>
      <c r="R344" s="304"/>
    </row>
    <row r="345" spans="15:18" ht="16.5">
      <c r="O345" s="130">
        <v>42552</v>
      </c>
      <c r="P345" s="128">
        <v>42705</v>
      </c>
      <c r="Q345" s="178">
        <v>0.12963260067383284</v>
      </c>
      <c r="R345" s="304"/>
    </row>
    <row r="346" spans="15:18" ht="16.5">
      <c r="O346" s="130">
        <v>42736</v>
      </c>
      <c r="P346" s="128">
        <v>42887</v>
      </c>
      <c r="Q346" s="178">
        <v>0.19785768936495793</v>
      </c>
      <c r="R346" s="304"/>
    </row>
    <row r="347" spans="15:18" ht="16.5">
      <c r="O347" s="130">
        <v>42917</v>
      </c>
      <c r="P347" s="128">
        <v>43070</v>
      </c>
      <c r="Q347" s="178">
        <v>0.13048482232772263</v>
      </c>
      <c r="R347" s="304"/>
    </row>
    <row r="348" spans="15:18" ht="16.5">
      <c r="O348" s="130">
        <v>43101</v>
      </c>
      <c r="P348" s="128">
        <v>43252</v>
      </c>
      <c r="Q348" s="178">
        <v>6.5295383879454674E-2</v>
      </c>
      <c r="R348" s="304"/>
    </row>
    <row r="349" spans="15:18" ht="16.5">
      <c r="O349" s="130">
        <v>43282</v>
      </c>
      <c r="P349" s="128">
        <v>43435</v>
      </c>
      <c r="Q349" s="178">
        <v>7.7514792899408283E-2</v>
      </c>
      <c r="R349" s="304"/>
    </row>
    <row r="350" spans="15:18" ht="17.25" thickBot="1">
      <c r="O350" s="199">
        <v>43466</v>
      </c>
      <c r="P350" s="200">
        <v>43617</v>
      </c>
      <c r="Q350" s="184">
        <v>0.16535831856166119</v>
      </c>
      <c r="R350" s="306"/>
    </row>
    <row r="352" spans="15:18" ht="14.25" thickBot="1"/>
    <row r="353" spans="15:18" ht="33">
      <c r="O353" s="140" t="s">
        <v>272</v>
      </c>
      <c r="P353" s="141" t="s">
        <v>235</v>
      </c>
      <c r="Q353" s="160" t="s">
        <v>385</v>
      </c>
      <c r="R353" s="302"/>
    </row>
    <row r="354" spans="15:18" ht="16.5">
      <c r="O354" s="130">
        <v>40544</v>
      </c>
      <c r="P354" s="128">
        <v>41244</v>
      </c>
      <c r="Q354" s="335">
        <v>4.5918367346938778E-2</v>
      </c>
      <c r="R354" s="234"/>
    </row>
    <row r="355" spans="15:18" ht="16.5">
      <c r="O355" s="130">
        <v>40725</v>
      </c>
      <c r="P355" s="128">
        <v>41426</v>
      </c>
      <c r="Q355" s="335">
        <v>9.8349978289188011E-2</v>
      </c>
      <c r="R355" s="234"/>
    </row>
    <row r="356" spans="15:18" ht="16.5">
      <c r="O356" s="130">
        <v>40909</v>
      </c>
      <c r="P356" s="128">
        <v>41609</v>
      </c>
      <c r="Q356" s="335">
        <v>0.20939706681151549</v>
      </c>
      <c r="R356" s="234"/>
    </row>
    <row r="357" spans="15:18" ht="16.5">
      <c r="O357" s="130">
        <v>41091</v>
      </c>
      <c r="P357" s="128">
        <v>41791</v>
      </c>
      <c r="Q357" s="335">
        <v>0.21089607635206786</v>
      </c>
      <c r="R357" s="234"/>
    </row>
    <row r="358" spans="15:18" ht="16.5">
      <c r="O358" s="130">
        <v>41275</v>
      </c>
      <c r="P358" s="128">
        <v>41974</v>
      </c>
      <c r="Q358" s="335">
        <v>0.22848837209302325</v>
      </c>
      <c r="R358" s="234"/>
    </row>
    <row r="359" spans="15:18" ht="16.5">
      <c r="O359" s="130">
        <v>41456</v>
      </c>
      <c r="P359" s="128">
        <v>42156</v>
      </c>
      <c r="Q359" s="335">
        <v>0.20904537418974661</v>
      </c>
      <c r="R359" s="234"/>
    </row>
    <row r="360" spans="15:18" ht="16.5">
      <c r="O360" s="130">
        <v>41640</v>
      </c>
      <c r="P360" s="128">
        <v>42339</v>
      </c>
      <c r="Q360" s="335">
        <v>0.24681528662420382</v>
      </c>
      <c r="R360" s="234"/>
    </row>
    <row r="361" spans="15:18" ht="16.5">
      <c r="O361" s="130">
        <v>41821</v>
      </c>
      <c r="P361" s="128">
        <v>42522</v>
      </c>
      <c r="Q361" s="335">
        <v>0.18211206896551724</v>
      </c>
      <c r="R361" s="234"/>
    </row>
    <row r="362" spans="15:18" ht="16.5">
      <c r="O362" s="130">
        <v>42005</v>
      </c>
      <c r="P362" s="128">
        <v>42705</v>
      </c>
      <c r="Q362" s="335">
        <v>0.21441511387163562</v>
      </c>
      <c r="R362" s="234"/>
    </row>
    <row r="363" spans="15:18" ht="16.5">
      <c r="O363" s="130">
        <v>42186</v>
      </c>
      <c r="P363" s="128">
        <v>42887</v>
      </c>
      <c r="Q363" s="335">
        <v>0.35119047619047616</v>
      </c>
      <c r="R363" s="234"/>
    </row>
    <row r="364" spans="15:18" ht="16.5">
      <c r="O364" s="130">
        <v>42370</v>
      </c>
      <c r="P364" s="128">
        <v>43070</v>
      </c>
      <c r="Q364" s="335">
        <v>0.40540890269151136</v>
      </c>
      <c r="R364" s="234"/>
    </row>
    <row r="365" spans="15:18" ht="16.5">
      <c r="O365" s="130">
        <v>42552</v>
      </c>
      <c r="P365" s="128">
        <v>43252</v>
      </c>
      <c r="Q365" s="335">
        <v>0.45153887688984884</v>
      </c>
      <c r="R365" s="234"/>
    </row>
    <row r="366" spans="15:18" ht="16.5">
      <c r="O366" s="130">
        <v>42736</v>
      </c>
      <c r="P366" s="128">
        <v>43435</v>
      </c>
      <c r="Q366" s="335">
        <v>0.39538336933045354</v>
      </c>
      <c r="R366" s="234"/>
    </row>
    <row r="367" spans="15:18" ht="16.5">
      <c r="O367" s="130">
        <v>42917</v>
      </c>
      <c r="P367" s="128">
        <v>43617</v>
      </c>
      <c r="Q367" s="335">
        <v>0.3197353914002205</v>
      </c>
      <c r="R367" s="234"/>
    </row>
    <row r="368" spans="15:18">
      <c r="O368" s="411" t="s">
        <v>306</v>
      </c>
      <c r="P368" s="412"/>
      <c r="Q368" s="412"/>
      <c r="R368" s="303"/>
    </row>
    <row r="369" spans="15:18" ht="33">
      <c r="O369" s="232" t="s">
        <v>272</v>
      </c>
      <c r="P369" s="230" t="s">
        <v>235</v>
      </c>
      <c r="Q369" s="300" t="s">
        <v>386</v>
      </c>
      <c r="R369" s="233"/>
    </row>
    <row r="370" spans="15:18" ht="16.5">
      <c r="O370" s="130">
        <v>41275</v>
      </c>
      <c r="P370" s="128">
        <v>41426</v>
      </c>
      <c r="Q370" s="178">
        <v>0.31788856304985336</v>
      </c>
      <c r="R370" s="304"/>
    </row>
    <row r="371" spans="15:18" ht="16.5">
      <c r="O371" s="130">
        <v>41456</v>
      </c>
      <c r="P371" s="128">
        <v>41609</v>
      </c>
      <c r="Q371" s="178">
        <v>5.7527539779681759E-2</v>
      </c>
      <c r="R371" s="304"/>
    </row>
    <row r="372" spans="15:18" ht="16.5">
      <c r="O372" s="130">
        <v>41640</v>
      </c>
      <c r="P372" s="128">
        <v>41791</v>
      </c>
      <c r="Q372" s="178">
        <v>0.27446438911407062</v>
      </c>
      <c r="R372" s="304"/>
    </row>
    <row r="373" spans="15:18" ht="16.5">
      <c r="O373" s="130">
        <v>41821</v>
      </c>
      <c r="P373" s="128">
        <v>41974</v>
      </c>
      <c r="Q373" s="178">
        <v>0.22713506965475469</v>
      </c>
      <c r="R373" s="304"/>
    </row>
    <row r="374" spans="15:18" ht="16.5">
      <c r="O374" s="130">
        <v>42005</v>
      </c>
      <c r="P374" s="128">
        <v>42156</v>
      </c>
      <c r="Q374" s="178">
        <v>0.14097968936678615</v>
      </c>
      <c r="R374" s="304"/>
    </row>
    <row r="375" spans="15:18" ht="16.5">
      <c r="O375" s="130">
        <v>42186</v>
      </c>
      <c r="P375" s="128">
        <v>42339</v>
      </c>
      <c r="Q375" s="178">
        <v>0.30184049079754599</v>
      </c>
      <c r="R375" s="304"/>
    </row>
    <row r="376" spans="15:18" ht="16.5">
      <c r="O376" s="130">
        <v>42370</v>
      </c>
      <c r="P376" s="128">
        <v>42522</v>
      </c>
      <c r="Q376" s="178">
        <v>6.8984547461368659E-2</v>
      </c>
      <c r="R376" s="304"/>
    </row>
    <row r="377" spans="15:18" ht="16.5">
      <c r="O377" s="130">
        <v>42552</v>
      </c>
      <c r="P377" s="128">
        <v>42705</v>
      </c>
      <c r="Q377" s="178">
        <v>0.46066134549600912</v>
      </c>
      <c r="R377" s="304"/>
    </row>
    <row r="378" spans="15:18" ht="16.5">
      <c r="O378" s="130">
        <v>42736</v>
      </c>
      <c r="P378" s="128">
        <v>42887</v>
      </c>
      <c r="Q378" s="178">
        <v>0.69816414686825057</v>
      </c>
      <c r="R378" s="304"/>
    </row>
    <row r="379" spans="15:18" ht="16.5">
      <c r="O379" s="130">
        <v>42917</v>
      </c>
      <c r="P379" s="128">
        <v>43070</v>
      </c>
      <c r="Q379" s="178">
        <v>0.53478773584905659</v>
      </c>
      <c r="R379" s="304"/>
    </row>
    <row r="380" spans="15:18" ht="16.5">
      <c r="O380" s="130">
        <v>43101</v>
      </c>
      <c r="P380" s="128">
        <v>43252</v>
      </c>
      <c r="Q380" s="178">
        <v>0.15049614112458654</v>
      </c>
      <c r="R380" s="304"/>
    </row>
    <row r="381" spans="15:18" ht="16.5">
      <c r="O381" s="130">
        <v>43282</v>
      </c>
      <c r="P381" s="128">
        <v>43435</v>
      </c>
      <c r="Q381" s="178">
        <v>0.22638248847926268</v>
      </c>
      <c r="R381" s="304"/>
    </row>
    <row r="382" spans="15:18" ht="17.25" thickBot="1">
      <c r="O382" s="199">
        <v>43466</v>
      </c>
      <c r="P382" s="200">
        <v>43617</v>
      </c>
      <c r="Q382" s="184">
        <v>0.38845925044616297</v>
      </c>
      <c r="R382" s="306"/>
    </row>
    <row r="400" ht="13.5" customHeight="1"/>
  </sheetData>
  <mergeCells count="16">
    <mergeCell ref="O336:Q336"/>
    <mergeCell ref="O368:Q368"/>
    <mergeCell ref="T1:V1"/>
    <mergeCell ref="T7:V7"/>
    <mergeCell ref="B1:N1"/>
    <mergeCell ref="O16:Q16"/>
    <mergeCell ref="O48:Q48"/>
    <mergeCell ref="O80:Q80"/>
    <mergeCell ref="O112:Q112"/>
    <mergeCell ref="B17:N17"/>
    <mergeCell ref="O304:Q304"/>
    <mergeCell ref="O144:Q144"/>
    <mergeCell ref="O176:Q176"/>
    <mergeCell ref="O208:Q208"/>
    <mergeCell ref="O240:Q240"/>
    <mergeCell ref="O272:Q272"/>
  </mergeCells>
  <phoneticPr fontId="9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数据源</vt:lpstr>
      <vt:lpstr>1、策略编制</vt:lpstr>
      <vt:lpstr>2、规范化公式</vt:lpstr>
      <vt:lpstr>3、初步测试</vt:lpstr>
      <vt:lpstr>4、最佳化</vt:lpstr>
      <vt:lpstr>5、推进分析</vt:lpstr>
      <vt:lpstr>6、绩效评估</vt:lpstr>
      <vt:lpstr>7、交易策略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2019-04-08T09:40:00Z</dcterms:created>
  <dcterms:modified xsi:type="dcterms:W3CDTF">2019-08-15T15:39:47Z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