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9395" windowHeight="9195"/>
  </bookViews>
  <sheets>
    <sheet name="波幅2009-2018" sheetId="1" r:id="rId1"/>
    <sheet name="短期2009-2018" sheetId="4" r:id="rId2"/>
    <sheet name="data" sheetId="2" r:id="rId3"/>
    <sheet name="data1" sheetId="3" r:id="rId4"/>
    <sheet name="多策略最优资本配置和杠杆" sheetId="6" r:id="rId5"/>
  </sheets>
  <definedNames>
    <definedName name="频数">OFFSET(#REF!,1,,#REF!)</definedName>
  </definedNames>
  <calcPr calcId="125725"/>
</workbook>
</file>

<file path=xl/calcChain.xml><?xml version="1.0" encoding="utf-8"?>
<calcChain xmlns="http://schemas.openxmlformats.org/spreadsheetml/2006/main">
  <c r="B19" i="1"/>
  <c r="B27" s="1"/>
  <c r="B23"/>
  <c r="B25"/>
  <c r="B22"/>
  <c r="B21"/>
  <c r="B20"/>
  <c r="B18"/>
  <c r="B17"/>
  <c r="B16"/>
  <c r="B17" i="4"/>
  <c r="B16"/>
  <c r="D11"/>
  <c r="D10"/>
  <c r="D9"/>
  <c r="D8"/>
  <c r="D7"/>
  <c r="D6"/>
  <c r="D5"/>
  <c r="D4"/>
  <c r="D3"/>
  <c r="D2"/>
  <c r="C11"/>
  <c r="C10"/>
  <c r="C9"/>
  <c r="C8"/>
  <c r="C7"/>
  <c r="B8" s="1"/>
  <c r="C6"/>
  <c r="C5"/>
  <c r="C4"/>
  <c r="C26" i="3"/>
  <c r="C3" i="4"/>
  <c r="B4" s="1"/>
  <c r="C2"/>
  <c r="B11"/>
  <c r="B2"/>
  <c r="E3" i="1"/>
  <c r="E4"/>
  <c r="E5"/>
  <c r="E6"/>
  <c r="E7"/>
  <c r="E8"/>
  <c r="E9"/>
  <c r="E10"/>
  <c r="E11"/>
  <c r="E2"/>
  <c r="B24" l="1"/>
  <c r="B26"/>
  <c r="E8" i="4"/>
  <c r="F8"/>
  <c r="E4"/>
  <c r="F4"/>
  <c r="F11"/>
  <c r="E2"/>
  <c r="B6"/>
  <c r="E6" s="1"/>
  <c r="F6"/>
  <c r="B10"/>
  <c r="F10" s="1"/>
  <c r="B3"/>
  <c r="F3" s="1"/>
  <c r="F2"/>
  <c r="H4"/>
  <c r="B5"/>
  <c r="E5" s="1"/>
  <c r="H8"/>
  <c r="B9"/>
  <c r="E9" s="1"/>
  <c r="E11"/>
  <c r="H2"/>
  <c r="H6"/>
  <c r="B7"/>
  <c r="F7" s="1"/>
  <c r="H3"/>
  <c r="E10"/>
  <c r="H11"/>
  <c r="C4" i="3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3"/>
  <c r="C2"/>
  <c r="C10" i="1"/>
  <c r="B11" s="1"/>
  <c r="C9"/>
  <c r="C11"/>
  <c r="C8"/>
  <c r="C7"/>
  <c r="B8" s="1"/>
  <c r="C6"/>
  <c r="C5"/>
  <c r="B6" s="1"/>
  <c r="C4"/>
  <c r="C3"/>
  <c r="C2"/>
  <c r="B2"/>
  <c r="C4" i="2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3"/>
  <c r="C2"/>
  <c r="H10" i="4" l="1"/>
  <c r="I10" s="1"/>
  <c r="F9"/>
  <c r="H7"/>
  <c r="I7" s="1"/>
  <c r="H9"/>
  <c r="I9" s="1"/>
  <c r="E7"/>
  <c r="I6"/>
  <c r="J6"/>
  <c r="K6" s="1"/>
  <c r="J8"/>
  <c r="K8" s="1"/>
  <c r="I8"/>
  <c r="I11"/>
  <c r="J11"/>
  <c r="K11" s="1"/>
  <c r="I4"/>
  <c r="J4"/>
  <c r="K4" s="1"/>
  <c r="H5"/>
  <c r="J3"/>
  <c r="K3" s="1"/>
  <c r="I3"/>
  <c r="J7"/>
  <c r="K7" s="1"/>
  <c r="I2"/>
  <c r="J2"/>
  <c r="K2" s="1"/>
  <c r="F5"/>
  <c r="D6" i="1"/>
  <c r="H6"/>
  <c r="F11"/>
  <c r="D11"/>
  <c r="H11"/>
  <c r="F6"/>
  <c r="B4"/>
  <c r="H4" s="1"/>
  <c r="H2"/>
  <c r="D2"/>
  <c r="H8"/>
  <c r="D8"/>
  <c r="B3"/>
  <c r="D3" s="1"/>
  <c r="B10"/>
  <c r="H10" s="1"/>
  <c r="B9"/>
  <c r="H9" s="1"/>
  <c r="B7"/>
  <c r="H7" s="1"/>
  <c r="B5"/>
  <c r="H5" s="1"/>
  <c r="F7"/>
  <c r="F3"/>
  <c r="F2"/>
  <c r="F8"/>
  <c r="J10" i="4" l="1"/>
  <c r="K10" s="1"/>
  <c r="J9"/>
  <c r="K9" s="1"/>
  <c r="I5"/>
  <c r="B20" s="1"/>
  <c r="J5"/>
  <c r="K5" s="1"/>
  <c r="B23" s="1"/>
  <c r="E3"/>
  <c r="D4" i="1"/>
  <c r="F4"/>
  <c r="F9"/>
  <c r="H3"/>
  <c r="I3" s="1"/>
  <c r="J10"/>
  <c r="K10" s="1"/>
  <c r="I10"/>
  <c r="J9"/>
  <c r="K9" s="1"/>
  <c r="I9"/>
  <c r="J7"/>
  <c r="K7" s="1"/>
  <c r="I7"/>
  <c r="J5"/>
  <c r="K5" s="1"/>
  <c r="I5"/>
  <c r="J2"/>
  <c r="K2" s="1"/>
  <c r="I2"/>
  <c r="J4"/>
  <c r="K4" s="1"/>
  <c r="I4"/>
  <c r="F10"/>
  <c r="D10"/>
  <c r="D7"/>
  <c r="D5"/>
  <c r="D9"/>
  <c r="J6"/>
  <c r="K6" s="1"/>
  <c r="I6"/>
  <c r="F5"/>
  <c r="J8"/>
  <c r="K8" s="1"/>
  <c r="I8"/>
  <c r="J11"/>
  <c r="K11" s="1"/>
  <c r="I11"/>
  <c r="B19" i="4" l="1"/>
  <c r="B18"/>
  <c r="B21"/>
  <c r="B22"/>
  <c r="J3" i="1"/>
  <c r="K3" s="1"/>
  <c r="B25" i="4" l="1"/>
  <c r="B27" s="1"/>
  <c r="B26"/>
  <c r="B24"/>
</calcChain>
</file>

<file path=xl/sharedStrings.xml><?xml version="1.0" encoding="utf-8"?>
<sst xmlns="http://schemas.openxmlformats.org/spreadsheetml/2006/main" count="343" uniqueCount="316">
  <si>
    <t xml:space="preserve"> 2009-11-27 </t>
  </si>
  <si>
    <t xml:space="preserve"> 2009-08-14 </t>
  </si>
  <si>
    <t xml:space="preserve"> 2009-08-31 </t>
  </si>
  <si>
    <t xml:space="preserve"> 2016-04-27 </t>
  </si>
  <si>
    <t xml:space="preserve"> 2018-11-01 </t>
  </si>
  <si>
    <t xml:space="preserve"> 2013-05-15 </t>
  </si>
  <si>
    <t xml:space="preserve"> 2011-12-15 </t>
  </si>
  <si>
    <t xml:space="preserve"> 2010-11-01 </t>
  </si>
  <si>
    <t xml:space="preserve"> 2017-08-03 </t>
  </si>
  <si>
    <t xml:space="preserve"> 2012-04-12 </t>
  </si>
  <si>
    <t xml:space="preserve"> 2017-11-29 </t>
  </si>
  <si>
    <t xml:space="preserve"> 2010-07-30 </t>
  </si>
  <si>
    <t xml:space="preserve"> 2017-07-13 </t>
  </si>
  <si>
    <t xml:space="preserve"> 2018-02-26 </t>
  </si>
  <si>
    <t xml:space="preserve"> 2016-04-19 </t>
  </si>
  <si>
    <t xml:space="preserve"> 2018-08-17 </t>
  </si>
  <si>
    <t xml:space="preserve"> 2016-03-07 </t>
  </si>
  <si>
    <t xml:space="preserve"> 2016-07-12 </t>
  </si>
  <si>
    <t xml:space="preserve"> 2016-11-11 </t>
  </si>
  <si>
    <t xml:space="preserve"> 2018-05-02 </t>
  </si>
  <si>
    <t xml:space="preserve"> 2009-03-27 </t>
    <phoneticPr fontId="18" type="noConversion"/>
  </si>
  <si>
    <t>初始本金</t>
    <phoneticPr fontId="18" type="noConversion"/>
  </si>
  <si>
    <t>期末资金</t>
    <phoneticPr fontId="18" type="noConversion"/>
  </si>
  <si>
    <t>单利收益</t>
    <phoneticPr fontId="18" type="noConversion"/>
  </si>
  <si>
    <t>复利收益</t>
    <phoneticPr fontId="18" type="noConversion"/>
  </si>
  <si>
    <t>夏普比率</t>
    <phoneticPr fontId="18" type="noConversion"/>
  </si>
  <si>
    <t xml:space="preserve"> 2017-02-03 </t>
  </si>
  <si>
    <t xml:space="preserve"> 2016-07-18 </t>
  </si>
  <si>
    <t xml:space="preserve"> 2010-09-09 </t>
  </si>
  <si>
    <t xml:space="preserve"> 2011-06-17 </t>
  </si>
  <si>
    <t xml:space="preserve"> 2017-12-06 </t>
  </si>
  <si>
    <t xml:space="preserve"> 2017-09-14 </t>
  </si>
  <si>
    <t xml:space="preserve"> 2011-11-23 </t>
  </si>
  <si>
    <t xml:space="preserve"> 2010-04-28 </t>
  </si>
  <si>
    <t xml:space="preserve"> 2011-02-18 </t>
  </si>
  <si>
    <t xml:space="preserve"> 2016-11-21 </t>
  </si>
  <si>
    <t xml:space="preserve"> 2017-10-26 </t>
  </si>
  <si>
    <t xml:space="preserve"> 2012-11-29 </t>
  </si>
  <si>
    <t xml:space="preserve"> 2010-05-31 </t>
  </si>
  <si>
    <t xml:space="preserve"> 2012-09-20 </t>
  </si>
  <si>
    <t xml:space="preserve"> 2017-05-24 </t>
  </si>
  <si>
    <t xml:space="preserve"> 2014-12-23 </t>
  </si>
  <si>
    <t xml:space="preserve"> 2013-08-29 </t>
  </si>
  <si>
    <t xml:space="preserve"> 2017-03-09 </t>
  </si>
  <si>
    <t xml:space="preserve"> 2018-06-19 </t>
  </si>
  <si>
    <t xml:space="preserve"> 2016-08-30 </t>
  </si>
  <si>
    <t xml:space="preserve"> 2013-02-18 </t>
  </si>
  <si>
    <t xml:space="preserve"> 2016-12-16 </t>
  </si>
  <si>
    <t xml:space="preserve"> 2011-09-14 </t>
  </si>
  <si>
    <t xml:space="preserve"> 2013-11-15 </t>
  </si>
  <si>
    <t xml:space="preserve"> 2016-05-12 </t>
  </si>
  <si>
    <t xml:space="preserve"> 2009-09-23 </t>
  </si>
  <si>
    <t xml:space="preserve"> 2010-01-15 </t>
  </si>
  <si>
    <t xml:space="preserve"> 2015-01-09 </t>
  </si>
  <si>
    <t xml:space="preserve"> 2015-03-06 </t>
  </si>
  <si>
    <t xml:space="preserve"> 2016-03-11 </t>
  </si>
  <si>
    <t xml:space="preserve"> 2014-04-18 </t>
  </si>
  <si>
    <t xml:space="preserve"> 2011-07-25 </t>
  </si>
  <si>
    <t xml:space="preserve"> 2015-08-19 </t>
  </si>
  <si>
    <t xml:space="preserve"> 2012-06-26 </t>
  </si>
  <si>
    <t xml:space="preserve"> 2018-12-25 </t>
  </si>
  <si>
    <t xml:space="preserve"> 2014-02-07 </t>
  </si>
  <si>
    <t xml:space="preserve"> 2013-12-16 </t>
  </si>
  <si>
    <t xml:space="preserve"> 2015-05-13 </t>
  </si>
  <si>
    <t xml:space="preserve"> 2010-08-24 </t>
  </si>
  <si>
    <t xml:space="preserve"> 2015-08-07 </t>
  </si>
  <si>
    <t xml:space="preserve"> 2015-06-25 </t>
  </si>
  <si>
    <t xml:space="preserve"> 2009-07-08 </t>
  </si>
  <si>
    <t xml:space="preserve"> 2015-06-08 </t>
  </si>
  <si>
    <t xml:space="preserve"> 2015-09-14 </t>
  </si>
  <si>
    <t xml:space="preserve"> 2018-07-26 </t>
  </si>
  <si>
    <t xml:space="preserve"> 2016-06-27 </t>
  </si>
  <si>
    <t xml:space="preserve"> 2010-12-17 </t>
  </si>
  <si>
    <t xml:space="preserve"> 2017-07-05 </t>
  </si>
  <si>
    <t xml:space="preserve"> 2011-07-20 </t>
  </si>
  <si>
    <t xml:space="preserve"> 2016-01-27 </t>
  </si>
  <si>
    <t xml:space="preserve"> 2011-01-24 </t>
  </si>
  <si>
    <t xml:space="preserve"> 2017-08-09 </t>
  </si>
  <si>
    <t xml:space="preserve"> 2009-11-09 </t>
  </si>
  <si>
    <t xml:space="preserve"> 2018-06-07 </t>
  </si>
  <si>
    <t xml:space="preserve"> 2019-02-11 </t>
  </si>
  <si>
    <t xml:space="preserve"> 2012-12-28 </t>
  </si>
  <si>
    <t xml:space="preserve"> 2016-10-25 </t>
  </si>
  <si>
    <t xml:space="preserve"> 2013-08-12 </t>
  </si>
  <si>
    <t xml:space="preserve"> 2017-05-19 </t>
  </si>
  <si>
    <t xml:space="preserve"> 2017-09-01 </t>
  </si>
  <si>
    <t xml:space="preserve"> 2009-12-28 </t>
  </si>
  <si>
    <t xml:space="preserve"> 2013-02-04 </t>
  </si>
  <si>
    <t xml:space="preserve"> 2009-10-26 </t>
  </si>
  <si>
    <t xml:space="preserve"> 2016-11-07 </t>
  </si>
  <si>
    <t xml:space="preserve"> 2016-11-25 </t>
  </si>
  <si>
    <t xml:space="preserve"> 2010-03-16 </t>
  </si>
  <si>
    <t>标准差应用于投资上，可作为量度回报稳定性的指标。标准差数值越大，代表回报远离过去平均数值，回报较不稳定故风险越高。相反，标准差数值越小，代表回报较为稳定，风险亦较小。</t>
    <phoneticPr fontId="18" type="noConversion"/>
  </si>
  <si>
    <t xml:space="preserve"> 2009-04-17 </t>
    <phoneticPr fontId="18" type="noConversion"/>
  </si>
  <si>
    <t xml:space="preserve"> 2009-04-21 </t>
    <phoneticPr fontId="18" type="noConversion"/>
  </si>
  <si>
    <t xml:space="preserve"> 2009-05-04 </t>
    <phoneticPr fontId="18" type="noConversion"/>
  </si>
  <si>
    <t xml:space="preserve"> 2009-05-12 </t>
    <phoneticPr fontId="18" type="noConversion"/>
  </si>
  <si>
    <t xml:space="preserve"> 2009-06-05 </t>
    <phoneticPr fontId="18" type="noConversion"/>
  </si>
  <si>
    <t xml:space="preserve"> 2009-06-11 </t>
    <phoneticPr fontId="18" type="noConversion"/>
  </si>
  <si>
    <t xml:space="preserve"> 2009-06-22 </t>
    <phoneticPr fontId="18" type="noConversion"/>
  </si>
  <si>
    <t xml:space="preserve"> 2009-07-10 </t>
    <phoneticPr fontId="18" type="noConversion"/>
  </si>
  <si>
    <t xml:space="preserve"> 2009-07-15 </t>
    <phoneticPr fontId="18" type="noConversion"/>
  </si>
  <si>
    <t xml:space="preserve"> 2009-07-23 </t>
    <phoneticPr fontId="18" type="noConversion"/>
  </si>
  <si>
    <t xml:space="preserve"> 2009-07-29 </t>
    <phoneticPr fontId="18" type="noConversion"/>
  </si>
  <si>
    <t xml:space="preserve"> 2009-08-14 </t>
    <phoneticPr fontId="18" type="noConversion"/>
  </si>
  <si>
    <t xml:space="preserve"> 2009-08-31 </t>
    <phoneticPr fontId="18" type="noConversion"/>
  </si>
  <si>
    <t xml:space="preserve"> 2009-09-07 </t>
    <phoneticPr fontId="18" type="noConversion"/>
  </si>
  <si>
    <t xml:space="preserve"> 2009-09-09 </t>
    <phoneticPr fontId="18" type="noConversion"/>
  </si>
  <si>
    <t xml:space="preserve"> 2009-09-22 </t>
    <phoneticPr fontId="18" type="noConversion"/>
  </si>
  <si>
    <t xml:space="preserve"> 2009-10-15 </t>
    <phoneticPr fontId="18" type="noConversion"/>
  </si>
  <si>
    <t xml:space="preserve"> 2009-11-06 </t>
    <phoneticPr fontId="18" type="noConversion"/>
  </si>
  <si>
    <t xml:space="preserve"> 2009-11-19 </t>
    <phoneticPr fontId="18" type="noConversion"/>
  </si>
  <si>
    <t xml:space="preserve"> 2009-11-27 </t>
    <phoneticPr fontId="18" type="noConversion"/>
  </si>
  <si>
    <t xml:space="preserve"> 2009-12-11 </t>
    <phoneticPr fontId="18" type="noConversion"/>
  </si>
  <si>
    <t xml:space="preserve"> 2009-12-24 </t>
    <phoneticPr fontId="18" type="noConversion"/>
  </si>
  <si>
    <t xml:space="preserve"> 2009-12-30 </t>
    <phoneticPr fontId="18" type="noConversion"/>
  </si>
  <si>
    <t xml:space="preserve"> 2010-01-08 </t>
    <phoneticPr fontId="18" type="noConversion"/>
  </si>
  <si>
    <t xml:space="preserve"> 2010-01-13 </t>
    <phoneticPr fontId="18" type="noConversion"/>
  </si>
  <si>
    <t xml:space="preserve"> 2010-01-21 </t>
    <phoneticPr fontId="18" type="noConversion"/>
  </si>
  <si>
    <t xml:space="preserve"> 2010-02-03 </t>
    <phoneticPr fontId="18" type="noConversion"/>
  </si>
  <si>
    <t xml:space="preserve"> 2010-02-10 </t>
    <phoneticPr fontId="18" type="noConversion"/>
  </si>
  <si>
    <t xml:space="preserve"> 2010-03-10 </t>
    <phoneticPr fontId="18" type="noConversion"/>
  </si>
  <si>
    <t xml:space="preserve"> 2010-03-25 </t>
    <phoneticPr fontId="18" type="noConversion"/>
  </si>
  <si>
    <t xml:space="preserve"> 2010-05-24 </t>
    <phoneticPr fontId="18" type="noConversion"/>
  </si>
  <si>
    <t xml:space="preserve"> 2010-06-11 </t>
    <phoneticPr fontId="18" type="noConversion"/>
  </si>
  <si>
    <t xml:space="preserve"> 2010-06-23 </t>
    <phoneticPr fontId="18" type="noConversion"/>
  </si>
  <si>
    <t xml:space="preserve"> 2010-07-20 </t>
    <phoneticPr fontId="18" type="noConversion"/>
  </si>
  <si>
    <t xml:space="preserve"> 2010-07-30 </t>
    <phoneticPr fontId="18" type="noConversion"/>
  </si>
  <si>
    <t xml:space="preserve"> 2010-08-09 </t>
    <phoneticPr fontId="18" type="noConversion"/>
  </si>
  <si>
    <t xml:space="preserve"> 2010-08-12 </t>
    <phoneticPr fontId="18" type="noConversion"/>
  </si>
  <si>
    <t xml:space="preserve"> 2010-08-20 </t>
    <phoneticPr fontId="18" type="noConversion"/>
  </si>
  <si>
    <t xml:space="preserve"> 2010-08-30 </t>
    <phoneticPr fontId="18" type="noConversion"/>
  </si>
  <si>
    <t xml:space="preserve"> 2010-09-02 </t>
    <phoneticPr fontId="18" type="noConversion"/>
  </si>
  <si>
    <t xml:space="preserve"> 2010-09-08 </t>
    <phoneticPr fontId="18" type="noConversion"/>
  </si>
  <si>
    <t xml:space="preserve"> 2010-09-27 </t>
    <phoneticPr fontId="18" type="noConversion"/>
  </si>
  <si>
    <t xml:space="preserve"> 2010-10-11 </t>
    <phoneticPr fontId="18" type="noConversion"/>
  </si>
  <si>
    <t xml:space="preserve"> 2010-10-20 </t>
    <phoneticPr fontId="18" type="noConversion"/>
  </si>
  <si>
    <t xml:space="preserve"> 2010-11-01 </t>
    <phoneticPr fontId="18" type="noConversion"/>
  </si>
  <si>
    <t xml:space="preserve"> 2010-11-12 </t>
    <phoneticPr fontId="18" type="noConversion"/>
  </si>
  <si>
    <t xml:space="preserve"> 2010-11-17 </t>
    <phoneticPr fontId="18" type="noConversion"/>
  </si>
  <si>
    <t xml:space="preserve"> 2010-11-24 </t>
    <phoneticPr fontId="18" type="noConversion"/>
  </si>
  <si>
    <t xml:space="preserve"> 2010-12-03 </t>
    <phoneticPr fontId="18" type="noConversion"/>
  </si>
  <si>
    <t xml:space="preserve"> 2010-12-08 </t>
    <phoneticPr fontId="18" type="noConversion"/>
  </si>
  <si>
    <t xml:space="preserve"> 2010-12-28 </t>
    <phoneticPr fontId="18" type="noConversion"/>
  </si>
  <si>
    <t xml:space="preserve"> 2011-02-10 </t>
    <phoneticPr fontId="18" type="noConversion"/>
  </si>
  <si>
    <t xml:space="preserve"> 2011-03-03 </t>
    <phoneticPr fontId="18" type="noConversion"/>
  </si>
  <si>
    <t xml:space="preserve"> 2011-03-16 </t>
    <phoneticPr fontId="18" type="noConversion"/>
  </si>
  <si>
    <t xml:space="preserve"> 2011-03-23 </t>
    <phoneticPr fontId="18" type="noConversion"/>
  </si>
  <si>
    <t xml:space="preserve"> 2011-04-06 </t>
    <phoneticPr fontId="18" type="noConversion"/>
  </si>
  <si>
    <t xml:space="preserve"> 2011-04-15 </t>
    <phoneticPr fontId="18" type="noConversion"/>
  </si>
  <si>
    <t xml:space="preserve"> 2011-04-22 </t>
    <phoneticPr fontId="18" type="noConversion"/>
  </si>
  <si>
    <t xml:space="preserve"> 2011-05-30 </t>
    <phoneticPr fontId="18" type="noConversion"/>
  </si>
  <si>
    <t xml:space="preserve"> 2011-06-16 </t>
    <phoneticPr fontId="18" type="noConversion"/>
  </si>
  <si>
    <t xml:space="preserve"> 2011-07-11 </t>
    <phoneticPr fontId="18" type="noConversion"/>
  </si>
  <si>
    <t xml:space="preserve"> 2011-08-01 </t>
    <phoneticPr fontId="18" type="noConversion"/>
  </si>
  <si>
    <t xml:space="preserve"> 2011-08-04 </t>
    <phoneticPr fontId="18" type="noConversion"/>
  </si>
  <si>
    <t xml:space="preserve"> 2011-08-17 </t>
    <phoneticPr fontId="18" type="noConversion"/>
  </si>
  <si>
    <t xml:space="preserve"> 2011-09-06 </t>
    <phoneticPr fontId="18" type="noConversion"/>
  </si>
  <si>
    <t xml:space="preserve"> 2011-09-09 </t>
    <phoneticPr fontId="18" type="noConversion"/>
  </si>
  <si>
    <t xml:space="preserve"> 2011-09-15 </t>
    <phoneticPr fontId="18" type="noConversion"/>
  </si>
  <si>
    <t xml:space="preserve"> 2011-09-22 </t>
    <phoneticPr fontId="18" type="noConversion"/>
  </si>
  <si>
    <t xml:space="preserve"> 2011-10-28 </t>
    <phoneticPr fontId="18" type="noConversion"/>
  </si>
  <si>
    <t xml:space="preserve"> 2011-12-15 </t>
    <phoneticPr fontId="18" type="noConversion"/>
  </si>
  <si>
    <t xml:space="preserve"> 2012-02-01 </t>
    <phoneticPr fontId="18" type="noConversion"/>
  </si>
  <si>
    <t xml:space="preserve"> 2012-02-15 </t>
    <phoneticPr fontId="18" type="noConversion"/>
  </si>
  <si>
    <t xml:space="preserve"> 2012-02-27 </t>
    <phoneticPr fontId="18" type="noConversion"/>
  </si>
  <si>
    <t xml:space="preserve"> 2012-03-09 </t>
    <phoneticPr fontId="18" type="noConversion"/>
  </si>
  <si>
    <t xml:space="preserve"> 2012-04-12 </t>
    <phoneticPr fontId="18" type="noConversion"/>
  </si>
  <si>
    <t xml:space="preserve"> 2012-06-04 </t>
    <phoneticPr fontId="18" type="noConversion"/>
  </si>
  <si>
    <t xml:space="preserve"> 2012-06-20 </t>
    <phoneticPr fontId="18" type="noConversion"/>
  </si>
  <si>
    <t xml:space="preserve"> 2012-06-27 </t>
    <phoneticPr fontId="18" type="noConversion"/>
  </si>
  <si>
    <t xml:space="preserve"> 2012-07-20 </t>
    <phoneticPr fontId="18" type="noConversion"/>
  </si>
  <si>
    <t xml:space="preserve"> 2012-07-27 </t>
    <phoneticPr fontId="18" type="noConversion"/>
  </si>
  <si>
    <t xml:space="preserve"> 2012-08-01 </t>
    <phoneticPr fontId="18" type="noConversion"/>
  </si>
  <si>
    <t xml:space="preserve"> 2012-09-13 </t>
    <phoneticPr fontId="18" type="noConversion"/>
  </si>
  <si>
    <t xml:space="preserve"> 2012-09-28 </t>
    <phoneticPr fontId="18" type="noConversion"/>
  </si>
  <si>
    <t xml:space="preserve"> 2012-10-15 </t>
    <phoneticPr fontId="18" type="noConversion"/>
  </si>
  <si>
    <t xml:space="preserve"> 2012-10-22 </t>
    <phoneticPr fontId="18" type="noConversion"/>
  </si>
  <si>
    <t xml:space="preserve"> 2012-11-27 </t>
    <phoneticPr fontId="18" type="noConversion"/>
  </si>
  <si>
    <t xml:space="preserve"> 2012-12-05 </t>
    <phoneticPr fontId="18" type="noConversion"/>
  </si>
  <si>
    <t xml:space="preserve"> 2012-12-25 </t>
    <phoneticPr fontId="18" type="noConversion"/>
  </si>
  <si>
    <t xml:space="preserve"> 2013-04-17 </t>
    <phoneticPr fontId="18" type="noConversion"/>
  </si>
  <si>
    <t xml:space="preserve"> 2013-05-15 </t>
    <phoneticPr fontId="18" type="noConversion"/>
  </si>
  <si>
    <t xml:space="preserve"> 2013-07-19 </t>
    <phoneticPr fontId="18" type="noConversion"/>
  </si>
  <si>
    <t xml:space="preserve"> 2013-07-29 </t>
    <phoneticPr fontId="18" type="noConversion"/>
  </si>
  <si>
    <t xml:space="preserve"> 2013-08-07 </t>
    <phoneticPr fontId="18" type="noConversion"/>
  </si>
  <si>
    <t xml:space="preserve"> 2013-09-11 </t>
    <phoneticPr fontId="18" type="noConversion"/>
  </si>
  <si>
    <t xml:space="preserve"> 2013-11-01 </t>
    <phoneticPr fontId="18" type="noConversion"/>
  </si>
  <si>
    <t xml:space="preserve"> 2013-11-28 </t>
    <phoneticPr fontId="18" type="noConversion"/>
  </si>
  <si>
    <t xml:space="preserve"> 2013-12-18 </t>
    <phoneticPr fontId="18" type="noConversion"/>
  </si>
  <si>
    <t xml:space="preserve"> 2013-12-31 </t>
    <phoneticPr fontId="18" type="noConversion"/>
  </si>
  <si>
    <t xml:space="preserve"> 2014-01-21 </t>
    <phoneticPr fontId="18" type="noConversion"/>
  </si>
  <si>
    <t xml:space="preserve"> 2014-01-24 </t>
    <phoneticPr fontId="18" type="noConversion"/>
  </si>
  <si>
    <t xml:space="preserve"> 2014-02-17 </t>
    <phoneticPr fontId="18" type="noConversion"/>
  </si>
  <si>
    <t xml:space="preserve"> 2014-02-20 </t>
    <phoneticPr fontId="18" type="noConversion"/>
  </si>
  <si>
    <t xml:space="preserve"> 2014-03-07 </t>
    <phoneticPr fontId="18" type="noConversion"/>
  </si>
  <si>
    <t xml:space="preserve"> 2014-03-13 </t>
    <phoneticPr fontId="18" type="noConversion"/>
  </si>
  <si>
    <t xml:space="preserve"> 2014-03-25 </t>
    <phoneticPr fontId="18" type="noConversion"/>
  </si>
  <si>
    <t xml:space="preserve"> 2014-04-17 </t>
    <phoneticPr fontId="18" type="noConversion"/>
  </si>
  <si>
    <t xml:space="preserve"> 2014-05-07 </t>
    <phoneticPr fontId="18" type="noConversion"/>
  </si>
  <si>
    <t xml:space="preserve"> 2014-05-14 </t>
    <phoneticPr fontId="18" type="noConversion"/>
  </si>
  <si>
    <t xml:space="preserve"> 2014-06-12 </t>
    <phoneticPr fontId="18" type="noConversion"/>
  </si>
  <si>
    <t xml:space="preserve"> 2014-06-23 </t>
    <phoneticPr fontId="18" type="noConversion"/>
  </si>
  <si>
    <t xml:space="preserve"> 2014-07-14 </t>
    <phoneticPr fontId="18" type="noConversion"/>
  </si>
  <si>
    <t xml:space="preserve"> 2014-07-29 </t>
    <phoneticPr fontId="18" type="noConversion"/>
  </si>
  <si>
    <t xml:space="preserve"> 2014-08-11 </t>
    <phoneticPr fontId="18" type="noConversion"/>
  </si>
  <si>
    <t xml:space="preserve"> 2014-09-29 </t>
    <phoneticPr fontId="18" type="noConversion"/>
  </si>
  <si>
    <t xml:space="preserve"> 2014-12-26 </t>
    <phoneticPr fontId="18" type="noConversion"/>
  </si>
  <si>
    <t xml:space="preserve"> 2014-12-30 </t>
    <phoneticPr fontId="18" type="noConversion"/>
  </si>
  <si>
    <t xml:space="preserve"> 2015-01-06 </t>
    <phoneticPr fontId="18" type="noConversion"/>
  </si>
  <si>
    <t xml:space="preserve"> 2015-03-16 </t>
    <phoneticPr fontId="18" type="noConversion"/>
  </si>
  <si>
    <t xml:space="preserve"> 2015-04-20 </t>
    <phoneticPr fontId="18" type="noConversion"/>
  </si>
  <si>
    <t xml:space="preserve"> 2015-04-24 </t>
    <phoneticPr fontId="18" type="noConversion"/>
  </si>
  <si>
    <t xml:space="preserve"> 2015-06-15 </t>
    <phoneticPr fontId="18" type="noConversion"/>
  </si>
  <si>
    <t xml:space="preserve"> 2015-08-20 </t>
    <phoneticPr fontId="18" type="noConversion"/>
  </si>
  <si>
    <t xml:space="preserve"> 2015-09-21 </t>
    <phoneticPr fontId="18" type="noConversion"/>
  </si>
  <si>
    <t xml:space="preserve"> 2015-10-30 </t>
    <phoneticPr fontId="18" type="noConversion"/>
  </si>
  <si>
    <t xml:space="preserve"> 2015-11-04 </t>
    <phoneticPr fontId="18" type="noConversion"/>
  </si>
  <si>
    <t xml:space="preserve"> 2015-11-30 </t>
    <phoneticPr fontId="18" type="noConversion"/>
  </si>
  <si>
    <t xml:space="preserve"> 2015-12-18 </t>
    <phoneticPr fontId="18" type="noConversion"/>
  </si>
  <si>
    <t xml:space="preserve"> 2015-12-23 </t>
    <phoneticPr fontId="18" type="noConversion"/>
  </si>
  <si>
    <t xml:space="preserve"> 2016-01-11 </t>
    <phoneticPr fontId="18" type="noConversion"/>
  </si>
  <si>
    <t xml:space="preserve"> 2016-02-24 </t>
    <phoneticPr fontId="18" type="noConversion"/>
  </si>
  <si>
    <t xml:space="preserve"> 2016-03-07 </t>
    <phoneticPr fontId="18" type="noConversion"/>
  </si>
  <si>
    <t xml:space="preserve"> 2016-03-17 </t>
    <phoneticPr fontId="18" type="noConversion"/>
  </si>
  <si>
    <t xml:space="preserve"> 2016-04-15 </t>
    <phoneticPr fontId="18" type="noConversion"/>
  </si>
  <si>
    <t xml:space="preserve"> 2016-04-19 </t>
    <phoneticPr fontId="18" type="noConversion"/>
  </si>
  <si>
    <t xml:space="preserve"> 2016-04-21 </t>
    <phoneticPr fontId="18" type="noConversion"/>
  </si>
  <si>
    <t xml:space="preserve"> 2016-04-27 </t>
    <phoneticPr fontId="18" type="noConversion"/>
  </si>
  <si>
    <t xml:space="preserve"> 2016-05-13 </t>
    <phoneticPr fontId="18" type="noConversion"/>
  </si>
  <si>
    <t xml:space="preserve"> 2016-05-17 </t>
    <phoneticPr fontId="18" type="noConversion"/>
  </si>
  <si>
    <t xml:space="preserve"> 2016-06-13 </t>
    <phoneticPr fontId="18" type="noConversion"/>
  </si>
  <si>
    <t xml:space="preserve"> 2016-06-22 </t>
    <phoneticPr fontId="18" type="noConversion"/>
  </si>
  <si>
    <t xml:space="preserve"> 2016-06-30 </t>
    <phoneticPr fontId="18" type="noConversion"/>
  </si>
  <si>
    <t xml:space="preserve"> 2016-07-12 </t>
    <phoneticPr fontId="18" type="noConversion"/>
  </si>
  <si>
    <t xml:space="preserve"> 2016-08-08 </t>
    <phoneticPr fontId="18" type="noConversion"/>
  </si>
  <si>
    <t xml:space="preserve"> 2016-08-16 </t>
    <phoneticPr fontId="18" type="noConversion"/>
  </si>
  <si>
    <t xml:space="preserve"> 2016-08-26 </t>
    <phoneticPr fontId="18" type="noConversion"/>
  </si>
  <si>
    <t xml:space="preserve"> 2016-09-23 </t>
    <phoneticPr fontId="18" type="noConversion"/>
  </si>
  <si>
    <t xml:space="preserve"> 2016-09-28 </t>
    <phoneticPr fontId="18" type="noConversion"/>
  </si>
  <si>
    <t xml:space="preserve"> 2016-10-14 </t>
    <phoneticPr fontId="18" type="noConversion"/>
  </si>
  <si>
    <t xml:space="preserve"> 2016-10-24 </t>
    <phoneticPr fontId="18" type="noConversion"/>
  </si>
  <si>
    <t xml:space="preserve"> 2016-11-01 </t>
    <phoneticPr fontId="18" type="noConversion"/>
  </si>
  <si>
    <t xml:space="preserve"> 2016-11-11 </t>
    <phoneticPr fontId="18" type="noConversion"/>
  </si>
  <si>
    <t xml:space="preserve"> 2016-11-23 </t>
    <phoneticPr fontId="18" type="noConversion"/>
  </si>
  <si>
    <t xml:space="preserve"> 2016-12-13 </t>
    <phoneticPr fontId="18" type="noConversion"/>
  </si>
  <si>
    <t xml:space="preserve"> 2017-01-09 </t>
    <phoneticPr fontId="18" type="noConversion"/>
  </si>
  <si>
    <t xml:space="preserve"> 2017-01-16 </t>
    <phoneticPr fontId="18" type="noConversion"/>
  </si>
  <si>
    <t xml:space="preserve"> 2017-01-26 </t>
    <phoneticPr fontId="18" type="noConversion"/>
  </si>
  <si>
    <t xml:space="preserve"> 2017-02-08 </t>
    <phoneticPr fontId="18" type="noConversion"/>
  </si>
  <si>
    <t xml:space="preserve"> 2017-02-27 </t>
    <phoneticPr fontId="18" type="noConversion"/>
  </si>
  <si>
    <t xml:space="preserve"> 2017-03-07 </t>
    <phoneticPr fontId="18" type="noConversion"/>
  </si>
  <si>
    <t xml:space="preserve"> 2017-03-20 </t>
    <phoneticPr fontId="18" type="noConversion"/>
  </si>
  <si>
    <t xml:space="preserve"> 2017-04-07 </t>
    <phoneticPr fontId="18" type="noConversion"/>
  </si>
  <si>
    <t xml:space="preserve"> 2017-04-21 </t>
    <phoneticPr fontId="18" type="noConversion"/>
  </si>
  <si>
    <t xml:space="preserve"> 2017-04-28 </t>
    <phoneticPr fontId="18" type="noConversion"/>
  </si>
  <si>
    <t xml:space="preserve"> 2017-05-10 </t>
    <phoneticPr fontId="18" type="noConversion"/>
  </si>
  <si>
    <t xml:space="preserve"> 2017-05-17 </t>
    <phoneticPr fontId="18" type="noConversion"/>
  </si>
  <si>
    <t xml:space="preserve"> 2017-06-09 </t>
    <phoneticPr fontId="18" type="noConversion"/>
  </si>
  <si>
    <t xml:space="preserve"> 2017-06-19 </t>
    <phoneticPr fontId="18" type="noConversion"/>
  </si>
  <si>
    <t xml:space="preserve"> 2017-06-30 </t>
    <phoneticPr fontId="18" type="noConversion"/>
  </si>
  <si>
    <t xml:space="preserve"> 2017-07-11 </t>
    <phoneticPr fontId="18" type="noConversion"/>
  </si>
  <si>
    <t xml:space="preserve"> 2017-07-13 </t>
    <phoneticPr fontId="18" type="noConversion"/>
  </si>
  <si>
    <t xml:space="preserve"> 2017-07-19 </t>
    <phoneticPr fontId="18" type="noConversion"/>
  </si>
  <si>
    <t xml:space="preserve"> 2017-08-03 </t>
    <phoneticPr fontId="18" type="noConversion"/>
  </si>
  <si>
    <t xml:space="preserve"> 2017-09-27 </t>
    <phoneticPr fontId="18" type="noConversion"/>
  </si>
  <si>
    <t xml:space="preserve"> 2017-11-06 </t>
    <phoneticPr fontId="18" type="noConversion"/>
  </si>
  <si>
    <t xml:space="preserve"> 2017-11-21 </t>
    <phoneticPr fontId="18" type="noConversion"/>
  </si>
  <si>
    <t xml:space="preserve"> 2017-11-27 </t>
    <phoneticPr fontId="18" type="noConversion"/>
  </si>
  <si>
    <t xml:space="preserve"> 2017-11-29 </t>
    <phoneticPr fontId="18" type="noConversion"/>
  </si>
  <si>
    <t xml:space="preserve"> 2017-12-28 </t>
    <phoneticPr fontId="18" type="noConversion"/>
  </si>
  <si>
    <t xml:space="preserve"> 2018-02-26 </t>
    <phoneticPr fontId="18" type="noConversion"/>
  </si>
  <si>
    <t xml:space="preserve"> 2018-03-30 </t>
    <phoneticPr fontId="18" type="noConversion"/>
  </si>
  <si>
    <t xml:space="preserve"> 2018-04-19 </t>
    <phoneticPr fontId="18" type="noConversion"/>
  </si>
  <si>
    <t xml:space="preserve"> 2018-05-02 </t>
    <phoneticPr fontId="18" type="noConversion"/>
  </si>
  <si>
    <t xml:space="preserve"> 2018-06-22 </t>
    <phoneticPr fontId="18" type="noConversion"/>
  </si>
  <si>
    <t xml:space="preserve"> 2018-06-28 </t>
    <phoneticPr fontId="18" type="noConversion"/>
  </si>
  <si>
    <t xml:space="preserve"> 2018-07-10 </t>
    <phoneticPr fontId="18" type="noConversion"/>
  </si>
  <si>
    <t xml:space="preserve"> 2018-07-27 </t>
    <phoneticPr fontId="18" type="noConversion"/>
  </si>
  <si>
    <t xml:space="preserve"> 2018-08-06 </t>
    <phoneticPr fontId="18" type="noConversion"/>
  </si>
  <si>
    <t xml:space="preserve"> 2018-08-13 </t>
    <phoneticPr fontId="18" type="noConversion"/>
  </si>
  <si>
    <t xml:space="preserve"> 2018-08-17 </t>
    <phoneticPr fontId="18" type="noConversion"/>
  </si>
  <si>
    <t xml:space="preserve"> 2018-08-23 </t>
    <phoneticPr fontId="18" type="noConversion"/>
  </si>
  <si>
    <t xml:space="preserve"> 2018-10-12 </t>
    <phoneticPr fontId="18" type="noConversion"/>
  </si>
  <si>
    <t xml:space="preserve"> 2018-10-19 </t>
    <phoneticPr fontId="18" type="noConversion"/>
  </si>
  <si>
    <t xml:space="preserve"> 2018-10-26 </t>
    <phoneticPr fontId="18" type="noConversion"/>
  </si>
  <si>
    <t xml:space="preserve"> 2018-11-01 </t>
    <phoneticPr fontId="18" type="noConversion"/>
  </si>
  <si>
    <t xml:space="preserve"> 2018-11-14 </t>
    <phoneticPr fontId="18" type="noConversion"/>
  </si>
  <si>
    <t xml:space="preserve"> 2018-12-04 </t>
    <phoneticPr fontId="18" type="noConversion"/>
  </si>
  <si>
    <t xml:space="preserve"> 2019-01-04 </t>
    <phoneticPr fontId="18" type="noConversion"/>
  </si>
  <si>
    <t xml:space="preserve"> 2019-01-14 </t>
    <phoneticPr fontId="18" type="noConversion"/>
  </si>
  <si>
    <t xml:space="preserve"> 2019-01-18 </t>
    <phoneticPr fontId="18" type="noConversion"/>
  </si>
  <si>
    <t>交易天数</t>
    <phoneticPr fontId="18" type="noConversion"/>
  </si>
  <si>
    <t>单利年化收益率</t>
    <phoneticPr fontId="18" type="noConversion"/>
  </si>
  <si>
    <t>单利日化收益率</t>
    <phoneticPr fontId="18" type="noConversion"/>
  </si>
  <si>
    <t>单利日化超额收益率</t>
    <phoneticPr fontId="18" type="noConversion"/>
  </si>
  <si>
    <t>单利年化超额收益率</t>
    <phoneticPr fontId="18" type="noConversion"/>
  </si>
  <si>
    <t>一年交易天数</t>
    <phoneticPr fontId="18" type="noConversion"/>
  </si>
  <si>
    <t>年化平均收益率</t>
    <phoneticPr fontId="18" type="noConversion"/>
  </si>
  <si>
    <t>最优杠杆f</t>
    <phoneticPr fontId="18" type="noConversion"/>
  </si>
  <si>
    <t>年份</t>
    <phoneticPr fontId="18" type="noConversion"/>
  </si>
  <si>
    <t>年平均收益率m</t>
    <phoneticPr fontId="18" type="noConversion"/>
  </si>
  <si>
    <t>年平均收益率标准差s</t>
    <phoneticPr fontId="18" type="noConversion"/>
  </si>
  <si>
    <t>年化平均收益率标准差</t>
    <phoneticPr fontId="18" type="noConversion"/>
  </si>
  <si>
    <t>年化平均超额收益率</t>
    <phoneticPr fontId="18" type="noConversion"/>
  </si>
  <si>
    <t>年化平均超额收益率标准差</t>
    <phoneticPr fontId="18" type="noConversion"/>
  </si>
  <si>
    <t>超额收益</t>
    <phoneticPr fontId="18" type="noConversion"/>
  </si>
  <si>
    <t>无杠杆复合增长率</t>
    <phoneticPr fontId="18" type="noConversion"/>
  </si>
  <si>
    <t>年化杠杆复合增长率</t>
    <phoneticPr fontId="18" type="noConversion"/>
  </si>
  <si>
    <t>无风险利率（银行三年）r</t>
    <phoneticPr fontId="18" type="noConversion"/>
  </si>
  <si>
    <t># coding:utf-8
from numpy import *
import numpy as np
if __name__ == '__main__':
    a1=array([[0.14933,-0.10400,0.06833,-0.04133,-0.06933,-0.03133,-0.05633,0.29867,0.43600,0.22933],
              [0.04800,0.11333,-0.08600,0.01800,-0.01400,-0.10300,-0.13833,0.45833,0.23867,0.27733]])
    r=0.04
    C=mat(np.cov(a1))
    M=mat(array([0.12793,0.12123]))
    F_dot=C.I*M.T
    G=r+F_dot.T*C*F_dot/2
    S=sqrt(F_dot.T*C*F_dot)
    print'VRB',a1[0]
    print'STRB',a1[1]
    print'COV',C
    print'inverse',C.I
    print'transpose',M.T
    print'F_dot',F_dot
    print'g(F_dot)',G
    print'SharpeRatio',S</t>
    <phoneticPr fontId="18" type="noConversion"/>
  </si>
  <si>
    <t>VRB [ 0.14933 -0.104    0.06833 -0.04133 -0.06933 -0.03133 -0.05633  0.29867
  0.436    0.22933]
STRB [ 0.048    0.11333 -0.086    0.018   -0.014   -0.103   -0.13833  0.45833
  0.23867  0.27733]
COV [[0.03366911 0.02598546]
 [0.02598546 0.03675128]]
inverse [[ 65.377569   -46.22603648]
 [-46.22603648  59.89463656]]
transpose [[0.12793]
 [0.12123]]
F_dot [[2.75977   ]
 [1.34732994]]
g(F_dot) [[0.29819709]]
SharpeRatio [[0.71860572]]</t>
    <phoneticPr fontId="18" type="noConversion"/>
  </si>
  <si>
    <t xml:space="preserve">波幅 2.7
短期 1.3
多策略最大复合增长率 0.30
多策略夏普比率率 0.71
</t>
    <phoneticPr fontId="18" type="noConversion"/>
  </si>
  <si>
    <t>年平均超额收益率m</t>
    <phoneticPr fontId="18" type="noConversion"/>
  </si>
  <si>
    <t>年平均超额收益率标准差s</t>
    <phoneticPr fontId="18" type="noConversion"/>
  </si>
  <si>
    <t>全部</t>
    <phoneticPr fontId="18" type="noConversion"/>
  </si>
</sst>
</file>

<file path=xl/styles.xml><?xml version="1.0" encoding="utf-8"?>
<styleSheet xmlns="http://schemas.openxmlformats.org/spreadsheetml/2006/main">
  <numFmts count="5">
    <numFmt numFmtId="176" formatCode="0_ "/>
    <numFmt numFmtId="177" formatCode="0_);[Red]\(0\)"/>
    <numFmt numFmtId="178" formatCode="0.00_ ;[Red]\-0.00\ "/>
    <numFmt numFmtId="179" formatCode="0_ ;[Red]\-0\ "/>
    <numFmt numFmtId="180" formatCode="0.000000_ ;[Red]\-0.000000\ "/>
  </numFmts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26">
    <xf numFmtId="0" fontId="0" fillId="0" borderId="0" xfId="0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0" borderId="0" xfId="0" applyFont="1">
      <alignment vertical="center"/>
    </xf>
    <xf numFmtId="176" fontId="2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20" fillId="0" borderId="0" xfId="0" applyNumberFormat="1" applyFont="1">
      <alignment vertical="center"/>
    </xf>
    <xf numFmtId="177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8" fontId="21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left" vertical="center"/>
    </xf>
    <xf numFmtId="180" fontId="20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left" vertical="center"/>
    </xf>
    <xf numFmtId="178" fontId="21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top" wrapText="1"/>
    </xf>
    <xf numFmtId="176" fontId="2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78" fontId="20" fillId="0" borderId="10" xfId="0" applyNumberFormat="1" applyFont="1" applyBorder="1" applyAlignment="1">
      <alignment horizontal="left" vertical="center"/>
    </xf>
    <xf numFmtId="178" fontId="20" fillId="0" borderId="10" xfId="0" applyNumberFormat="1" applyFont="1" applyBorder="1" applyAlignment="1">
      <alignment horizontal="center" vertical="center"/>
    </xf>
    <xf numFmtId="178" fontId="21" fillId="0" borderId="10" xfId="0" applyNumberFormat="1" applyFont="1" applyBorder="1" applyAlignment="1">
      <alignment horizontal="left" vertical="center"/>
    </xf>
    <xf numFmtId="176" fontId="2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78" fontId="20" fillId="0" borderId="10" xfId="0" applyNumberFormat="1" applyFont="1" applyBorder="1" applyAlignment="1">
      <alignment horizontal="center" vertical="center"/>
    </xf>
    <xf numFmtId="178" fontId="20" fillId="0" borderId="0" xfId="0" applyNumberFormat="1" applyFont="1" applyBorder="1" applyAlignment="1">
      <alignment horizontal="left" vertical="center"/>
    </xf>
    <xf numFmtId="178" fontId="20" fillId="0" borderId="0" xfId="0" applyNumberFormat="1" applyFont="1" applyBorder="1" applyAlignment="1">
      <alignment horizontal="center" vertical="center"/>
    </xf>
    <xf numFmtId="178" fontId="21" fillId="0" borderId="0" xfId="0" applyNumberFormat="1" applyFont="1" applyBorder="1" applyAlignment="1">
      <alignment horizontal="left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0"/>
  <sheetViews>
    <sheetView tabSelected="1" topLeftCell="A13" workbookViewId="0">
      <selection activeCell="B16" sqref="B16"/>
    </sheetView>
  </sheetViews>
  <sheetFormatPr defaultRowHeight="14.25"/>
  <cols>
    <col min="1" max="1" width="19" style="7" bestFit="1" customWidth="1"/>
    <col min="2" max="2" width="8.5" style="7" bestFit="1" customWidth="1"/>
    <col min="3" max="3" width="9.25" style="7" customWidth="1"/>
    <col min="4" max="4" width="20.5" style="8" bestFit="1" customWidth="1"/>
    <col min="5" max="5" width="7.5" style="8" bestFit="1" customWidth="1"/>
    <col min="6" max="6" width="9.125" style="8" bestFit="1" customWidth="1"/>
    <col min="7" max="7" width="7.625" style="6" bestFit="1" customWidth="1"/>
    <col min="8" max="8" width="14" style="11" bestFit="1" customWidth="1"/>
    <col min="9" max="9" width="12.375" style="8" bestFit="1" customWidth="1"/>
    <col min="10" max="10" width="15.625" style="11" bestFit="1" customWidth="1"/>
    <col min="11" max="11" width="15.625" style="8" bestFit="1" customWidth="1"/>
    <col min="12" max="15" width="9" style="1"/>
    <col min="16" max="16" width="18.375" style="1" customWidth="1"/>
    <col min="17" max="16384" width="9" style="1"/>
  </cols>
  <sheetData>
    <row r="1" spans="1:11">
      <c r="A1" s="7" t="s">
        <v>300</v>
      </c>
      <c r="B1" s="7" t="s">
        <v>21</v>
      </c>
      <c r="C1" s="7" t="s">
        <v>22</v>
      </c>
      <c r="D1" s="8" t="s">
        <v>23</v>
      </c>
      <c r="E1" s="8" t="s">
        <v>306</v>
      </c>
      <c r="F1" s="8" t="s">
        <v>24</v>
      </c>
      <c r="G1" s="6" t="s">
        <v>292</v>
      </c>
      <c r="H1" s="11" t="s">
        <v>294</v>
      </c>
      <c r="I1" s="8" t="s">
        <v>293</v>
      </c>
      <c r="J1" s="11" t="s">
        <v>295</v>
      </c>
      <c r="K1" s="8" t="s">
        <v>296</v>
      </c>
    </row>
    <row r="2" spans="1:11">
      <c r="A2" s="9">
        <v>2009</v>
      </c>
      <c r="B2" s="7">
        <f>data!B1</f>
        <v>30000</v>
      </c>
      <c r="C2" s="7">
        <f>data!C24</f>
        <v>35680</v>
      </c>
      <c r="D2" s="8">
        <f>(C2-B2)/data!B$1</f>
        <v>0.18933333333333333</v>
      </c>
      <c r="E2" s="8">
        <f>D2-B$13</f>
        <v>0.14933333333333332</v>
      </c>
      <c r="F2" s="8">
        <f>(C2-B2)/B2</f>
        <v>0.18933333333333333</v>
      </c>
      <c r="G2" s="6">
        <v>103</v>
      </c>
      <c r="H2" s="11">
        <f>(C2-B2)/data!B$1/G2</f>
        <v>1.8381877022653722E-3</v>
      </c>
      <c r="I2" s="8">
        <f>H2*B$14</f>
        <v>0.46322330097087377</v>
      </c>
      <c r="J2" s="11">
        <f>H2-B$13/B$14</f>
        <v>1.6794575435352135E-3</v>
      </c>
      <c r="K2" s="8">
        <f>J2*B$14</f>
        <v>0.42322330097087379</v>
      </c>
    </row>
    <row r="3" spans="1:11">
      <c r="A3" s="9">
        <v>2010</v>
      </c>
      <c r="B3" s="7">
        <f t="shared" ref="B3:B11" si="0">C2</f>
        <v>35680</v>
      </c>
      <c r="C3" s="7">
        <f>data!C52</f>
        <v>33760</v>
      </c>
      <c r="D3" s="8">
        <f>(C3-B3)/data!B$1</f>
        <v>-6.4000000000000001E-2</v>
      </c>
      <c r="E3" s="8">
        <f t="shared" ref="E3:E11" si="1">D3-B$13</f>
        <v>-0.10400000000000001</v>
      </c>
      <c r="F3" s="8">
        <f t="shared" ref="F3:F11" si="2">(C3-B3)/B3</f>
        <v>-5.3811659192825115E-2</v>
      </c>
      <c r="G3" s="6">
        <v>112</v>
      </c>
      <c r="H3" s="11">
        <f>(C3-B3)/data!B$1/G3</f>
        <v>-5.7142857142857147E-4</v>
      </c>
      <c r="I3" s="8">
        <f t="shared" ref="I3:I11" si="3">H3*B$14</f>
        <v>-0.14400000000000002</v>
      </c>
      <c r="J3" s="11">
        <f t="shared" ref="J3:J11" si="4">H3-B$13/B$14</f>
        <v>-7.301587301587302E-4</v>
      </c>
      <c r="K3" s="8">
        <f t="shared" ref="K3:K11" si="5">J3*B$14</f>
        <v>-0.184</v>
      </c>
    </row>
    <row r="4" spans="1:11">
      <c r="A4" s="9">
        <v>2011</v>
      </c>
      <c r="B4" s="7">
        <f t="shared" si="0"/>
        <v>33760</v>
      </c>
      <c r="C4" s="7">
        <f>data!C71</f>
        <v>37010</v>
      </c>
      <c r="D4" s="8">
        <f>(C4-B4)/data!B$1</f>
        <v>0.10833333333333334</v>
      </c>
      <c r="E4" s="8">
        <f t="shared" si="1"/>
        <v>6.8333333333333329E-2</v>
      </c>
      <c r="F4" s="8">
        <f t="shared" si="2"/>
        <v>9.6267772511848343E-2</v>
      </c>
      <c r="G4" s="6">
        <v>88</v>
      </c>
      <c r="H4" s="11">
        <f>(C4-B4)/data!B$1/G4</f>
        <v>1.2310606060606062E-3</v>
      </c>
      <c r="I4" s="8">
        <f t="shared" si="3"/>
        <v>0.31022727272727274</v>
      </c>
      <c r="J4" s="11">
        <f t="shared" si="4"/>
        <v>1.0723304473304475E-3</v>
      </c>
      <c r="K4" s="8">
        <f t="shared" si="5"/>
        <v>0.27022727272727276</v>
      </c>
    </row>
    <row r="5" spans="1:11">
      <c r="A5" s="9">
        <v>2012</v>
      </c>
      <c r="B5" s="7">
        <f t="shared" si="0"/>
        <v>37010</v>
      </c>
      <c r="C5" s="7">
        <f>data!C89</f>
        <v>36970</v>
      </c>
      <c r="D5" s="8">
        <f>(C5-B5)/data!B$1</f>
        <v>-1.3333333333333333E-3</v>
      </c>
      <c r="E5" s="8">
        <f t="shared" si="1"/>
        <v>-4.1333333333333333E-2</v>
      </c>
      <c r="F5" s="8">
        <f t="shared" si="2"/>
        <v>-1.0807889759524452E-3</v>
      </c>
      <c r="G5" s="6">
        <v>100</v>
      </c>
      <c r="H5" s="11">
        <f>(C5-B5)/data!B$1/G5</f>
        <v>-1.3333333333333333E-5</v>
      </c>
      <c r="I5" s="8">
        <f t="shared" si="3"/>
        <v>-3.3600000000000001E-3</v>
      </c>
      <c r="J5" s="11">
        <f t="shared" si="4"/>
        <v>-1.7206349206349205E-4</v>
      </c>
      <c r="K5" s="8">
        <f t="shared" si="5"/>
        <v>-4.3359999999999996E-2</v>
      </c>
    </row>
    <row r="6" spans="1:11">
      <c r="A6" s="9">
        <v>2013</v>
      </c>
      <c r="B6" s="7">
        <f t="shared" si="0"/>
        <v>36970</v>
      </c>
      <c r="C6" s="7">
        <f>data!C99</f>
        <v>36090</v>
      </c>
      <c r="D6" s="8">
        <f>(C6-B6)/data!B$1</f>
        <v>-2.9333333333333333E-2</v>
      </c>
      <c r="E6" s="8">
        <f t="shared" si="1"/>
        <v>-6.933333333333333E-2</v>
      </c>
      <c r="F6" s="8">
        <f t="shared" si="2"/>
        <v>-2.3803083581282122E-2</v>
      </c>
      <c r="G6" s="6">
        <v>65</v>
      </c>
      <c r="H6" s="11">
        <f>(C6-B6)/data!B$1/G6</f>
        <v>-4.5128205128205126E-4</v>
      </c>
      <c r="I6" s="8">
        <f t="shared" si="3"/>
        <v>-0.11372307692307691</v>
      </c>
      <c r="J6" s="11">
        <f t="shared" si="4"/>
        <v>-6.1001221001220993E-4</v>
      </c>
      <c r="K6" s="8">
        <f t="shared" si="5"/>
        <v>-0.15372307692307691</v>
      </c>
    </row>
    <row r="7" spans="1:11">
      <c r="A7" s="9">
        <v>2014</v>
      </c>
      <c r="B7" s="7">
        <f t="shared" si="0"/>
        <v>36090</v>
      </c>
      <c r="C7" s="7">
        <f>data!C117</f>
        <v>36350</v>
      </c>
      <c r="D7" s="8">
        <f>(C7-B7)/data!B$1</f>
        <v>8.6666666666666663E-3</v>
      </c>
      <c r="E7" s="8">
        <f t="shared" si="1"/>
        <v>-3.1333333333333338E-2</v>
      </c>
      <c r="F7" s="8">
        <f t="shared" si="2"/>
        <v>7.2042116929897475E-3</v>
      </c>
      <c r="G7" s="6">
        <v>96</v>
      </c>
      <c r="H7" s="11">
        <f>(C7-B7)/data!B$1/G7</f>
        <v>9.0277777777777774E-5</v>
      </c>
      <c r="I7" s="8">
        <f t="shared" si="3"/>
        <v>2.2749999999999999E-2</v>
      </c>
      <c r="J7" s="11">
        <f t="shared" si="4"/>
        <v>-6.8452380952380956E-5</v>
      </c>
      <c r="K7" s="8">
        <f t="shared" si="5"/>
        <v>-1.7250000000000001E-2</v>
      </c>
    </row>
    <row r="8" spans="1:11">
      <c r="A8" s="9">
        <v>2015</v>
      </c>
      <c r="B8" s="7">
        <f t="shared" si="0"/>
        <v>36350</v>
      </c>
      <c r="C8" s="7">
        <f>data!C129</f>
        <v>35860</v>
      </c>
      <c r="D8" s="8">
        <f>(C8-B8)/data!B$1</f>
        <v>-1.6333333333333332E-2</v>
      </c>
      <c r="E8" s="8">
        <f t="shared" si="1"/>
        <v>-5.6333333333333332E-2</v>
      </c>
      <c r="F8" s="8">
        <f t="shared" si="2"/>
        <v>-1.3480055020632738E-2</v>
      </c>
      <c r="G8" s="6">
        <v>85</v>
      </c>
      <c r="H8" s="11">
        <f>(C8-B8)/data!B$1/G8</f>
        <v>-1.9215686274509801E-4</v>
      </c>
      <c r="I8" s="8">
        <f t="shared" si="3"/>
        <v>-4.8423529411764699E-2</v>
      </c>
      <c r="J8" s="11">
        <f t="shared" si="4"/>
        <v>-3.5088702147525672E-4</v>
      </c>
      <c r="K8" s="8">
        <f t="shared" si="5"/>
        <v>-8.8423529411764692E-2</v>
      </c>
    </row>
    <row r="9" spans="1:11">
      <c r="A9" s="9">
        <v>2016</v>
      </c>
      <c r="B9" s="7">
        <f t="shared" si="0"/>
        <v>35860</v>
      </c>
      <c r="C9" s="7">
        <f>data!C154</f>
        <v>46020</v>
      </c>
      <c r="D9" s="8">
        <f>(C9-B9)/data!B$1</f>
        <v>0.33866666666666667</v>
      </c>
      <c r="E9" s="8">
        <f t="shared" si="1"/>
        <v>0.29866666666666669</v>
      </c>
      <c r="F9" s="8">
        <f t="shared" si="2"/>
        <v>0.28332403792526489</v>
      </c>
      <c r="G9" s="6">
        <v>102</v>
      </c>
      <c r="H9" s="11">
        <f>(C9-B9)/data!B$1/G9</f>
        <v>3.3202614379084969E-3</v>
      </c>
      <c r="I9" s="8">
        <f t="shared" si="3"/>
        <v>0.83670588235294119</v>
      </c>
      <c r="J9" s="11">
        <f t="shared" si="4"/>
        <v>3.161531279178338E-3</v>
      </c>
      <c r="K9" s="8">
        <f t="shared" si="5"/>
        <v>0.79670588235294115</v>
      </c>
    </row>
    <row r="10" spans="1:11">
      <c r="A10" s="9">
        <v>2017</v>
      </c>
      <c r="B10" s="7">
        <f t="shared" si="0"/>
        <v>46020</v>
      </c>
      <c r="C10" s="7">
        <f>data!C179</f>
        <v>60300</v>
      </c>
      <c r="D10" s="8">
        <f>(C10-B10)/data!B$1</f>
        <v>0.47599999999999998</v>
      </c>
      <c r="E10" s="8">
        <f t="shared" si="1"/>
        <v>0.436</v>
      </c>
      <c r="F10" s="8">
        <f t="shared" si="2"/>
        <v>0.31029986962190353</v>
      </c>
      <c r="G10" s="6">
        <v>92</v>
      </c>
      <c r="H10" s="11">
        <f>(C10-B10)/data!B$1/G10</f>
        <v>5.1739130434782605E-3</v>
      </c>
      <c r="I10" s="8">
        <f t="shared" si="3"/>
        <v>1.3038260869565217</v>
      </c>
      <c r="J10" s="11">
        <f t="shared" si="4"/>
        <v>5.015182884748102E-3</v>
      </c>
      <c r="K10" s="8">
        <f t="shared" si="5"/>
        <v>1.2638260869565217</v>
      </c>
    </row>
    <row r="11" spans="1:11">
      <c r="A11" s="9">
        <v>2018</v>
      </c>
      <c r="B11" s="7">
        <f t="shared" si="0"/>
        <v>60300</v>
      </c>
      <c r="C11" s="7">
        <f>data!C197</f>
        <v>68380</v>
      </c>
      <c r="D11" s="8">
        <f>(C11-B11)/data!B$1</f>
        <v>0.26933333333333331</v>
      </c>
      <c r="E11" s="8">
        <f t="shared" si="1"/>
        <v>0.22933333333333331</v>
      </c>
      <c r="F11" s="8">
        <f t="shared" si="2"/>
        <v>0.13399668325041458</v>
      </c>
      <c r="G11" s="6">
        <v>93</v>
      </c>
      <c r="H11" s="11">
        <f>(C11-B11)/data!B$1/G11</f>
        <v>2.8960573476702507E-3</v>
      </c>
      <c r="I11" s="8">
        <f t="shared" si="3"/>
        <v>0.72980645161290314</v>
      </c>
      <c r="J11" s="11">
        <f t="shared" si="4"/>
        <v>2.7373271889400922E-3</v>
      </c>
      <c r="K11" s="8">
        <f t="shared" si="5"/>
        <v>0.68980645161290322</v>
      </c>
    </row>
    <row r="13" spans="1:11">
      <c r="A13" s="7" t="s">
        <v>309</v>
      </c>
      <c r="B13" s="7">
        <v>0.04</v>
      </c>
    </row>
    <row r="14" spans="1:11" s="6" customFormat="1">
      <c r="A14" s="7" t="s">
        <v>297</v>
      </c>
      <c r="B14" s="9">
        <v>252</v>
      </c>
      <c r="C14" s="7"/>
      <c r="D14" s="8"/>
      <c r="E14" s="8"/>
      <c r="F14" s="8"/>
      <c r="H14" s="11"/>
      <c r="I14" s="8"/>
      <c r="J14" s="11"/>
      <c r="K14" s="8"/>
    </row>
    <row r="15" spans="1:11" s="6" customFormat="1">
      <c r="A15" s="22" t="s">
        <v>315</v>
      </c>
      <c r="B15" s="22"/>
      <c r="C15" s="7"/>
      <c r="D15" s="24"/>
      <c r="E15" s="24"/>
      <c r="F15" s="8"/>
      <c r="H15" s="11"/>
      <c r="I15" s="8"/>
      <c r="J15" s="11"/>
      <c r="K15" s="8"/>
    </row>
    <row r="16" spans="1:11" s="6" customFormat="1">
      <c r="A16" s="17" t="s">
        <v>301</v>
      </c>
      <c r="B16" s="18">
        <f>AVERAGE(D$2:D$11)</f>
        <v>0.12793333333333332</v>
      </c>
      <c r="C16" s="7"/>
      <c r="D16" s="23"/>
      <c r="E16" s="24"/>
      <c r="F16" s="8"/>
      <c r="H16" s="11"/>
      <c r="I16" s="8"/>
      <c r="J16" s="11"/>
      <c r="K16" s="8"/>
    </row>
    <row r="17" spans="1:16" s="6" customFormat="1">
      <c r="A17" s="17" t="s">
        <v>302</v>
      </c>
      <c r="B17" s="18">
        <f>STDEVP(D$2:D$11)</f>
        <v>0.17407627957625679</v>
      </c>
      <c r="C17" s="7"/>
      <c r="D17" s="23"/>
      <c r="E17" s="24"/>
      <c r="F17" s="8"/>
      <c r="H17" s="11"/>
      <c r="I17" s="8"/>
      <c r="J17" s="11"/>
      <c r="K17" s="8"/>
    </row>
    <row r="18" spans="1:16" s="6" customFormat="1">
      <c r="A18" s="17" t="s">
        <v>313</v>
      </c>
      <c r="B18" s="18">
        <f>AVERAGE(E$2:E$11)</f>
        <v>8.7933333333333336E-2</v>
      </c>
      <c r="C18" s="7"/>
      <c r="D18" s="23"/>
      <c r="E18" s="24"/>
      <c r="F18" s="8"/>
      <c r="H18" s="11"/>
      <c r="I18" s="8"/>
      <c r="J18" s="11"/>
      <c r="K18" s="8"/>
    </row>
    <row r="19" spans="1:16" s="6" customFormat="1">
      <c r="A19" s="17" t="s">
        <v>314</v>
      </c>
      <c r="B19" s="18">
        <f>STDEVP(E$2:E$11)</f>
        <v>0.17407627957625676</v>
      </c>
      <c r="C19" s="7"/>
      <c r="D19" s="23"/>
      <c r="E19" s="24"/>
      <c r="F19" s="8"/>
      <c r="H19" s="11"/>
      <c r="I19" s="8"/>
      <c r="J19" s="11"/>
      <c r="K19" s="8"/>
    </row>
    <row r="20" spans="1:16">
      <c r="A20" s="17" t="s">
        <v>298</v>
      </c>
      <c r="B20" s="18">
        <f>AVERAGE(I$2:I$11)</f>
        <v>0.33570323882856712</v>
      </c>
      <c r="D20" s="23"/>
      <c r="E20" s="24"/>
    </row>
    <row r="21" spans="1:16">
      <c r="A21" s="17" t="s">
        <v>303</v>
      </c>
      <c r="B21" s="18">
        <f>STDEVP(I$2:I$11)</f>
        <v>0.46400963628355663</v>
      </c>
      <c r="D21" s="23"/>
      <c r="E21" s="24"/>
    </row>
    <row r="22" spans="1:16">
      <c r="A22" s="17" t="s">
        <v>304</v>
      </c>
      <c r="B22" s="18">
        <f>AVERAGE(K$2:K$11)</f>
        <v>0.29570323882856708</v>
      </c>
      <c r="D22" s="23"/>
      <c r="E22" s="24"/>
    </row>
    <row r="23" spans="1:16">
      <c r="A23" s="17" t="s">
        <v>305</v>
      </c>
      <c r="B23" s="18">
        <f>STDEVP(K$2:K$11)</f>
        <v>0.46400963628355657</v>
      </c>
      <c r="C23" s="3"/>
      <c r="D23" s="23"/>
      <c r="E23" s="24"/>
      <c r="F23" s="4"/>
      <c r="G23" s="4"/>
      <c r="H23" s="12"/>
      <c r="I23" s="4"/>
      <c r="J23" s="12"/>
      <c r="K23" s="4"/>
      <c r="L23" s="4"/>
      <c r="M23" s="4"/>
      <c r="N23" s="4"/>
      <c r="O23" s="4"/>
      <c r="P23" s="4"/>
    </row>
    <row r="24" spans="1:16">
      <c r="A24" s="17" t="s">
        <v>25</v>
      </c>
      <c r="B24" s="18">
        <f>B$18/B$19</f>
        <v>0.50514253606168558</v>
      </c>
      <c r="D24" s="23"/>
      <c r="E24" s="24"/>
    </row>
    <row r="25" spans="1:16">
      <c r="A25" s="19" t="s">
        <v>299</v>
      </c>
      <c r="B25" s="18">
        <f>B$18/(B$17*B$17)</f>
        <v>2.901845887856306</v>
      </c>
      <c r="D25" s="25"/>
      <c r="E25" s="24"/>
    </row>
    <row r="26" spans="1:16">
      <c r="A26" s="17" t="s">
        <v>307</v>
      </c>
      <c r="B26" s="18">
        <f>B$13+B$18-(B$19*B$19)/2</f>
        <v>0.11278205777777779</v>
      </c>
      <c r="D26" s="23"/>
      <c r="E26" s="24"/>
    </row>
    <row r="27" spans="1:16">
      <c r="A27" s="19" t="s">
        <v>308</v>
      </c>
      <c r="B27" s="18">
        <f>B$13+B$25*B$18-(B$19*B$19)*(B$25*B$25)/2</f>
        <v>0.1675844908694156</v>
      </c>
      <c r="D27" s="25"/>
      <c r="E27" s="24"/>
    </row>
    <row r="30" spans="1:16">
      <c r="A30" s="20" t="s">
        <v>92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</row>
  </sheetData>
  <sortState ref="A1:B398">
    <sortCondition ref="B91"/>
  </sortState>
  <mergeCells count="2">
    <mergeCell ref="A30:N30"/>
    <mergeCell ref="A15:B15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"/>
  <sheetViews>
    <sheetView workbookViewId="0">
      <selection activeCell="B25" sqref="B25"/>
    </sheetView>
  </sheetViews>
  <sheetFormatPr defaultRowHeight="14.25"/>
  <cols>
    <col min="1" max="1" width="19" style="7" bestFit="1" customWidth="1"/>
    <col min="2" max="2" width="8.5" style="7" bestFit="1" customWidth="1"/>
    <col min="3" max="3" width="9.25" style="7" customWidth="1"/>
    <col min="4" max="4" width="9.125" style="8" bestFit="1" customWidth="1"/>
    <col min="5" max="5" width="9.125" style="8" customWidth="1"/>
    <col min="6" max="6" width="9.125" style="8" bestFit="1" customWidth="1"/>
    <col min="7" max="7" width="7.625" style="6" bestFit="1" customWidth="1"/>
    <col min="8" max="8" width="14" style="11" bestFit="1" customWidth="1"/>
    <col min="9" max="9" width="12.375" style="8" bestFit="1" customWidth="1"/>
    <col min="10" max="10" width="15.625" style="11" bestFit="1" customWidth="1"/>
    <col min="11" max="11" width="15.625" style="8" bestFit="1" customWidth="1"/>
    <col min="12" max="15" width="9" style="1"/>
    <col min="16" max="16" width="18.375" style="1" customWidth="1"/>
    <col min="17" max="16384" width="9" style="1"/>
  </cols>
  <sheetData>
    <row r="1" spans="1:11">
      <c r="A1" s="7" t="s">
        <v>300</v>
      </c>
      <c r="B1" s="7" t="s">
        <v>21</v>
      </c>
      <c r="C1" s="7" t="s">
        <v>22</v>
      </c>
      <c r="D1" s="8" t="s">
        <v>23</v>
      </c>
      <c r="E1" s="8" t="s">
        <v>306</v>
      </c>
      <c r="F1" s="8" t="s">
        <v>24</v>
      </c>
      <c r="G1" s="6" t="s">
        <v>292</v>
      </c>
      <c r="H1" s="11" t="s">
        <v>294</v>
      </c>
      <c r="I1" s="8" t="s">
        <v>293</v>
      </c>
      <c r="J1" s="11" t="s">
        <v>295</v>
      </c>
      <c r="K1" s="8" t="s">
        <v>296</v>
      </c>
    </row>
    <row r="2" spans="1:11">
      <c r="A2" s="9">
        <v>2009</v>
      </c>
      <c r="B2" s="7">
        <f>data!B1</f>
        <v>30000</v>
      </c>
      <c r="C2" s="7">
        <f>data1!C9</f>
        <v>32640</v>
      </c>
      <c r="D2" s="8">
        <f>(C2-B2)/data1!B$1</f>
        <v>8.7999999999999995E-2</v>
      </c>
      <c r="E2" s="8">
        <f>D2-B$13</f>
        <v>4.7999999999999994E-2</v>
      </c>
      <c r="F2" s="8">
        <f>(C2-B2)/B2</f>
        <v>8.7999999999999995E-2</v>
      </c>
      <c r="G2" s="6">
        <v>50</v>
      </c>
      <c r="H2" s="11">
        <f>(C2-B2)/data!B$1/G2</f>
        <v>1.7599999999999998E-3</v>
      </c>
      <c r="I2" s="8">
        <f>H2*B$14</f>
        <v>0.44351999999999997</v>
      </c>
      <c r="J2" s="11">
        <f>H2-B$13/B$14</f>
        <v>1.6012698412698411E-3</v>
      </c>
      <c r="K2" s="8">
        <f>J2*B$14</f>
        <v>0.40351999999999993</v>
      </c>
    </row>
    <row r="3" spans="1:11">
      <c r="A3" s="9">
        <v>2010</v>
      </c>
      <c r="B3" s="7">
        <f t="shared" ref="B3:B11" si="0">C2</f>
        <v>32640</v>
      </c>
      <c r="C3" s="7">
        <f>data1!C18</f>
        <v>37240</v>
      </c>
      <c r="D3" s="8">
        <f>(C3-B3)/data1!B$1</f>
        <v>0.15333333333333332</v>
      </c>
      <c r="E3" s="8">
        <f t="shared" ref="E3:E11" si="1">D3-B$13</f>
        <v>0.11333333333333331</v>
      </c>
      <c r="F3" s="8">
        <f t="shared" ref="F3:F11" si="2">(C3-B3)/B3</f>
        <v>0.14093137254901961</v>
      </c>
      <c r="G3" s="6">
        <v>128</v>
      </c>
      <c r="H3" s="11">
        <f>(C3-B3)/data!B$1/G3</f>
        <v>1.1979166666666666E-3</v>
      </c>
      <c r="I3" s="8">
        <f t="shared" ref="I3:I11" si="3">H3*B$14</f>
        <v>0.301875</v>
      </c>
      <c r="J3" s="11">
        <f t="shared" ref="J3:J11" si="4">H3-B$13/B$14</f>
        <v>1.0391865079365078E-3</v>
      </c>
      <c r="K3" s="8">
        <f t="shared" ref="K3:K11" si="5">J3*B$14</f>
        <v>0.26187499999999997</v>
      </c>
    </row>
    <row r="4" spans="1:11">
      <c r="A4" s="9">
        <v>2011</v>
      </c>
      <c r="B4" s="7">
        <f t="shared" si="0"/>
        <v>37240</v>
      </c>
      <c r="C4" s="7">
        <f>data1!C26</f>
        <v>35860</v>
      </c>
      <c r="D4" s="8">
        <f>(C4-B4)/data1!B$1</f>
        <v>-4.5999999999999999E-2</v>
      </c>
      <c r="E4" s="8">
        <f t="shared" si="1"/>
        <v>-8.5999999999999993E-2</v>
      </c>
      <c r="F4" s="8">
        <f t="shared" si="2"/>
        <v>-3.705692803437164E-2</v>
      </c>
      <c r="G4" s="6">
        <v>144</v>
      </c>
      <c r="H4" s="11">
        <f>(C4-B4)/data!B$1/G4</f>
        <v>-3.1944444444444446E-4</v>
      </c>
      <c r="I4" s="8">
        <f t="shared" si="3"/>
        <v>-8.0500000000000002E-2</v>
      </c>
      <c r="J4" s="11">
        <f t="shared" si="4"/>
        <v>-4.7817460317460319E-4</v>
      </c>
      <c r="K4" s="8">
        <f t="shared" si="5"/>
        <v>-0.12050000000000001</v>
      </c>
    </row>
    <row r="5" spans="1:11">
      <c r="A5" s="9">
        <v>2012</v>
      </c>
      <c r="B5" s="7">
        <f t="shared" si="0"/>
        <v>35860</v>
      </c>
      <c r="C5" s="7">
        <f>data1!C31</f>
        <v>37600</v>
      </c>
      <c r="D5" s="8">
        <f>(C5-B5)/data1!B$1</f>
        <v>5.8000000000000003E-2</v>
      </c>
      <c r="E5" s="8">
        <f t="shared" si="1"/>
        <v>1.8000000000000002E-2</v>
      </c>
      <c r="F5" s="8">
        <f t="shared" si="2"/>
        <v>4.8522030117122139E-2</v>
      </c>
      <c r="G5" s="6">
        <v>130</v>
      </c>
      <c r="H5" s="11">
        <f>(C5-B5)/data!B$1/G5</f>
        <v>4.4615384615384618E-4</v>
      </c>
      <c r="I5" s="8">
        <f t="shared" si="3"/>
        <v>0.11243076923076924</v>
      </c>
      <c r="J5" s="11">
        <f t="shared" si="4"/>
        <v>2.8742368742368745E-4</v>
      </c>
      <c r="K5" s="8">
        <f t="shared" si="5"/>
        <v>7.2430769230769243E-2</v>
      </c>
    </row>
    <row r="6" spans="1:11">
      <c r="A6" s="9">
        <v>2013</v>
      </c>
      <c r="B6" s="7">
        <f t="shared" si="0"/>
        <v>37600</v>
      </c>
      <c r="C6" s="7">
        <f>data1!C38</f>
        <v>38380</v>
      </c>
      <c r="D6" s="8">
        <f>(C6-B6)/data1!B$1</f>
        <v>2.5999999999999999E-2</v>
      </c>
      <c r="E6" s="8">
        <f t="shared" si="1"/>
        <v>-1.4000000000000002E-2</v>
      </c>
      <c r="F6" s="8">
        <f t="shared" si="2"/>
        <v>2.0744680851063829E-2</v>
      </c>
      <c r="G6" s="6">
        <v>79</v>
      </c>
      <c r="H6" s="11">
        <f>(C6-B6)/data!B$1/G6</f>
        <v>3.291139240506329E-4</v>
      </c>
      <c r="I6" s="8">
        <f t="shared" si="3"/>
        <v>8.2936708860759489E-2</v>
      </c>
      <c r="J6" s="11">
        <f t="shared" si="4"/>
        <v>1.7038376532047417E-4</v>
      </c>
      <c r="K6" s="8">
        <f t="shared" si="5"/>
        <v>4.2936708860759495E-2</v>
      </c>
    </row>
    <row r="7" spans="1:11">
      <c r="A7" s="9">
        <v>2014</v>
      </c>
      <c r="B7" s="7">
        <f t="shared" si="0"/>
        <v>38380</v>
      </c>
      <c r="C7" s="7">
        <f>data1!C41</f>
        <v>36490</v>
      </c>
      <c r="D7" s="8">
        <f>(C7-B7)/data1!B$1</f>
        <v>-6.3E-2</v>
      </c>
      <c r="E7" s="8">
        <f t="shared" si="1"/>
        <v>-0.10300000000000001</v>
      </c>
      <c r="F7" s="8">
        <f t="shared" si="2"/>
        <v>-4.9244398124022926E-2</v>
      </c>
      <c r="G7" s="6">
        <v>27</v>
      </c>
      <c r="H7" s="11">
        <f>(C7-B7)/data!B$1/G7</f>
        <v>-2.3333333333333335E-3</v>
      </c>
      <c r="I7" s="8">
        <f t="shared" si="3"/>
        <v>-0.58800000000000008</v>
      </c>
      <c r="J7" s="11">
        <f t="shared" si="4"/>
        <v>-2.4920634920634925E-3</v>
      </c>
      <c r="K7" s="8">
        <f t="shared" si="5"/>
        <v>-0.62800000000000011</v>
      </c>
    </row>
    <row r="8" spans="1:11">
      <c r="A8" s="9">
        <v>2015</v>
      </c>
      <c r="B8" s="7">
        <f t="shared" si="0"/>
        <v>36490</v>
      </c>
      <c r="C8" s="7">
        <f>data1!C49</f>
        <v>33540</v>
      </c>
      <c r="D8" s="8">
        <f>(C8-B8)/data1!B$1</f>
        <v>-9.8333333333333328E-2</v>
      </c>
      <c r="E8" s="8">
        <f t="shared" si="1"/>
        <v>-0.13833333333333334</v>
      </c>
      <c r="F8" s="8">
        <f t="shared" si="2"/>
        <v>-8.084406686763497E-2</v>
      </c>
      <c r="G8" s="6">
        <v>31</v>
      </c>
      <c r="H8" s="11">
        <f>(C8-B8)/data!B$1/G8</f>
        <v>-3.1720430107526881E-3</v>
      </c>
      <c r="I8" s="8">
        <f t="shared" si="3"/>
        <v>-0.79935483870967738</v>
      </c>
      <c r="J8" s="11">
        <f t="shared" si="4"/>
        <v>-3.3307731694828466E-3</v>
      </c>
      <c r="K8" s="8">
        <f t="shared" si="5"/>
        <v>-0.83935483870967731</v>
      </c>
    </row>
    <row r="9" spans="1:11">
      <c r="A9" s="9">
        <v>2016</v>
      </c>
      <c r="B9" s="7">
        <f t="shared" si="0"/>
        <v>33540</v>
      </c>
      <c r="C9" s="7">
        <f>data1!C65</f>
        <v>48490</v>
      </c>
      <c r="D9" s="8">
        <f>(C9-B9)/data1!B$1</f>
        <v>0.49833333333333335</v>
      </c>
      <c r="E9" s="8">
        <f t="shared" si="1"/>
        <v>0.45833333333333337</v>
      </c>
      <c r="F9" s="8">
        <f t="shared" si="2"/>
        <v>0.44573643410852715</v>
      </c>
      <c r="G9" s="6">
        <v>149</v>
      </c>
      <c r="H9" s="11">
        <f>(C9-B9)/data!B$1/G9</f>
        <v>3.3445190156599553E-3</v>
      </c>
      <c r="I9" s="8">
        <f t="shared" si="3"/>
        <v>0.84281879194630871</v>
      </c>
      <c r="J9" s="11">
        <f t="shared" si="4"/>
        <v>3.1857888569297964E-3</v>
      </c>
      <c r="K9" s="8">
        <f t="shared" si="5"/>
        <v>0.80281879194630867</v>
      </c>
    </row>
    <row r="10" spans="1:11">
      <c r="A10" s="9">
        <v>2017</v>
      </c>
      <c r="B10" s="7">
        <f t="shared" si="0"/>
        <v>48490</v>
      </c>
      <c r="C10" s="7">
        <f>data1!C78</f>
        <v>56850</v>
      </c>
      <c r="D10" s="8">
        <f>(C10-B10)/data1!B$1</f>
        <v>0.27866666666666667</v>
      </c>
      <c r="E10" s="8">
        <f t="shared" si="1"/>
        <v>0.23866666666666667</v>
      </c>
      <c r="F10" s="8">
        <f t="shared" si="2"/>
        <v>0.1724066817900598</v>
      </c>
      <c r="G10" s="6">
        <v>102</v>
      </c>
      <c r="H10" s="11">
        <f>(C10-B10)/data!B$1/G10</f>
        <v>2.7320261437908497E-3</v>
      </c>
      <c r="I10" s="8">
        <f t="shared" si="3"/>
        <v>0.68847058823529417</v>
      </c>
      <c r="J10" s="11">
        <f t="shared" si="4"/>
        <v>2.5732959850606908E-3</v>
      </c>
      <c r="K10" s="8">
        <f t="shared" si="5"/>
        <v>0.64847058823529402</v>
      </c>
    </row>
    <row r="11" spans="1:11">
      <c r="A11" s="9">
        <v>2018</v>
      </c>
      <c r="B11" s="7">
        <f t="shared" si="0"/>
        <v>56850</v>
      </c>
      <c r="C11" s="7">
        <f>data1!C86</f>
        <v>66370</v>
      </c>
      <c r="D11" s="8">
        <f>(C11-B11)/data1!B$1</f>
        <v>0.31733333333333336</v>
      </c>
      <c r="E11" s="8">
        <f t="shared" si="1"/>
        <v>0.27733333333333338</v>
      </c>
      <c r="F11" s="8">
        <f t="shared" si="2"/>
        <v>0.16745822339489885</v>
      </c>
      <c r="G11" s="6">
        <v>107</v>
      </c>
      <c r="H11" s="11">
        <f>(C11-B11)/data!B$1/G11</f>
        <v>2.9657320872274145E-3</v>
      </c>
      <c r="I11" s="8">
        <f t="shared" si="3"/>
        <v>0.74736448598130845</v>
      </c>
      <c r="J11" s="11">
        <f t="shared" si="4"/>
        <v>2.8070019284972556E-3</v>
      </c>
      <c r="K11" s="8">
        <f t="shared" si="5"/>
        <v>0.70736448598130841</v>
      </c>
    </row>
    <row r="13" spans="1:11">
      <c r="A13" s="7" t="s">
        <v>309</v>
      </c>
      <c r="B13" s="7">
        <v>0.04</v>
      </c>
    </row>
    <row r="14" spans="1:11" s="6" customFormat="1">
      <c r="A14" s="7" t="s">
        <v>297</v>
      </c>
      <c r="B14" s="9">
        <v>252</v>
      </c>
      <c r="C14" s="7"/>
      <c r="D14" s="8"/>
      <c r="E14" s="8"/>
      <c r="F14" s="8"/>
      <c r="H14" s="11"/>
      <c r="I14" s="8"/>
      <c r="J14" s="11"/>
      <c r="K14" s="8"/>
    </row>
    <row r="15" spans="1:11" s="6" customFormat="1">
      <c r="A15" s="7"/>
      <c r="B15" s="7"/>
      <c r="C15" s="7"/>
      <c r="D15" s="8"/>
      <c r="E15" s="8"/>
      <c r="F15" s="8"/>
      <c r="H15" s="11"/>
      <c r="I15" s="8"/>
      <c r="J15" s="11"/>
      <c r="K15" s="8"/>
    </row>
    <row r="16" spans="1:11" s="6" customFormat="1">
      <c r="A16" s="10" t="s">
        <v>301</v>
      </c>
      <c r="B16" s="7">
        <f>AVERAGE(D2:D11)</f>
        <v>0.12123333333333335</v>
      </c>
      <c r="C16" s="7"/>
      <c r="D16" s="8"/>
      <c r="E16" s="8"/>
      <c r="F16" s="8"/>
      <c r="H16" s="11"/>
      <c r="I16" s="8"/>
      <c r="J16" s="11"/>
      <c r="K16" s="8"/>
    </row>
    <row r="17" spans="1:16" s="6" customFormat="1">
      <c r="A17" s="10" t="s">
        <v>302</v>
      </c>
      <c r="B17" s="7">
        <f>STDEVP(D2:D11)</f>
        <v>0.18186973665541806</v>
      </c>
      <c r="C17" s="7"/>
      <c r="D17" s="8"/>
      <c r="E17" s="8"/>
      <c r="F17" s="8"/>
      <c r="H17" s="11"/>
      <c r="I17" s="8"/>
      <c r="J17" s="11"/>
      <c r="K17" s="8"/>
    </row>
    <row r="18" spans="1:16" s="6" customFormat="1">
      <c r="A18" s="10" t="s">
        <v>313</v>
      </c>
      <c r="B18" s="7">
        <f>AVERAGE(E2:E11)</f>
        <v>8.1233333333333338E-2</v>
      </c>
      <c r="C18" s="7"/>
      <c r="D18" s="8"/>
      <c r="E18" s="8"/>
      <c r="F18" s="8"/>
      <c r="H18" s="11"/>
      <c r="I18" s="8"/>
      <c r="J18" s="11"/>
      <c r="K18" s="8"/>
    </row>
    <row r="19" spans="1:16" s="6" customFormat="1">
      <c r="A19" s="10" t="s">
        <v>314</v>
      </c>
      <c r="B19" s="7">
        <f>STDEVP(E2:E11)</f>
        <v>0.18186973665541806</v>
      </c>
      <c r="C19" s="7"/>
      <c r="D19" s="8"/>
      <c r="E19" s="8"/>
      <c r="F19" s="8"/>
      <c r="H19" s="11"/>
      <c r="I19" s="8"/>
      <c r="J19" s="11"/>
      <c r="K19" s="8"/>
    </row>
    <row r="20" spans="1:16">
      <c r="A20" s="10" t="s">
        <v>298</v>
      </c>
      <c r="B20" s="7">
        <f>AVERAGE(I2:I11)</f>
        <v>0.17515615055447625</v>
      </c>
    </row>
    <row r="21" spans="1:16">
      <c r="A21" s="10" t="s">
        <v>303</v>
      </c>
      <c r="B21" s="7">
        <f>STDEVP(I2:I11)</f>
        <v>0.52293807097957801</v>
      </c>
    </row>
    <row r="22" spans="1:16">
      <c r="A22" s="10" t="s">
        <v>304</v>
      </c>
      <c r="B22" s="7">
        <f>AVERAGE(K2:K11)</f>
        <v>0.13515615055447622</v>
      </c>
    </row>
    <row r="23" spans="1:16">
      <c r="A23" s="10" t="s">
        <v>305</v>
      </c>
      <c r="B23" s="7">
        <f>STDEVP(K2:K11)</f>
        <v>0.5229380709795779</v>
      </c>
      <c r="C23" s="15"/>
      <c r="D23" s="16"/>
      <c r="E23" s="16"/>
      <c r="F23" s="16"/>
      <c r="G23" s="16"/>
      <c r="H23" s="12"/>
      <c r="I23" s="16"/>
      <c r="J23" s="12"/>
      <c r="K23" s="16"/>
      <c r="L23" s="16"/>
      <c r="M23" s="16"/>
      <c r="N23" s="16"/>
      <c r="O23" s="4"/>
      <c r="P23" s="4"/>
    </row>
    <row r="24" spans="1:16">
      <c r="A24" s="10" t="s">
        <v>25</v>
      </c>
      <c r="B24" s="7">
        <f>B18/B19</f>
        <v>0.44665668311404205</v>
      </c>
    </row>
    <row r="25" spans="1:16">
      <c r="A25" s="13" t="s">
        <v>299</v>
      </c>
      <c r="B25" s="7">
        <f>B18/(B17*B17)</f>
        <v>2.4559153783804399</v>
      </c>
    </row>
    <row r="26" spans="1:16">
      <c r="A26" s="10" t="s">
        <v>307</v>
      </c>
      <c r="B26" s="7">
        <f>B13+B18-(B19*B19)/2</f>
        <v>0.10469503277777778</v>
      </c>
    </row>
    <row r="27" spans="1:16">
      <c r="A27" s="13" t="s">
        <v>308</v>
      </c>
      <c r="B27" s="7">
        <f>B13+B25*B18-(B19*B19)*(B25*B25)/2</f>
        <v>0.13975109628521887</v>
      </c>
    </row>
    <row r="30" spans="1:16">
      <c r="A30" s="20" t="s">
        <v>92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</row>
  </sheetData>
  <mergeCells count="1">
    <mergeCell ref="A30:N30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0"/>
  <sheetViews>
    <sheetView topLeftCell="A16" workbookViewId="0">
      <selection activeCell="E2" sqref="E2"/>
    </sheetView>
  </sheetViews>
  <sheetFormatPr defaultRowHeight="14.25"/>
  <cols>
    <col min="1" max="1" width="13.5" style="5" customWidth="1"/>
    <col min="2" max="2" width="7.375" style="2" customWidth="1"/>
    <col min="3" max="16384" width="9" style="2"/>
  </cols>
  <sheetData>
    <row r="1" spans="1:3">
      <c r="A1" s="5" t="s">
        <v>20</v>
      </c>
      <c r="B1" s="2">
        <v>30000</v>
      </c>
    </row>
    <row r="2" spans="1:3">
      <c r="A2" s="5" t="s">
        <v>93</v>
      </c>
      <c r="B2" s="2">
        <v>610</v>
      </c>
      <c r="C2" s="2">
        <f>B1+B2</f>
        <v>30610</v>
      </c>
    </row>
    <row r="3" spans="1:3">
      <c r="A3" s="5" t="s">
        <v>94</v>
      </c>
      <c r="B3" s="2">
        <v>-990</v>
      </c>
      <c r="C3" s="2">
        <f>C2+B3</f>
        <v>29620</v>
      </c>
    </row>
    <row r="4" spans="1:3">
      <c r="A4" s="5" t="s">
        <v>95</v>
      </c>
      <c r="B4" s="2">
        <v>1280</v>
      </c>
      <c r="C4" s="2">
        <f t="shared" ref="C4:C67" si="0">C3+B4</f>
        <v>30900</v>
      </c>
    </row>
    <row r="5" spans="1:3">
      <c r="A5" s="5" t="s">
        <v>96</v>
      </c>
      <c r="B5" s="2">
        <v>510</v>
      </c>
      <c r="C5" s="2">
        <f t="shared" si="0"/>
        <v>31410</v>
      </c>
    </row>
    <row r="6" spans="1:3">
      <c r="A6" s="5" t="s">
        <v>97</v>
      </c>
      <c r="B6" s="2">
        <v>860</v>
      </c>
      <c r="C6" s="2">
        <f t="shared" si="0"/>
        <v>32270</v>
      </c>
    </row>
    <row r="7" spans="1:3">
      <c r="A7" s="5" t="s">
        <v>98</v>
      </c>
      <c r="B7" s="2">
        <v>910</v>
      </c>
      <c r="C7" s="2">
        <f t="shared" si="0"/>
        <v>33180</v>
      </c>
    </row>
    <row r="8" spans="1:3">
      <c r="A8" s="5" t="s">
        <v>99</v>
      </c>
      <c r="B8" s="2">
        <v>540</v>
      </c>
      <c r="C8" s="2">
        <f t="shared" si="0"/>
        <v>33720</v>
      </c>
    </row>
    <row r="9" spans="1:3">
      <c r="A9" s="5" t="s">
        <v>100</v>
      </c>
      <c r="B9" s="2">
        <v>510</v>
      </c>
      <c r="C9" s="2">
        <f t="shared" si="0"/>
        <v>34230</v>
      </c>
    </row>
    <row r="10" spans="1:3">
      <c r="A10" s="5" t="s">
        <v>101</v>
      </c>
      <c r="B10" s="2">
        <v>900</v>
      </c>
      <c r="C10" s="2">
        <f t="shared" si="0"/>
        <v>35130</v>
      </c>
    </row>
    <row r="11" spans="1:3">
      <c r="A11" s="5" t="s">
        <v>102</v>
      </c>
      <c r="B11" s="2">
        <v>950</v>
      </c>
      <c r="C11" s="2">
        <f t="shared" si="0"/>
        <v>36080</v>
      </c>
    </row>
    <row r="12" spans="1:3">
      <c r="A12" s="5" t="s">
        <v>103</v>
      </c>
      <c r="B12" s="2">
        <v>570</v>
      </c>
      <c r="C12" s="2">
        <f t="shared" si="0"/>
        <v>36650</v>
      </c>
    </row>
    <row r="13" spans="1:3">
      <c r="A13" s="5" t="s">
        <v>104</v>
      </c>
      <c r="B13" s="2">
        <v>-1490</v>
      </c>
      <c r="C13" s="2">
        <f t="shared" si="0"/>
        <v>35160</v>
      </c>
    </row>
    <row r="14" spans="1:3">
      <c r="A14" s="5" t="s">
        <v>105</v>
      </c>
      <c r="B14" s="2">
        <v>-1460</v>
      </c>
      <c r="C14" s="2">
        <f t="shared" si="0"/>
        <v>33700</v>
      </c>
    </row>
    <row r="15" spans="1:3">
      <c r="A15" s="5" t="s">
        <v>106</v>
      </c>
      <c r="B15" s="2">
        <v>-1190</v>
      </c>
      <c r="C15" s="2">
        <f t="shared" si="0"/>
        <v>32510</v>
      </c>
    </row>
    <row r="16" spans="1:3">
      <c r="A16" s="5" t="s">
        <v>107</v>
      </c>
      <c r="B16" s="2">
        <v>900</v>
      </c>
      <c r="C16" s="2">
        <f t="shared" si="0"/>
        <v>33410</v>
      </c>
    </row>
    <row r="17" spans="1:3">
      <c r="A17" s="5" t="s">
        <v>108</v>
      </c>
      <c r="B17" s="2">
        <v>-360</v>
      </c>
      <c r="C17" s="2">
        <f t="shared" si="0"/>
        <v>33050</v>
      </c>
    </row>
    <row r="18" spans="1:3">
      <c r="A18" s="5" t="s">
        <v>109</v>
      </c>
      <c r="B18" s="2">
        <v>620</v>
      </c>
      <c r="C18" s="2">
        <f t="shared" si="0"/>
        <v>33670</v>
      </c>
    </row>
    <row r="19" spans="1:3">
      <c r="A19" s="5" t="s">
        <v>110</v>
      </c>
      <c r="B19" s="2">
        <v>830</v>
      </c>
      <c r="C19" s="2">
        <f t="shared" si="0"/>
        <v>34500</v>
      </c>
    </row>
    <row r="20" spans="1:3">
      <c r="A20" s="5" t="s">
        <v>111</v>
      </c>
      <c r="B20" s="2">
        <v>1160</v>
      </c>
      <c r="C20" s="2">
        <f t="shared" si="0"/>
        <v>35660</v>
      </c>
    </row>
    <row r="21" spans="1:3">
      <c r="A21" s="5" t="s">
        <v>112</v>
      </c>
      <c r="B21" s="2">
        <v>-1500</v>
      </c>
      <c r="C21" s="2">
        <f t="shared" si="0"/>
        <v>34160</v>
      </c>
    </row>
    <row r="22" spans="1:3">
      <c r="A22" s="5" t="s">
        <v>113</v>
      </c>
      <c r="B22" s="2">
        <v>1000</v>
      </c>
      <c r="C22" s="2">
        <f t="shared" si="0"/>
        <v>35160</v>
      </c>
    </row>
    <row r="23" spans="1:3">
      <c r="A23" s="5" t="s">
        <v>114</v>
      </c>
      <c r="B23" s="2">
        <v>900</v>
      </c>
      <c r="C23" s="2">
        <f t="shared" si="0"/>
        <v>36060</v>
      </c>
    </row>
    <row r="24" spans="1:3">
      <c r="A24" s="5" t="s">
        <v>115</v>
      </c>
      <c r="B24" s="2">
        <v>-380</v>
      </c>
      <c r="C24" s="2">
        <f t="shared" si="0"/>
        <v>35680</v>
      </c>
    </row>
    <row r="25" spans="1:3">
      <c r="A25" s="5" t="s">
        <v>116</v>
      </c>
      <c r="B25" s="2">
        <v>-1170</v>
      </c>
      <c r="C25" s="2">
        <f t="shared" si="0"/>
        <v>34510</v>
      </c>
    </row>
    <row r="26" spans="1:3">
      <c r="A26" s="5" t="s">
        <v>117</v>
      </c>
      <c r="B26" s="2">
        <v>-900</v>
      </c>
      <c r="C26" s="2">
        <f t="shared" si="0"/>
        <v>33610</v>
      </c>
    </row>
    <row r="27" spans="1:3">
      <c r="A27" s="5" t="s">
        <v>118</v>
      </c>
      <c r="B27" s="2">
        <v>-340</v>
      </c>
      <c r="C27" s="2">
        <f t="shared" si="0"/>
        <v>33270</v>
      </c>
    </row>
    <row r="28" spans="1:3">
      <c r="A28" s="5" t="s">
        <v>119</v>
      </c>
      <c r="B28" s="2">
        <v>-1130</v>
      </c>
      <c r="C28" s="2">
        <f t="shared" si="0"/>
        <v>32140</v>
      </c>
    </row>
    <row r="29" spans="1:3">
      <c r="A29" s="5" t="s">
        <v>120</v>
      </c>
      <c r="B29" s="2">
        <v>550</v>
      </c>
      <c r="C29" s="2">
        <f t="shared" si="0"/>
        <v>32690</v>
      </c>
    </row>
    <row r="30" spans="1:3">
      <c r="A30" s="5" t="s">
        <v>121</v>
      </c>
      <c r="B30" s="2">
        <v>570</v>
      </c>
      <c r="C30" s="2">
        <f t="shared" si="0"/>
        <v>33260</v>
      </c>
    </row>
    <row r="31" spans="1:3">
      <c r="A31" s="5" t="s">
        <v>122</v>
      </c>
      <c r="B31" s="2">
        <v>580</v>
      </c>
      <c r="C31" s="2">
        <f t="shared" si="0"/>
        <v>33840</v>
      </c>
    </row>
    <row r="32" spans="1:3">
      <c r="A32" s="5" t="s">
        <v>123</v>
      </c>
      <c r="B32" s="2">
        <v>940</v>
      </c>
      <c r="C32" s="2">
        <f t="shared" si="0"/>
        <v>34780</v>
      </c>
    </row>
    <row r="33" spans="1:3">
      <c r="A33" s="5" t="s">
        <v>124</v>
      </c>
      <c r="B33" s="2">
        <v>520</v>
      </c>
      <c r="C33" s="2">
        <f t="shared" si="0"/>
        <v>35300</v>
      </c>
    </row>
    <row r="34" spans="1:3">
      <c r="A34" s="5" t="s">
        <v>125</v>
      </c>
      <c r="B34" s="2">
        <v>-790</v>
      </c>
      <c r="C34" s="2">
        <f t="shared" si="0"/>
        <v>34510</v>
      </c>
    </row>
    <row r="35" spans="1:3">
      <c r="A35" s="5" t="s">
        <v>126</v>
      </c>
      <c r="B35" s="2">
        <v>550</v>
      </c>
      <c r="C35" s="2">
        <f t="shared" si="0"/>
        <v>35060</v>
      </c>
    </row>
    <row r="36" spans="1:3">
      <c r="A36" s="5" t="s">
        <v>127</v>
      </c>
      <c r="B36" s="2">
        <v>640</v>
      </c>
      <c r="C36" s="2">
        <f t="shared" si="0"/>
        <v>35700</v>
      </c>
    </row>
    <row r="37" spans="1:3">
      <c r="A37" s="5" t="s">
        <v>128</v>
      </c>
      <c r="B37" s="2">
        <v>600</v>
      </c>
      <c r="C37" s="2">
        <f t="shared" si="0"/>
        <v>36300</v>
      </c>
    </row>
    <row r="38" spans="1:3">
      <c r="A38" s="5" t="s">
        <v>129</v>
      </c>
      <c r="B38" s="2">
        <v>-560</v>
      </c>
      <c r="C38" s="2">
        <f t="shared" si="0"/>
        <v>35740</v>
      </c>
    </row>
    <row r="39" spans="1:3">
      <c r="A39" s="5" t="s">
        <v>130</v>
      </c>
      <c r="B39" s="2">
        <v>-420</v>
      </c>
      <c r="C39" s="2">
        <f t="shared" si="0"/>
        <v>35320</v>
      </c>
    </row>
    <row r="40" spans="1:3">
      <c r="A40" s="5" t="s">
        <v>131</v>
      </c>
      <c r="B40" s="2">
        <v>1080</v>
      </c>
      <c r="C40" s="2">
        <f t="shared" si="0"/>
        <v>36400</v>
      </c>
    </row>
    <row r="41" spans="1:3">
      <c r="A41" s="5" t="s">
        <v>132</v>
      </c>
      <c r="B41" s="2">
        <v>740</v>
      </c>
      <c r="C41" s="2">
        <f t="shared" si="0"/>
        <v>37140</v>
      </c>
    </row>
    <row r="42" spans="1:3">
      <c r="A42" s="5" t="s">
        <v>133</v>
      </c>
      <c r="B42" s="2">
        <v>-410</v>
      </c>
      <c r="C42" s="2">
        <f t="shared" si="0"/>
        <v>36730</v>
      </c>
    </row>
    <row r="43" spans="1:3">
      <c r="A43" s="5" t="s">
        <v>134</v>
      </c>
      <c r="B43" s="2">
        <v>-1090</v>
      </c>
      <c r="C43" s="2">
        <f t="shared" si="0"/>
        <v>35640</v>
      </c>
    </row>
    <row r="44" spans="1:3">
      <c r="A44" s="5" t="s">
        <v>135</v>
      </c>
      <c r="B44" s="2">
        <v>1350</v>
      </c>
      <c r="C44" s="2">
        <f t="shared" si="0"/>
        <v>36990</v>
      </c>
    </row>
    <row r="45" spans="1:3">
      <c r="A45" s="5" t="s">
        <v>136</v>
      </c>
      <c r="B45" s="2">
        <v>-820</v>
      </c>
      <c r="C45" s="2">
        <f t="shared" si="0"/>
        <v>36170</v>
      </c>
    </row>
    <row r="46" spans="1:3">
      <c r="A46" s="5" t="s">
        <v>137</v>
      </c>
      <c r="B46" s="2">
        <v>520</v>
      </c>
      <c r="C46" s="2">
        <f t="shared" si="0"/>
        <v>36690</v>
      </c>
    </row>
    <row r="47" spans="1:3">
      <c r="A47" s="5" t="s">
        <v>138</v>
      </c>
      <c r="B47" s="2">
        <v>-2070</v>
      </c>
      <c r="C47" s="2">
        <f t="shared" si="0"/>
        <v>34620</v>
      </c>
    </row>
    <row r="48" spans="1:3">
      <c r="A48" s="5" t="s">
        <v>139</v>
      </c>
      <c r="B48" s="2">
        <v>-1120</v>
      </c>
      <c r="C48" s="2">
        <f t="shared" si="0"/>
        <v>33500</v>
      </c>
    </row>
    <row r="49" spans="1:3">
      <c r="A49" s="5" t="s">
        <v>140</v>
      </c>
      <c r="B49" s="2">
        <v>520</v>
      </c>
      <c r="C49" s="2">
        <f t="shared" si="0"/>
        <v>34020</v>
      </c>
    </row>
    <row r="50" spans="1:3">
      <c r="A50" s="5" t="s">
        <v>141</v>
      </c>
      <c r="B50" s="2">
        <v>500</v>
      </c>
      <c r="C50" s="2">
        <f t="shared" si="0"/>
        <v>34520</v>
      </c>
    </row>
    <row r="51" spans="1:3">
      <c r="A51" s="5" t="s">
        <v>142</v>
      </c>
      <c r="B51" s="2">
        <v>-460</v>
      </c>
      <c r="C51" s="2">
        <f t="shared" si="0"/>
        <v>34060</v>
      </c>
    </row>
    <row r="52" spans="1:3">
      <c r="A52" s="5" t="s">
        <v>143</v>
      </c>
      <c r="B52" s="2">
        <v>-300</v>
      </c>
      <c r="C52" s="2">
        <f t="shared" si="0"/>
        <v>33760</v>
      </c>
    </row>
    <row r="53" spans="1:3">
      <c r="A53" s="5" t="s">
        <v>144</v>
      </c>
      <c r="B53" s="2">
        <v>660</v>
      </c>
      <c r="C53" s="2">
        <f t="shared" si="0"/>
        <v>34420</v>
      </c>
    </row>
    <row r="54" spans="1:3">
      <c r="A54" s="5" t="s">
        <v>145</v>
      </c>
      <c r="B54" s="2">
        <v>-830</v>
      </c>
      <c r="C54" s="2">
        <f t="shared" si="0"/>
        <v>33590</v>
      </c>
    </row>
    <row r="55" spans="1:3">
      <c r="A55" s="5" t="s">
        <v>146</v>
      </c>
      <c r="B55" s="2">
        <v>990</v>
      </c>
      <c r="C55" s="2">
        <f t="shared" si="0"/>
        <v>34580</v>
      </c>
    </row>
    <row r="56" spans="1:3">
      <c r="A56" s="5" t="s">
        <v>147</v>
      </c>
      <c r="B56" s="2">
        <v>790</v>
      </c>
      <c r="C56" s="2">
        <f t="shared" si="0"/>
        <v>35370</v>
      </c>
    </row>
    <row r="57" spans="1:3">
      <c r="A57" s="5" t="s">
        <v>148</v>
      </c>
      <c r="B57" s="2">
        <v>940</v>
      </c>
      <c r="C57" s="2">
        <f t="shared" si="0"/>
        <v>36310</v>
      </c>
    </row>
    <row r="58" spans="1:3">
      <c r="A58" s="5" t="s">
        <v>149</v>
      </c>
      <c r="B58" s="2">
        <v>-940</v>
      </c>
      <c r="C58" s="2">
        <f t="shared" si="0"/>
        <v>35370</v>
      </c>
    </row>
    <row r="59" spans="1:3">
      <c r="A59" s="5" t="s">
        <v>150</v>
      </c>
      <c r="B59" s="2">
        <v>590</v>
      </c>
      <c r="C59" s="2">
        <f t="shared" si="0"/>
        <v>35960</v>
      </c>
    </row>
    <row r="60" spans="1:3">
      <c r="A60" s="5" t="s">
        <v>151</v>
      </c>
      <c r="B60" s="2">
        <v>670</v>
      </c>
      <c r="C60" s="2">
        <f t="shared" si="0"/>
        <v>36630</v>
      </c>
    </row>
    <row r="61" spans="1:3">
      <c r="A61" s="5" t="s">
        <v>152</v>
      </c>
      <c r="B61" s="2">
        <v>-310</v>
      </c>
      <c r="C61" s="2">
        <f t="shared" si="0"/>
        <v>36320</v>
      </c>
    </row>
    <row r="62" spans="1:3">
      <c r="A62" s="5" t="s">
        <v>153</v>
      </c>
      <c r="B62" s="2">
        <v>630</v>
      </c>
      <c r="C62" s="2">
        <f t="shared" si="0"/>
        <v>36950</v>
      </c>
    </row>
    <row r="63" spans="1:3">
      <c r="A63" s="5" t="s">
        <v>154</v>
      </c>
      <c r="B63" s="2">
        <v>770</v>
      </c>
      <c r="C63" s="2">
        <f t="shared" si="0"/>
        <v>37720</v>
      </c>
    </row>
    <row r="64" spans="1:3">
      <c r="A64" s="5" t="s">
        <v>155</v>
      </c>
      <c r="B64" s="2">
        <v>-140</v>
      </c>
      <c r="C64" s="2">
        <f t="shared" si="0"/>
        <v>37580</v>
      </c>
    </row>
    <row r="65" spans="1:3">
      <c r="A65" s="5" t="s">
        <v>156</v>
      </c>
      <c r="B65" s="2">
        <v>510</v>
      </c>
      <c r="C65" s="2">
        <f t="shared" si="0"/>
        <v>38090</v>
      </c>
    </row>
    <row r="66" spans="1:3">
      <c r="A66" s="5" t="s">
        <v>157</v>
      </c>
      <c r="B66" s="2">
        <v>-200</v>
      </c>
      <c r="C66" s="2">
        <f t="shared" si="0"/>
        <v>37890</v>
      </c>
    </row>
    <row r="67" spans="1:3">
      <c r="A67" s="5" t="s">
        <v>158</v>
      </c>
      <c r="B67" s="2">
        <v>-340</v>
      </c>
      <c r="C67" s="2">
        <f t="shared" si="0"/>
        <v>37550</v>
      </c>
    </row>
    <row r="68" spans="1:3">
      <c r="A68" s="5" t="s">
        <v>159</v>
      </c>
      <c r="B68" s="2">
        <v>-390</v>
      </c>
      <c r="C68" s="2">
        <f t="shared" ref="C68:C131" si="1">C67+B68</f>
        <v>37160</v>
      </c>
    </row>
    <row r="69" spans="1:3">
      <c r="A69" s="5" t="s">
        <v>160</v>
      </c>
      <c r="B69" s="2">
        <v>-650</v>
      </c>
      <c r="C69" s="2">
        <f t="shared" si="1"/>
        <v>36510</v>
      </c>
    </row>
    <row r="70" spans="1:3">
      <c r="A70" s="5" t="s">
        <v>161</v>
      </c>
      <c r="B70" s="2">
        <v>920</v>
      </c>
      <c r="C70" s="2">
        <f t="shared" si="1"/>
        <v>37430</v>
      </c>
    </row>
    <row r="71" spans="1:3">
      <c r="A71" s="5" t="s">
        <v>162</v>
      </c>
      <c r="B71" s="2">
        <v>-420</v>
      </c>
      <c r="C71" s="2">
        <f t="shared" si="1"/>
        <v>37010</v>
      </c>
    </row>
    <row r="72" spans="1:3">
      <c r="A72" s="5" t="s">
        <v>163</v>
      </c>
      <c r="B72" s="2">
        <v>-160</v>
      </c>
      <c r="C72" s="2">
        <f t="shared" si="1"/>
        <v>36850</v>
      </c>
    </row>
    <row r="73" spans="1:3">
      <c r="A73" s="5" t="s">
        <v>164</v>
      </c>
      <c r="B73" s="2">
        <v>-600</v>
      </c>
      <c r="C73" s="2">
        <f t="shared" si="1"/>
        <v>36250</v>
      </c>
    </row>
    <row r="74" spans="1:3">
      <c r="A74" s="5" t="s">
        <v>165</v>
      </c>
      <c r="B74" s="2">
        <v>500</v>
      </c>
      <c r="C74" s="2">
        <f t="shared" si="1"/>
        <v>36750</v>
      </c>
    </row>
    <row r="75" spans="1:3">
      <c r="A75" s="5" t="s">
        <v>166</v>
      </c>
      <c r="B75" s="2">
        <v>620</v>
      </c>
      <c r="C75" s="2">
        <f t="shared" si="1"/>
        <v>37370</v>
      </c>
    </row>
    <row r="76" spans="1:3">
      <c r="A76" s="5" t="s">
        <v>167</v>
      </c>
      <c r="B76" s="2">
        <v>570</v>
      </c>
      <c r="C76" s="2">
        <f t="shared" si="1"/>
        <v>37940</v>
      </c>
    </row>
    <row r="77" spans="1:3">
      <c r="A77" s="5" t="s">
        <v>168</v>
      </c>
      <c r="B77" s="2">
        <v>-580</v>
      </c>
      <c r="C77" s="2">
        <f t="shared" si="1"/>
        <v>37360</v>
      </c>
    </row>
    <row r="78" spans="1:3">
      <c r="A78" s="5" t="s">
        <v>169</v>
      </c>
      <c r="B78" s="2">
        <v>590</v>
      </c>
      <c r="C78" s="2">
        <f t="shared" si="1"/>
        <v>37950</v>
      </c>
    </row>
    <row r="79" spans="1:3">
      <c r="A79" s="5" t="s">
        <v>170</v>
      </c>
      <c r="B79" s="2">
        <v>-430</v>
      </c>
      <c r="C79" s="2">
        <f t="shared" si="1"/>
        <v>37520</v>
      </c>
    </row>
    <row r="80" spans="1:3">
      <c r="A80" s="5" t="s">
        <v>171</v>
      </c>
      <c r="B80" s="2">
        <v>-1170</v>
      </c>
      <c r="C80" s="2">
        <f t="shared" si="1"/>
        <v>36350</v>
      </c>
    </row>
    <row r="81" spans="1:3">
      <c r="A81" s="5" t="s">
        <v>172</v>
      </c>
      <c r="B81" s="2">
        <v>510</v>
      </c>
      <c r="C81" s="2">
        <f t="shared" si="1"/>
        <v>36860</v>
      </c>
    </row>
    <row r="82" spans="1:3">
      <c r="A82" s="5" t="s">
        <v>173</v>
      </c>
      <c r="B82" s="2">
        <v>-700</v>
      </c>
      <c r="C82" s="2">
        <f t="shared" si="1"/>
        <v>36160</v>
      </c>
    </row>
    <row r="83" spans="1:3">
      <c r="A83" s="5" t="s">
        <v>174</v>
      </c>
      <c r="B83" s="2">
        <v>-390</v>
      </c>
      <c r="C83" s="2">
        <f t="shared" si="1"/>
        <v>35770</v>
      </c>
    </row>
    <row r="84" spans="1:3">
      <c r="A84" s="5" t="s">
        <v>175</v>
      </c>
      <c r="B84" s="2">
        <v>520</v>
      </c>
      <c r="C84" s="2">
        <f t="shared" si="1"/>
        <v>36290</v>
      </c>
    </row>
    <row r="85" spans="1:3">
      <c r="A85" s="5" t="s">
        <v>176</v>
      </c>
      <c r="B85" s="2">
        <v>-850</v>
      </c>
      <c r="C85" s="2">
        <f t="shared" si="1"/>
        <v>35440</v>
      </c>
    </row>
    <row r="86" spans="1:3">
      <c r="A86" s="5" t="s">
        <v>177</v>
      </c>
      <c r="B86" s="2">
        <v>620</v>
      </c>
      <c r="C86" s="2">
        <f t="shared" si="1"/>
        <v>36060</v>
      </c>
    </row>
    <row r="87" spans="1:3">
      <c r="A87" s="5" t="s">
        <v>178</v>
      </c>
      <c r="B87" s="2">
        <v>-350</v>
      </c>
      <c r="C87" s="2">
        <f t="shared" si="1"/>
        <v>35710</v>
      </c>
    </row>
    <row r="88" spans="1:3">
      <c r="A88" s="5" t="s">
        <v>179</v>
      </c>
      <c r="B88" s="2">
        <v>660</v>
      </c>
      <c r="C88" s="2">
        <f t="shared" si="1"/>
        <v>36370</v>
      </c>
    </row>
    <row r="89" spans="1:3">
      <c r="A89" s="5" t="s">
        <v>180</v>
      </c>
      <c r="B89" s="2">
        <v>600</v>
      </c>
      <c r="C89" s="2">
        <f t="shared" si="1"/>
        <v>36970</v>
      </c>
    </row>
    <row r="90" spans="1:3">
      <c r="A90" s="5" t="s">
        <v>181</v>
      </c>
      <c r="B90" s="2">
        <v>-990</v>
      </c>
      <c r="C90" s="2">
        <f t="shared" si="1"/>
        <v>35980</v>
      </c>
    </row>
    <row r="91" spans="1:3">
      <c r="A91" s="5" t="s">
        <v>182</v>
      </c>
      <c r="B91" s="2">
        <v>-1010</v>
      </c>
      <c r="C91" s="2">
        <f t="shared" si="1"/>
        <v>34970</v>
      </c>
    </row>
    <row r="92" spans="1:3">
      <c r="A92" s="5" t="s">
        <v>183</v>
      </c>
      <c r="B92" s="2">
        <v>540</v>
      </c>
      <c r="C92" s="2">
        <f t="shared" si="1"/>
        <v>35510</v>
      </c>
    </row>
    <row r="93" spans="1:3">
      <c r="A93" s="5" t="s">
        <v>184</v>
      </c>
      <c r="B93" s="2">
        <v>-440</v>
      </c>
      <c r="C93" s="2">
        <f t="shared" si="1"/>
        <v>35070</v>
      </c>
    </row>
    <row r="94" spans="1:3">
      <c r="A94" s="5" t="s">
        <v>185</v>
      </c>
      <c r="B94" s="2">
        <v>730</v>
      </c>
      <c r="C94" s="2">
        <f t="shared" si="1"/>
        <v>35800</v>
      </c>
    </row>
    <row r="95" spans="1:3">
      <c r="A95" s="5" t="s">
        <v>186</v>
      </c>
      <c r="B95" s="2">
        <v>-230</v>
      </c>
      <c r="C95" s="2">
        <f t="shared" si="1"/>
        <v>35570</v>
      </c>
    </row>
    <row r="96" spans="1:3">
      <c r="A96" s="5" t="s">
        <v>187</v>
      </c>
      <c r="B96" s="2">
        <v>730</v>
      </c>
      <c r="C96" s="2">
        <f t="shared" si="1"/>
        <v>36300</v>
      </c>
    </row>
    <row r="97" spans="1:3">
      <c r="A97" s="5" t="s">
        <v>188</v>
      </c>
      <c r="B97" s="2">
        <v>500</v>
      </c>
      <c r="C97" s="2">
        <f t="shared" si="1"/>
        <v>36800</v>
      </c>
    </row>
    <row r="98" spans="1:3">
      <c r="A98" s="5" t="s">
        <v>189</v>
      </c>
      <c r="B98" s="2">
        <v>-230</v>
      </c>
      <c r="C98" s="2">
        <f t="shared" si="1"/>
        <v>36570</v>
      </c>
    </row>
    <row r="99" spans="1:3">
      <c r="A99" s="5" t="s">
        <v>190</v>
      </c>
      <c r="B99" s="2">
        <v>-480</v>
      </c>
      <c r="C99" s="2">
        <f t="shared" si="1"/>
        <v>36090</v>
      </c>
    </row>
    <row r="100" spans="1:3">
      <c r="A100" s="5" t="s">
        <v>191</v>
      </c>
      <c r="B100" s="2">
        <v>-620</v>
      </c>
      <c r="C100" s="2">
        <f t="shared" si="1"/>
        <v>35470</v>
      </c>
    </row>
    <row r="101" spans="1:3">
      <c r="A101" s="5" t="s">
        <v>192</v>
      </c>
      <c r="B101" s="2">
        <v>630</v>
      </c>
      <c r="C101" s="2">
        <f t="shared" si="1"/>
        <v>36100</v>
      </c>
    </row>
    <row r="102" spans="1:3">
      <c r="A102" s="5" t="s">
        <v>193</v>
      </c>
      <c r="B102" s="2">
        <v>710</v>
      </c>
      <c r="C102" s="2">
        <f t="shared" si="1"/>
        <v>36810</v>
      </c>
    </row>
    <row r="103" spans="1:3">
      <c r="A103" s="5" t="s">
        <v>194</v>
      </c>
      <c r="B103" s="2">
        <v>-430</v>
      </c>
      <c r="C103" s="2">
        <f t="shared" si="1"/>
        <v>36380</v>
      </c>
    </row>
    <row r="104" spans="1:3">
      <c r="A104" s="5" t="s">
        <v>195</v>
      </c>
      <c r="B104" s="2">
        <v>-660</v>
      </c>
      <c r="C104" s="2">
        <f t="shared" si="1"/>
        <v>35720</v>
      </c>
    </row>
    <row r="105" spans="1:3">
      <c r="A105" s="5" t="s">
        <v>196</v>
      </c>
      <c r="B105" s="2">
        <v>540</v>
      </c>
      <c r="C105" s="2">
        <f t="shared" si="1"/>
        <v>36260</v>
      </c>
    </row>
    <row r="106" spans="1:3">
      <c r="A106" s="5" t="s">
        <v>197</v>
      </c>
      <c r="B106" s="2">
        <v>600</v>
      </c>
      <c r="C106" s="2">
        <f t="shared" si="1"/>
        <v>36860</v>
      </c>
    </row>
    <row r="107" spans="1:3">
      <c r="A107" s="5" t="s">
        <v>198</v>
      </c>
      <c r="B107" s="2">
        <v>-350</v>
      </c>
      <c r="C107" s="2">
        <f t="shared" si="1"/>
        <v>36510</v>
      </c>
    </row>
    <row r="108" spans="1:3">
      <c r="A108" s="5" t="s">
        <v>199</v>
      </c>
      <c r="B108" s="2">
        <v>-600</v>
      </c>
      <c r="C108" s="2">
        <f t="shared" si="1"/>
        <v>35910</v>
      </c>
    </row>
    <row r="109" spans="1:3">
      <c r="A109" s="5" t="s">
        <v>200</v>
      </c>
      <c r="B109" s="2">
        <v>-250</v>
      </c>
      <c r="C109" s="2">
        <f t="shared" si="1"/>
        <v>35660</v>
      </c>
    </row>
    <row r="110" spans="1:3">
      <c r="A110" s="5" t="s">
        <v>201</v>
      </c>
      <c r="B110" s="2">
        <v>-330</v>
      </c>
      <c r="C110" s="2">
        <f t="shared" si="1"/>
        <v>35330</v>
      </c>
    </row>
    <row r="111" spans="1:3">
      <c r="A111" s="5" t="s">
        <v>202</v>
      </c>
      <c r="B111" s="2">
        <v>520</v>
      </c>
      <c r="C111" s="2">
        <f t="shared" si="1"/>
        <v>35850</v>
      </c>
    </row>
    <row r="112" spans="1:3">
      <c r="A112" s="5" t="s">
        <v>203</v>
      </c>
      <c r="B112" s="2">
        <v>560</v>
      </c>
      <c r="C112" s="2">
        <f t="shared" si="1"/>
        <v>36410</v>
      </c>
    </row>
    <row r="113" spans="1:3">
      <c r="A113" s="5" t="s">
        <v>204</v>
      </c>
      <c r="B113" s="2">
        <v>580</v>
      </c>
      <c r="C113" s="2">
        <f t="shared" si="1"/>
        <v>36990</v>
      </c>
    </row>
    <row r="114" spans="1:3">
      <c r="A114" s="5" t="s">
        <v>205</v>
      </c>
      <c r="B114" s="2">
        <v>-430</v>
      </c>
      <c r="C114" s="2">
        <f t="shared" si="1"/>
        <v>36560</v>
      </c>
    </row>
    <row r="115" spans="1:3">
      <c r="A115" s="5" t="s">
        <v>206</v>
      </c>
      <c r="B115" s="2">
        <v>-910</v>
      </c>
      <c r="C115" s="2">
        <f t="shared" si="1"/>
        <v>35650</v>
      </c>
    </row>
    <row r="116" spans="1:3">
      <c r="A116" s="5" t="s">
        <v>207</v>
      </c>
      <c r="B116" s="2">
        <v>-170</v>
      </c>
      <c r="C116" s="2">
        <f t="shared" si="1"/>
        <v>35480</v>
      </c>
    </row>
    <row r="117" spans="1:3">
      <c r="A117" s="5" t="s">
        <v>208</v>
      </c>
      <c r="B117" s="2">
        <v>870</v>
      </c>
      <c r="C117" s="2">
        <f t="shared" si="1"/>
        <v>36350</v>
      </c>
    </row>
    <row r="118" spans="1:3">
      <c r="A118" s="5" t="s">
        <v>209</v>
      </c>
      <c r="B118" s="2">
        <v>580</v>
      </c>
      <c r="C118" s="2">
        <f t="shared" si="1"/>
        <v>36930</v>
      </c>
    </row>
    <row r="119" spans="1:3">
      <c r="A119" s="5" t="s">
        <v>210</v>
      </c>
      <c r="B119" s="2">
        <v>530</v>
      </c>
      <c r="C119" s="2">
        <f t="shared" si="1"/>
        <v>37460</v>
      </c>
    </row>
    <row r="120" spans="1:3">
      <c r="A120" s="5" t="s">
        <v>211</v>
      </c>
      <c r="B120" s="2">
        <v>-470</v>
      </c>
      <c r="C120" s="2">
        <f t="shared" si="1"/>
        <v>36990</v>
      </c>
    </row>
    <row r="121" spans="1:3">
      <c r="A121" s="5" t="s">
        <v>212</v>
      </c>
      <c r="B121" s="2">
        <v>510</v>
      </c>
      <c r="C121" s="2">
        <f t="shared" si="1"/>
        <v>37500</v>
      </c>
    </row>
    <row r="122" spans="1:3">
      <c r="A122" s="5" t="s">
        <v>213</v>
      </c>
      <c r="B122" s="2">
        <v>-590</v>
      </c>
      <c r="C122" s="2">
        <f t="shared" si="1"/>
        <v>36910</v>
      </c>
    </row>
    <row r="123" spans="1:3">
      <c r="A123" s="5" t="s">
        <v>214</v>
      </c>
      <c r="B123" s="2">
        <v>-280</v>
      </c>
      <c r="C123" s="2">
        <f t="shared" si="1"/>
        <v>36630</v>
      </c>
    </row>
    <row r="124" spans="1:3">
      <c r="A124" s="5" t="s">
        <v>215</v>
      </c>
      <c r="B124" s="2">
        <v>-290</v>
      </c>
      <c r="C124" s="2">
        <f t="shared" si="1"/>
        <v>36340</v>
      </c>
    </row>
    <row r="125" spans="1:3">
      <c r="A125" s="5" t="s">
        <v>216</v>
      </c>
      <c r="B125" s="2">
        <v>-150</v>
      </c>
      <c r="C125" s="2">
        <f t="shared" si="1"/>
        <v>36190</v>
      </c>
    </row>
    <row r="126" spans="1:3">
      <c r="A126" s="5" t="s">
        <v>217</v>
      </c>
      <c r="B126" s="2">
        <v>-120</v>
      </c>
      <c r="C126" s="2">
        <f t="shared" si="1"/>
        <v>36070</v>
      </c>
    </row>
    <row r="127" spans="1:3">
      <c r="A127" s="5" t="s">
        <v>218</v>
      </c>
      <c r="B127" s="2">
        <v>-500</v>
      </c>
      <c r="C127" s="2">
        <f t="shared" si="1"/>
        <v>35570</v>
      </c>
    </row>
    <row r="128" spans="1:3">
      <c r="A128" s="5" t="s">
        <v>219</v>
      </c>
      <c r="B128" s="2">
        <v>580</v>
      </c>
      <c r="C128" s="2">
        <f t="shared" si="1"/>
        <v>36150</v>
      </c>
    </row>
    <row r="129" spans="1:3">
      <c r="A129" s="5" t="s">
        <v>220</v>
      </c>
      <c r="B129" s="2">
        <v>-290</v>
      </c>
      <c r="C129" s="2">
        <f t="shared" si="1"/>
        <v>35860</v>
      </c>
    </row>
    <row r="130" spans="1:3">
      <c r="A130" s="5" t="s">
        <v>221</v>
      </c>
      <c r="B130" s="2">
        <v>-240</v>
      </c>
      <c r="C130" s="2">
        <f t="shared" si="1"/>
        <v>35620</v>
      </c>
    </row>
    <row r="131" spans="1:3">
      <c r="A131" s="5" t="s">
        <v>222</v>
      </c>
      <c r="B131" s="2">
        <v>-290</v>
      </c>
      <c r="C131" s="2">
        <f t="shared" si="1"/>
        <v>35330</v>
      </c>
    </row>
    <row r="132" spans="1:3">
      <c r="A132" s="5" t="s">
        <v>223</v>
      </c>
      <c r="B132" s="2">
        <v>1200</v>
      </c>
      <c r="C132" s="2">
        <f t="shared" ref="C132:C195" si="2">C131+B132</f>
        <v>36530</v>
      </c>
    </row>
    <row r="133" spans="1:3">
      <c r="A133" s="5" t="s">
        <v>224</v>
      </c>
      <c r="B133" s="2">
        <v>690</v>
      </c>
      <c r="C133" s="2">
        <f t="shared" si="2"/>
        <v>37220</v>
      </c>
    </row>
    <row r="134" spans="1:3">
      <c r="A134" s="5" t="s">
        <v>225</v>
      </c>
      <c r="B134" s="2">
        <v>-550</v>
      </c>
      <c r="C134" s="2">
        <f t="shared" si="2"/>
        <v>36670</v>
      </c>
    </row>
    <row r="135" spans="1:3">
      <c r="A135" s="5" t="s">
        <v>226</v>
      </c>
      <c r="B135" s="2">
        <v>1050</v>
      </c>
      <c r="C135" s="2">
        <f t="shared" si="2"/>
        <v>37720</v>
      </c>
    </row>
    <row r="136" spans="1:3">
      <c r="A136" s="5" t="s">
        <v>227</v>
      </c>
      <c r="B136" s="2">
        <v>1570</v>
      </c>
      <c r="C136" s="2">
        <f t="shared" si="2"/>
        <v>39290</v>
      </c>
    </row>
    <row r="137" spans="1:3">
      <c r="A137" s="5" t="s">
        <v>228</v>
      </c>
      <c r="B137" s="2">
        <v>-1430</v>
      </c>
      <c r="C137" s="2">
        <f t="shared" si="2"/>
        <v>37860</v>
      </c>
    </row>
    <row r="138" spans="1:3">
      <c r="A138" s="5" t="s">
        <v>229</v>
      </c>
      <c r="B138" s="2">
        <v>-1140</v>
      </c>
      <c r="C138" s="2">
        <f t="shared" si="2"/>
        <v>36720</v>
      </c>
    </row>
    <row r="139" spans="1:3">
      <c r="A139" s="5" t="s">
        <v>230</v>
      </c>
      <c r="B139" s="2">
        <v>590</v>
      </c>
      <c r="C139" s="2">
        <f t="shared" si="2"/>
        <v>37310</v>
      </c>
    </row>
    <row r="140" spans="1:3">
      <c r="A140" s="5" t="s">
        <v>231</v>
      </c>
      <c r="B140" s="2">
        <v>860</v>
      </c>
      <c r="C140" s="2">
        <f t="shared" si="2"/>
        <v>38170</v>
      </c>
    </row>
    <row r="141" spans="1:3">
      <c r="A141" s="5" t="s">
        <v>232</v>
      </c>
      <c r="B141" s="2">
        <v>730</v>
      </c>
      <c r="C141" s="2">
        <f t="shared" si="2"/>
        <v>38900</v>
      </c>
    </row>
    <row r="142" spans="1:3">
      <c r="A142" s="5" t="s">
        <v>233</v>
      </c>
      <c r="B142" s="2">
        <v>680</v>
      </c>
      <c r="C142" s="2">
        <f t="shared" si="2"/>
        <v>39580</v>
      </c>
    </row>
    <row r="143" spans="1:3">
      <c r="A143" s="5" t="s">
        <v>234</v>
      </c>
      <c r="B143" s="2">
        <v>1210</v>
      </c>
      <c r="C143" s="2">
        <f t="shared" si="2"/>
        <v>40790</v>
      </c>
    </row>
    <row r="144" spans="1:3">
      <c r="A144" s="5" t="s">
        <v>235</v>
      </c>
      <c r="B144" s="2">
        <v>1020</v>
      </c>
      <c r="C144" s="2">
        <f t="shared" si="2"/>
        <v>41810</v>
      </c>
    </row>
    <row r="145" spans="1:3">
      <c r="A145" s="5" t="s">
        <v>236</v>
      </c>
      <c r="B145" s="2">
        <v>540</v>
      </c>
      <c r="C145" s="2">
        <f t="shared" si="2"/>
        <v>42350</v>
      </c>
    </row>
    <row r="146" spans="1:3">
      <c r="A146" s="5" t="s">
        <v>237</v>
      </c>
      <c r="B146" s="2">
        <v>-790</v>
      </c>
      <c r="C146" s="2">
        <f t="shared" si="2"/>
        <v>41560</v>
      </c>
    </row>
    <row r="147" spans="1:3">
      <c r="A147" s="5" t="s">
        <v>238</v>
      </c>
      <c r="B147" s="2">
        <v>630</v>
      </c>
      <c r="C147" s="2">
        <f t="shared" si="2"/>
        <v>42190</v>
      </c>
    </row>
    <row r="148" spans="1:3">
      <c r="A148" s="5" t="s">
        <v>239</v>
      </c>
      <c r="B148" s="2">
        <v>-300</v>
      </c>
      <c r="C148" s="2">
        <f t="shared" si="2"/>
        <v>41890</v>
      </c>
    </row>
    <row r="149" spans="1:3">
      <c r="A149" s="5" t="s">
        <v>240</v>
      </c>
      <c r="B149" s="2">
        <v>590</v>
      </c>
      <c r="C149" s="2">
        <f t="shared" si="2"/>
        <v>42480</v>
      </c>
    </row>
    <row r="150" spans="1:3">
      <c r="A150" s="5" t="s">
        <v>241</v>
      </c>
      <c r="B150" s="2">
        <v>510</v>
      </c>
      <c r="C150" s="2">
        <f t="shared" si="2"/>
        <v>42990</v>
      </c>
    </row>
    <row r="151" spans="1:3">
      <c r="A151" s="5" t="s">
        <v>242</v>
      </c>
      <c r="B151" s="2">
        <v>530</v>
      </c>
      <c r="C151" s="2">
        <f t="shared" si="2"/>
        <v>43520</v>
      </c>
    </row>
    <row r="152" spans="1:3">
      <c r="A152" s="5" t="s">
        <v>243</v>
      </c>
      <c r="B152" s="2">
        <v>1260</v>
      </c>
      <c r="C152" s="2">
        <f t="shared" si="2"/>
        <v>44780</v>
      </c>
    </row>
    <row r="153" spans="1:3">
      <c r="A153" s="5" t="s">
        <v>244</v>
      </c>
      <c r="B153" s="2">
        <v>630</v>
      </c>
      <c r="C153" s="2">
        <f t="shared" si="2"/>
        <v>45410</v>
      </c>
    </row>
    <row r="154" spans="1:3">
      <c r="A154" s="5" t="s">
        <v>245</v>
      </c>
      <c r="B154" s="2">
        <v>610</v>
      </c>
      <c r="C154" s="2">
        <f t="shared" si="2"/>
        <v>46020</v>
      </c>
    </row>
    <row r="155" spans="1:3">
      <c r="A155" s="5" t="s">
        <v>246</v>
      </c>
      <c r="B155" s="2">
        <v>1160</v>
      </c>
      <c r="C155" s="2">
        <f t="shared" si="2"/>
        <v>47180</v>
      </c>
    </row>
    <row r="156" spans="1:3">
      <c r="A156" s="5" t="s">
        <v>247</v>
      </c>
      <c r="B156" s="2">
        <v>2050</v>
      </c>
      <c r="C156" s="2">
        <f t="shared" si="2"/>
        <v>49230</v>
      </c>
    </row>
    <row r="157" spans="1:3">
      <c r="A157" s="5" t="s">
        <v>248</v>
      </c>
      <c r="B157" s="2">
        <v>730</v>
      </c>
      <c r="C157" s="2">
        <f t="shared" si="2"/>
        <v>49960</v>
      </c>
    </row>
    <row r="158" spans="1:3">
      <c r="A158" s="5" t="s">
        <v>249</v>
      </c>
      <c r="B158" s="2">
        <v>760</v>
      </c>
      <c r="C158" s="2">
        <f t="shared" si="2"/>
        <v>50720</v>
      </c>
    </row>
    <row r="159" spans="1:3">
      <c r="A159" s="5" t="s">
        <v>250</v>
      </c>
      <c r="B159" s="2">
        <v>600</v>
      </c>
      <c r="C159" s="2">
        <f t="shared" si="2"/>
        <v>51320</v>
      </c>
    </row>
    <row r="160" spans="1:3">
      <c r="A160" s="5" t="s">
        <v>251</v>
      </c>
      <c r="B160" s="2">
        <v>-610</v>
      </c>
      <c r="C160" s="2">
        <f t="shared" si="2"/>
        <v>50710</v>
      </c>
    </row>
    <row r="161" spans="1:3">
      <c r="A161" s="5" t="s">
        <v>252</v>
      </c>
      <c r="B161" s="2">
        <v>-970</v>
      </c>
      <c r="C161" s="2">
        <f t="shared" si="2"/>
        <v>49740</v>
      </c>
    </row>
    <row r="162" spans="1:3">
      <c r="A162" s="5" t="s">
        <v>253</v>
      </c>
      <c r="B162" s="2">
        <v>-1460</v>
      </c>
      <c r="C162" s="2">
        <f t="shared" si="2"/>
        <v>48280</v>
      </c>
    </row>
    <row r="163" spans="1:3">
      <c r="A163" s="5" t="s">
        <v>254</v>
      </c>
      <c r="B163" s="2">
        <v>730</v>
      </c>
      <c r="C163" s="2">
        <f t="shared" si="2"/>
        <v>49010</v>
      </c>
    </row>
    <row r="164" spans="1:3">
      <c r="A164" s="5" t="s">
        <v>255</v>
      </c>
      <c r="B164" s="2">
        <v>1410</v>
      </c>
      <c r="C164" s="2">
        <f t="shared" si="2"/>
        <v>50420</v>
      </c>
    </row>
    <row r="165" spans="1:3">
      <c r="A165" s="5" t="s">
        <v>256</v>
      </c>
      <c r="B165" s="2">
        <v>670</v>
      </c>
      <c r="C165" s="2">
        <f t="shared" si="2"/>
        <v>51090</v>
      </c>
    </row>
    <row r="166" spans="1:3">
      <c r="A166" s="5" t="s">
        <v>257</v>
      </c>
      <c r="B166" s="2">
        <v>1170</v>
      </c>
      <c r="C166" s="2">
        <f t="shared" si="2"/>
        <v>52260</v>
      </c>
    </row>
    <row r="167" spans="1:3">
      <c r="A167" s="5" t="s">
        <v>258</v>
      </c>
      <c r="B167" s="2">
        <v>600</v>
      </c>
      <c r="C167" s="2">
        <f t="shared" si="2"/>
        <v>52860</v>
      </c>
    </row>
    <row r="168" spans="1:3">
      <c r="A168" s="5" t="s">
        <v>259</v>
      </c>
      <c r="B168" s="2">
        <v>580</v>
      </c>
      <c r="C168" s="2">
        <f t="shared" si="2"/>
        <v>53440</v>
      </c>
    </row>
    <row r="169" spans="1:3">
      <c r="A169" s="5" t="s">
        <v>260</v>
      </c>
      <c r="B169" s="2">
        <v>660</v>
      </c>
      <c r="C169" s="2">
        <f t="shared" si="2"/>
        <v>54100</v>
      </c>
    </row>
    <row r="170" spans="1:3">
      <c r="A170" s="5" t="s">
        <v>261</v>
      </c>
      <c r="B170" s="2">
        <v>1460</v>
      </c>
      <c r="C170" s="2">
        <f t="shared" si="2"/>
        <v>55560</v>
      </c>
    </row>
    <row r="171" spans="1:3">
      <c r="A171" s="5" t="s">
        <v>262</v>
      </c>
      <c r="B171" s="2">
        <v>850</v>
      </c>
      <c r="C171" s="2">
        <f t="shared" si="2"/>
        <v>56410</v>
      </c>
    </row>
    <row r="172" spans="1:3">
      <c r="A172" s="5" t="s">
        <v>263</v>
      </c>
      <c r="B172" s="2">
        <v>500</v>
      </c>
      <c r="C172" s="2">
        <f t="shared" si="2"/>
        <v>56910</v>
      </c>
    </row>
    <row r="173" spans="1:3">
      <c r="A173" s="5" t="s">
        <v>264</v>
      </c>
      <c r="B173" s="2">
        <v>570</v>
      </c>
      <c r="C173" s="2">
        <f t="shared" si="2"/>
        <v>57480</v>
      </c>
    </row>
    <row r="174" spans="1:3">
      <c r="A174" s="5" t="s">
        <v>265</v>
      </c>
      <c r="B174" s="2">
        <v>600</v>
      </c>
      <c r="C174" s="2">
        <f t="shared" si="2"/>
        <v>58080</v>
      </c>
    </row>
    <row r="175" spans="1:3">
      <c r="A175" s="5" t="s">
        <v>266</v>
      </c>
      <c r="B175" s="2">
        <v>1140</v>
      </c>
      <c r="C175" s="2">
        <f t="shared" si="2"/>
        <v>59220</v>
      </c>
    </row>
    <row r="176" spans="1:3">
      <c r="A176" s="5" t="s">
        <v>267</v>
      </c>
      <c r="B176" s="2">
        <v>560</v>
      </c>
      <c r="C176" s="2">
        <f t="shared" si="2"/>
        <v>59780</v>
      </c>
    </row>
    <row r="177" spans="1:3">
      <c r="A177" s="5" t="s">
        <v>268</v>
      </c>
      <c r="B177" s="2">
        <v>510</v>
      </c>
      <c r="C177" s="2">
        <f t="shared" si="2"/>
        <v>60290</v>
      </c>
    </row>
    <row r="178" spans="1:3">
      <c r="A178" s="5" t="s">
        <v>269</v>
      </c>
      <c r="B178" s="2">
        <v>600</v>
      </c>
      <c r="C178" s="2">
        <f t="shared" si="2"/>
        <v>60890</v>
      </c>
    </row>
    <row r="179" spans="1:3">
      <c r="A179" s="5" t="s">
        <v>270</v>
      </c>
      <c r="B179" s="2">
        <v>-590</v>
      </c>
      <c r="C179" s="2">
        <f t="shared" si="2"/>
        <v>60300</v>
      </c>
    </row>
    <row r="180" spans="1:3">
      <c r="A180" s="5" t="s">
        <v>271</v>
      </c>
      <c r="B180" s="2">
        <v>860</v>
      </c>
      <c r="C180" s="2">
        <f t="shared" si="2"/>
        <v>61160</v>
      </c>
    </row>
    <row r="181" spans="1:3">
      <c r="A181" s="5" t="s">
        <v>272</v>
      </c>
      <c r="B181" s="2">
        <v>1400</v>
      </c>
      <c r="C181" s="2">
        <f t="shared" si="2"/>
        <v>62560</v>
      </c>
    </row>
    <row r="182" spans="1:3">
      <c r="A182" s="5" t="s">
        <v>273</v>
      </c>
      <c r="B182" s="2">
        <v>790</v>
      </c>
      <c r="C182" s="2">
        <f t="shared" si="2"/>
        <v>63350</v>
      </c>
    </row>
    <row r="183" spans="1:3">
      <c r="A183" s="5" t="s">
        <v>274</v>
      </c>
      <c r="B183" s="2">
        <v>1650</v>
      </c>
      <c r="C183" s="2">
        <f t="shared" si="2"/>
        <v>65000</v>
      </c>
    </row>
    <row r="184" spans="1:3">
      <c r="A184" s="5" t="s">
        <v>275</v>
      </c>
      <c r="B184" s="2">
        <v>-570</v>
      </c>
      <c r="C184" s="2">
        <f t="shared" si="2"/>
        <v>64430</v>
      </c>
    </row>
    <row r="185" spans="1:3">
      <c r="A185" s="5" t="s">
        <v>276</v>
      </c>
      <c r="B185" s="2">
        <v>710</v>
      </c>
      <c r="C185" s="2">
        <f t="shared" si="2"/>
        <v>65140</v>
      </c>
    </row>
    <row r="186" spans="1:3">
      <c r="A186" s="5" t="s">
        <v>277</v>
      </c>
      <c r="B186" s="2">
        <v>740</v>
      </c>
      <c r="C186" s="2">
        <f t="shared" si="2"/>
        <v>65880</v>
      </c>
    </row>
    <row r="187" spans="1:3">
      <c r="A187" s="5" t="s">
        <v>278</v>
      </c>
      <c r="B187" s="2">
        <v>1000</v>
      </c>
      <c r="C187" s="2">
        <f t="shared" si="2"/>
        <v>66880</v>
      </c>
    </row>
    <row r="188" spans="1:3">
      <c r="A188" s="5" t="s">
        <v>279</v>
      </c>
      <c r="B188" s="2">
        <v>560</v>
      </c>
      <c r="C188" s="2">
        <f t="shared" si="2"/>
        <v>67440</v>
      </c>
    </row>
    <row r="189" spans="1:3">
      <c r="A189" s="5" t="s">
        <v>280</v>
      </c>
      <c r="B189" s="2">
        <v>700</v>
      </c>
      <c r="C189" s="2">
        <f t="shared" si="2"/>
        <v>68140</v>
      </c>
    </row>
    <row r="190" spans="1:3">
      <c r="A190" s="5" t="s">
        <v>281</v>
      </c>
      <c r="B190" s="2">
        <v>1130</v>
      </c>
      <c r="C190" s="2">
        <f t="shared" si="2"/>
        <v>69270</v>
      </c>
    </row>
    <row r="191" spans="1:3">
      <c r="A191" s="5" t="s">
        <v>282</v>
      </c>
      <c r="B191" s="2">
        <v>-1180</v>
      </c>
      <c r="C191" s="2">
        <f t="shared" si="2"/>
        <v>68090</v>
      </c>
    </row>
    <row r="192" spans="1:3">
      <c r="A192" s="5" t="s">
        <v>283</v>
      </c>
      <c r="B192" s="2">
        <v>580</v>
      </c>
      <c r="C192" s="2">
        <f t="shared" si="2"/>
        <v>68670</v>
      </c>
    </row>
    <row r="193" spans="1:3">
      <c r="A193" s="5" t="s">
        <v>284</v>
      </c>
      <c r="B193" s="2">
        <v>-1050</v>
      </c>
      <c r="C193" s="2">
        <f t="shared" si="2"/>
        <v>67620</v>
      </c>
    </row>
    <row r="194" spans="1:3">
      <c r="A194" s="5" t="s">
        <v>285</v>
      </c>
      <c r="B194" s="2">
        <v>640</v>
      </c>
      <c r="C194" s="2">
        <f t="shared" si="2"/>
        <v>68260</v>
      </c>
    </row>
    <row r="195" spans="1:3">
      <c r="A195" s="5" t="s">
        <v>286</v>
      </c>
      <c r="B195" s="2">
        <v>-1240</v>
      </c>
      <c r="C195" s="2">
        <f t="shared" si="2"/>
        <v>67020</v>
      </c>
    </row>
    <row r="196" spans="1:3">
      <c r="A196" s="5" t="s">
        <v>287</v>
      </c>
      <c r="B196" s="2">
        <v>660</v>
      </c>
      <c r="C196" s="2">
        <f t="shared" ref="C196:C200" si="3">C195+B196</f>
        <v>67680</v>
      </c>
    </row>
    <row r="197" spans="1:3">
      <c r="A197" s="5" t="s">
        <v>288</v>
      </c>
      <c r="B197" s="2">
        <v>700</v>
      </c>
      <c r="C197" s="2">
        <f t="shared" si="3"/>
        <v>68380</v>
      </c>
    </row>
    <row r="198" spans="1:3">
      <c r="A198" s="5" t="s">
        <v>289</v>
      </c>
      <c r="B198" s="2">
        <v>580</v>
      </c>
      <c r="C198" s="2">
        <f t="shared" si="3"/>
        <v>68960</v>
      </c>
    </row>
    <row r="199" spans="1:3">
      <c r="A199" s="5" t="s">
        <v>290</v>
      </c>
      <c r="B199" s="2">
        <v>660</v>
      </c>
      <c r="C199" s="2">
        <f t="shared" si="3"/>
        <v>69620</v>
      </c>
    </row>
    <row r="200" spans="1:3">
      <c r="A200" s="5" t="s">
        <v>291</v>
      </c>
      <c r="B200" s="2">
        <v>990</v>
      </c>
      <c r="C200" s="2">
        <f t="shared" si="3"/>
        <v>70610</v>
      </c>
    </row>
  </sheetData>
  <sortState ref="A1:B199">
    <sortCondition ref="A1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7"/>
  <sheetViews>
    <sheetView topLeftCell="A70" workbookViewId="0">
      <selection activeCell="C86" sqref="C86"/>
    </sheetView>
  </sheetViews>
  <sheetFormatPr defaultRowHeight="14.25"/>
  <cols>
    <col min="1" max="1" width="14.5" style="2" customWidth="1"/>
    <col min="2" max="16384" width="9" style="2"/>
  </cols>
  <sheetData>
    <row r="1" spans="1:3">
      <c r="A1" s="2" t="s">
        <v>20</v>
      </c>
      <c r="B1" s="2">
        <v>30000</v>
      </c>
    </row>
    <row r="2" spans="1:3">
      <c r="A2" s="2" t="s">
        <v>67</v>
      </c>
      <c r="B2" s="2">
        <v>-200</v>
      </c>
      <c r="C2" s="2">
        <f>B1+B2</f>
        <v>29800</v>
      </c>
    </row>
    <row r="3" spans="1:3">
      <c r="A3" s="2" t="s">
        <v>1</v>
      </c>
      <c r="B3" s="2">
        <v>-1060</v>
      </c>
      <c r="C3" s="2">
        <f>C2+B3</f>
        <v>28740</v>
      </c>
    </row>
    <row r="4" spans="1:3">
      <c r="A4" s="2" t="s">
        <v>2</v>
      </c>
      <c r="B4" s="2">
        <v>-1460</v>
      </c>
      <c r="C4" s="2">
        <f t="shared" ref="C4:C67" si="0">C3+B4</f>
        <v>27280</v>
      </c>
    </row>
    <row r="5" spans="1:3">
      <c r="A5" s="2" t="s">
        <v>51</v>
      </c>
      <c r="B5" s="2">
        <v>-680</v>
      </c>
      <c r="C5" s="2">
        <f t="shared" si="0"/>
        <v>26600</v>
      </c>
    </row>
    <row r="6" spans="1:3">
      <c r="A6" s="2" t="s">
        <v>88</v>
      </c>
      <c r="B6" s="2">
        <v>2560</v>
      </c>
      <c r="C6" s="2">
        <f t="shared" si="0"/>
        <v>29160</v>
      </c>
    </row>
    <row r="7" spans="1:3">
      <c r="A7" s="2" t="s">
        <v>78</v>
      </c>
      <c r="B7" s="2">
        <v>2030</v>
      </c>
      <c r="C7" s="2">
        <f t="shared" si="0"/>
        <v>31190</v>
      </c>
    </row>
    <row r="8" spans="1:3">
      <c r="A8" s="2" t="s">
        <v>0</v>
      </c>
      <c r="B8" s="2">
        <v>-960</v>
      </c>
      <c r="C8" s="2">
        <f t="shared" si="0"/>
        <v>30230</v>
      </c>
    </row>
    <row r="9" spans="1:3">
      <c r="A9" s="2" t="s">
        <v>86</v>
      </c>
      <c r="B9" s="2">
        <v>2410</v>
      </c>
      <c r="C9" s="2">
        <f t="shared" si="0"/>
        <v>32640</v>
      </c>
    </row>
    <row r="10" spans="1:3">
      <c r="A10" s="2" t="s">
        <v>52</v>
      </c>
      <c r="B10" s="2">
        <v>-620</v>
      </c>
      <c r="C10" s="2">
        <f t="shared" si="0"/>
        <v>32020</v>
      </c>
    </row>
    <row r="11" spans="1:3">
      <c r="A11" s="2" t="s">
        <v>91</v>
      </c>
      <c r="B11" s="2">
        <v>2900</v>
      </c>
      <c r="C11" s="2">
        <f t="shared" si="0"/>
        <v>34920</v>
      </c>
    </row>
    <row r="12" spans="1:3">
      <c r="A12" s="2" t="s">
        <v>33</v>
      </c>
      <c r="B12" s="2">
        <v>-1100</v>
      </c>
      <c r="C12" s="2">
        <f t="shared" si="0"/>
        <v>33820</v>
      </c>
    </row>
    <row r="13" spans="1:3">
      <c r="A13" s="2" t="s">
        <v>38</v>
      </c>
      <c r="B13" s="2">
        <v>-1000</v>
      </c>
      <c r="C13" s="2">
        <f t="shared" si="0"/>
        <v>32820</v>
      </c>
    </row>
    <row r="14" spans="1:3">
      <c r="A14" s="2" t="s">
        <v>11</v>
      </c>
      <c r="B14" s="2">
        <v>2320</v>
      </c>
      <c r="C14" s="2">
        <f t="shared" si="0"/>
        <v>35140</v>
      </c>
    </row>
    <row r="15" spans="1:3">
      <c r="A15" s="2" t="s">
        <v>64</v>
      </c>
      <c r="B15" s="2">
        <v>-350</v>
      </c>
      <c r="C15" s="2">
        <f t="shared" si="0"/>
        <v>34790</v>
      </c>
    </row>
    <row r="16" spans="1:3">
      <c r="A16" s="2" t="s">
        <v>28</v>
      </c>
      <c r="B16" s="2">
        <v>-1380</v>
      </c>
      <c r="C16" s="2">
        <f t="shared" si="0"/>
        <v>33410</v>
      </c>
    </row>
    <row r="17" spans="1:3">
      <c r="A17" s="2" t="s">
        <v>7</v>
      </c>
      <c r="B17" s="2">
        <v>1910</v>
      </c>
      <c r="C17" s="2">
        <f t="shared" si="0"/>
        <v>35320</v>
      </c>
    </row>
    <row r="18" spans="1:3">
      <c r="A18" s="2" t="s">
        <v>72</v>
      </c>
      <c r="B18" s="2">
        <v>1920</v>
      </c>
      <c r="C18" s="2">
        <f t="shared" si="0"/>
        <v>37240</v>
      </c>
    </row>
    <row r="19" spans="1:3">
      <c r="A19" s="2" t="s">
        <v>76</v>
      </c>
      <c r="B19" s="2">
        <v>2000</v>
      </c>
      <c r="C19" s="2">
        <f t="shared" si="0"/>
        <v>39240</v>
      </c>
    </row>
    <row r="20" spans="1:3">
      <c r="A20" s="2" t="s">
        <v>34</v>
      </c>
      <c r="B20" s="2">
        <v>-1060</v>
      </c>
      <c r="C20" s="2">
        <f t="shared" si="0"/>
        <v>38180</v>
      </c>
    </row>
    <row r="21" spans="1:3">
      <c r="A21" s="2" t="s">
        <v>29</v>
      </c>
      <c r="B21" s="2">
        <v>-1380</v>
      </c>
      <c r="C21" s="2">
        <f t="shared" si="0"/>
        <v>36800</v>
      </c>
    </row>
    <row r="22" spans="1:3">
      <c r="A22" s="2" t="s">
        <v>74</v>
      </c>
      <c r="B22" s="2">
        <v>1950</v>
      </c>
      <c r="C22" s="2">
        <f t="shared" si="0"/>
        <v>38750</v>
      </c>
    </row>
    <row r="23" spans="1:3">
      <c r="A23" s="2" t="s">
        <v>57</v>
      </c>
      <c r="B23" s="2">
        <v>-530</v>
      </c>
      <c r="C23" s="2">
        <f t="shared" si="0"/>
        <v>38220</v>
      </c>
    </row>
    <row r="24" spans="1:3">
      <c r="A24" s="2" t="s">
        <v>48</v>
      </c>
      <c r="B24" s="2">
        <v>-790</v>
      </c>
      <c r="C24" s="2">
        <f t="shared" si="0"/>
        <v>37430</v>
      </c>
    </row>
    <row r="25" spans="1:3">
      <c r="A25" s="2" t="s">
        <v>32</v>
      </c>
      <c r="B25" s="2">
        <v>-1150</v>
      </c>
      <c r="C25" s="2">
        <f t="shared" si="0"/>
        <v>36280</v>
      </c>
    </row>
    <row r="26" spans="1:3">
      <c r="A26" s="2" t="s">
        <v>6</v>
      </c>
      <c r="B26" s="2">
        <v>-420</v>
      </c>
      <c r="C26" s="2">
        <f>C25+B26</f>
        <v>35860</v>
      </c>
    </row>
    <row r="27" spans="1:3">
      <c r="A27" s="2" t="s">
        <v>9</v>
      </c>
      <c r="B27" s="2">
        <v>1950</v>
      </c>
      <c r="C27" s="2">
        <f t="shared" si="0"/>
        <v>37810</v>
      </c>
    </row>
    <row r="28" spans="1:3">
      <c r="A28" s="2" t="s">
        <v>59</v>
      </c>
      <c r="B28" s="2">
        <v>-450</v>
      </c>
      <c r="C28" s="2">
        <f t="shared" si="0"/>
        <v>37360</v>
      </c>
    </row>
    <row r="29" spans="1:3">
      <c r="A29" s="2" t="s">
        <v>39</v>
      </c>
      <c r="B29" s="2">
        <v>-970</v>
      </c>
      <c r="C29" s="2">
        <f t="shared" si="0"/>
        <v>36390</v>
      </c>
    </row>
    <row r="30" spans="1:3">
      <c r="A30" s="2" t="s">
        <v>37</v>
      </c>
      <c r="B30" s="2">
        <v>-1010</v>
      </c>
      <c r="C30" s="2">
        <f t="shared" si="0"/>
        <v>35380</v>
      </c>
    </row>
    <row r="31" spans="1:3">
      <c r="A31" s="2" t="s">
        <v>81</v>
      </c>
      <c r="B31" s="2">
        <v>2220</v>
      </c>
      <c r="C31" s="2">
        <f t="shared" si="0"/>
        <v>37600</v>
      </c>
    </row>
    <row r="32" spans="1:3">
      <c r="A32" s="2" t="s">
        <v>87</v>
      </c>
      <c r="B32" s="2">
        <v>2420</v>
      </c>
      <c r="C32" s="2">
        <f t="shared" si="0"/>
        <v>40020</v>
      </c>
    </row>
    <row r="33" spans="1:3">
      <c r="A33" s="2" t="s">
        <v>46</v>
      </c>
      <c r="B33" s="2">
        <v>-810</v>
      </c>
      <c r="C33" s="2">
        <f t="shared" si="0"/>
        <v>39210</v>
      </c>
    </row>
    <row r="34" spans="1:3">
      <c r="A34" s="2" t="s">
        <v>5</v>
      </c>
      <c r="B34" s="2">
        <v>-1010</v>
      </c>
      <c r="C34" s="2">
        <f t="shared" si="0"/>
        <v>38200</v>
      </c>
    </row>
    <row r="35" spans="1:3">
      <c r="A35" s="2" t="s">
        <v>83</v>
      </c>
      <c r="B35" s="2">
        <v>2250</v>
      </c>
      <c r="C35" s="2">
        <f t="shared" si="0"/>
        <v>40450</v>
      </c>
    </row>
    <row r="36" spans="1:3">
      <c r="A36" s="2" t="s">
        <v>42</v>
      </c>
      <c r="B36" s="2">
        <v>-890</v>
      </c>
      <c r="C36" s="2">
        <f t="shared" si="0"/>
        <v>39560</v>
      </c>
    </row>
    <row r="37" spans="1:3">
      <c r="A37" s="2" t="s">
        <v>49</v>
      </c>
      <c r="B37" s="2">
        <v>-770</v>
      </c>
      <c r="C37" s="2">
        <f t="shared" si="0"/>
        <v>38790</v>
      </c>
    </row>
    <row r="38" spans="1:3">
      <c r="A38" s="2" t="s">
        <v>62</v>
      </c>
      <c r="B38" s="2">
        <v>-410</v>
      </c>
      <c r="C38" s="2">
        <f t="shared" si="0"/>
        <v>38380</v>
      </c>
    </row>
    <row r="39" spans="1:3">
      <c r="A39" s="2" t="s">
        <v>61</v>
      </c>
      <c r="B39" s="2">
        <v>-420</v>
      </c>
      <c r="C39" s="2">
        <f t="shared" si="0"/>
        <v>37960</v>
      </c>
    </row>
    <row r="40" spans="1:3">
      <c r="A40" s="2" t="s">
        <v>56</v>
      </c>
      <c r="B40" s="2">
        <v>-560</v>
      </c>
      <c r="C40" s="2">
        <f t="shared" si="0"/>
        <v>37400</v>
      </c>
    </row>
    <row r="41" spans="1:3">
      <c r="A41" s="2" t="s">
        <v>41</v>
      </c>
      <c r="B41" s="2">
        <v>-910</v>
      </c>
      <c r="C41" s="2">
        <f t="shared" si="0"/>
        <v>36490</v>
      </c>
    </row>
    <row r="42" spans="1:3">
      <c r="A42" s="2" t="s">
        <v>53</v>
      </c>
      <c r="B42" s="2">
        <v>-610</v>
      </c>
      <c r="C42" s="2">
        <f t="shared" si="0"/>
        <v>35880</v>
      </c>
    </row>
    <row r="43" spans="1:3">
      <c r="A43" s="2" t="s">
        <v>54</v>
      </c>
      <c r="B43" s="2">
        <v>-610</v>
      </c>
      <c r="C43" s="2">
        <f t="shared" si="0"/>
        <v>35270</v>
      </c>
    </row>
    <row r="44" spans="1:3">
      <c r="A44" s="2" t="s">
        <v>63</v>
      </c>
      <c r="B44" s="2">
        <v>-360</v>
      </c>
      <c r="C44" s="2">
        <f t="shared" si="0"/>
        <v>34910</v>
      </c>
    </row>
    <row r="45" spans="1:3">
      <c r="A45" s="2" t="s">
        <v>68</v>
      </c>
      <c r="B45" s="2">
        <v>-200</v>
      </c>
      <c r="C45" s="2">
        <f t="shared" si="0"/>
        <v>34710</v>
      </c>
    </row>
    <row r="46" spans="1:3">
      <c r="A46" s="2" t="s">
        <v>66</v>
      </c>
      <c r="B46" s="2">
        <v>-220</v>
      </c>
      <c r="C46" s="2">
        <f t="shared" si="0"/>
        <v>34490</v>
      </c>
    </row>
    <row r="47" spans="1:3">
      <c r="A47" s="2" t="s">
        <v>65</v>
      </c>
      <c r="B47" s="2">
        <v>-330</v>
      </c>
      <c r="C47" s="2">
        <f t="shared" si="0"/>
        <v>34160</v>
      </c>
    </row>
    <row r="48" spans="1:3">
      <c r="A48" s="2" t="s">
        <v>58</v>
      </c>
      <c r="B48" s="2">
        <v>-480</v>
      </c>
      <c r="C48" s="2">
        <f t="shared" si="0"/>
        <v>33680</v>
      </c>
    </row>
    <row r="49" spans="1:3">
      <c r="A49" s="2" t="s">
        <v>69</v>
      </c>
      <c r="B49" s="2">
        <v>-140</v>
      </c>
      <c r="C49" s="2">
        <f t="shared" si="0"/>
        <v>33540</v>
      </c>
    </row>
    <row r="50" spans="1:3">
      <c r="A50" s="2" t="s">
        <v>75</v>
      </c>
      <c r="B50" s="2">
        <v>1990</v>
      </c>
      <c r="C50" s="2">
        <f t="shared" si="0"/>
        <v>35530</v>
      </c>
    </row>
    <row r="51" spans="1:3">
      <c r="A51" s="2" t="s">
        <v>16</v>
      </c>
      <c r="B51" s="2">
        <v>2530</v>
      </c>
      <c r="C51" s="2">
        <f t="shared" si="0"/>
        <v>38060</v>
      </c>
    </row>
    <row r="52" spans="1:3">
      <c r="A52" s="2" t="s">
        <v>55</v>
      </c>
      <c r="B52" s="2">
        <v>-570</v>
      </c>
      <c r="C52" s="2">
        <f t="shared" si="0"/>
        <v>37490</v>
      </c>
    </row>
    <row r="53" spans="1:3">
      <c r="A53" s="2" t="s">
        <v>14</v>
      </c>
      <c r="B53" s="2">
        <v>1930</v>
      </c>
      <c r="C53" s="2">
        <f t="shared" si="0"/>
        <v>39420</v>
      </c>
    </row>
    <row r="54" spans="1:3">
      <c r="A54" s="2" t="s">
        <v>3</v>
      </c>
      <c r="B54" s="2">
        <v>-970</v>
      </c>
      <c r="C54" s="2">
        <f t="shared" si="0"/>
        <v>38450</v>
      </c>
    </row>
    <row r="55" spans="1:3">
      <c r="A55" s="2" t="s">
        <v>50</v>
      </c>
      <c r="B55" s="2">
        <v>-700</v>
      </c>
      <c r="C55" s="2">
        <f t="shared" si="0"/>
        <v>37750</v>
      </c>
    </row>
    <row r="56" spans="1:3">
      <c r="A56" s="2" t="s">
        <v>71</v>
      </c>
      <c r="B56" s="2">
        <v>1910</v>
      </c>
      <c r="C56" s="2">
        <f t="shared" si="0"/>
        <v>39660</v>
      </c>
    </row>
    <row r="57" spans="1:3">
      <c r="A57" s="2" t="s">
        <v>17</v>
      </c>
      <c r="B57" s="2">
        <v>2050</v>
      </c>
      <c r="C57" s="2">
        <f t="shared" si="0"/>
        <v>41710</v>
      </c>
    </row>
    <row r="58" spans="1:3">
      <c r="A58" s="2" t="s">
        <v>27</v>
      </c>
      <c r="B58" s="2">
        <v>-1620</v>
      </c>
      <c r="C58" s="2">
        <f t="shared" si="0"/>
        <v>40090</v>
      </c>
    </row>
    <row r="59" spans="1:3">
      <c r="A59" s="2" t="s">
        <v>45</v>
      </c>
      <c r="B59" s="2">
        <v>-830</v>
      </c>
      <c r="C59" s="2">
        <f t="shared" si="0"/>
        <v>39260</v>
      </c>
    </row>
    <row r="60" spans="1:3">
      <c r="A60" s="2" t="s">
        <v>82</v>
      </c>
      <c r="B60" s="2">
        <v>2230</v>
      </c>
      <c r="C60" s="2">
        <f t="shared" si="0"/>
        <v>41490</v>
      </c>
    </row>
    <row r="61" spans="1:3">
      <c r="A61" s="2" t="s">
        <v>89</v>
      </c>
      <c r="B61" s="2">
        <v>2830</v>
      </c>
      <c r="C61" s="2">
        <f t="shared" si="0"/>
        <v>44320</v>
      </c>
    </row>
    <row r="62" spans="1:3">
      <c r="A62" s="2" t="s">
        <v>18</v>
      </c>
      <c r="B62" s="2">
        <v>3120</v>
      </c>
      <c r="C62" s="2">
        <f t="shared" si="0"/>
        <v>47440</v>
      </c>
    </row>
    <row r="63" spans="1:3">
      <c r="A63" s="2" t="s">
        <v>35</v>
      </c>
      <c r="B63" s="2">
        <v>-1040</v>
      </c>
      <c r="C63" s="2">
        <f t="shared" si="0"/>
        <v>46400</v>
      </c>
    </row>
    <row r="64" spans="1:3">
      <c r="A64" s="2" t="s">
        <v>90</v>
      </c>
      <c r="B64" s="2">
        <v>2890</v>
      </c>
      <c r="C64" s="2">
        <f t="shared" si="0"/>
        <v>49290</v>
      </c>
    </row>
    <row r="65" spans="1:3">
      <c r="A65" s="2" t="s">
        <v>47</v>
      </c>
      <c r="B65" s="2">
        <v>-800</v>
      </c>
      <c r="C65" s="2">
        <f t="shared" si="0"/>
        <v>48490</v>
      </c>
    </row>
    <row r="66" spans="1:3">
      <c r="A66" s="2" t="s">
        <v>26</v>
      </c>
      <c r="B66" s="2">
        <v>-1760</v>
      </c>
      <c r="C66" s="2">
        <f t="shared" si="0"/>
        <v>46730</v>
      </c>
    </row>
    <row r="67" spans="1:3">
      <c r="A67" s="2" t="s">
        <v>43</v>
      </c>
      <c r="B67" s="2">
        <v>-890</v>
      </c>
      <c r="C67" s="2">
        <f t="shared" si="0"/>
        <v>45840</v>
      </c>
    </row>
    <row r="68" spans="1:3">
      <c r="A68" s="2" t="s">
        <v>84</v>
      </c>
      <c r="B68" s="2">
        <v>2310</v>
      </c>
      <c r="C68" s="2">
        <f t="shared" ref="C68:C87" si="1">C67+B68</f>
        <v>48150</v>
      </c>
    </row>
    <row r="69" spans="1:3">
      <c r="A69" s="2" t="s">
        <v>40</v>
      </c>
      <c r="B69" s="2">
        <v>-970</v>
      </c>
      <c r="C69" s="2">
        <f t="shared" si="1"/>
        <v>47180</v>
      </c>
    </row>
    <row r="70" spans="1:3">
      <c r="A70" s="2" t="s">
        <v>73</v>
      </c>
      <c r="B70" s="2">
        <v>1920</v>
      </c>
      <c r="C70" s="2">
        <f t="shared" si="1"/>
        <v>49100</v>
      </c>
    </row>
    <row r="71" spans="1:3">
      <c r="A71" s="2" t="s">
        <v>12</v>
      </c>
      <c r="B71" s="2">
        <v>2280</v>
      </c>
      <c r="C71" s="2">
        <f t="shared" si="1"/>
        <v>51380</v>
      </c>
    </row>
    <row r="72" spans="1:3">
      <c r="A72" s="2" t="s">
        <v>8</v>
      </c>
      <c r="B72" s="2">
        <v>2300</v>
      </c>
      <c r="C72" s="2">
        <f t="shared" si="1"/>
        <v>53680</v>
      </c>
    </row>
    <row r="73" spans="1:3">
      <c r="A73" s="2" t="s">
        <v>77</v>
      </c>
      <c r="B73" s="2">
        <v>2010</v>
      </c>
      <c r="C73" s="2">
        <f t="shared" si="1"/>
        <v>55690</v>
      </c>
    </row>
    <row r="74" spans="1:3">
      <c r="A74" s="2" t="s">
        <v>85</v>
      </c>
      <c r="B74" s="2">
        <v>2320</v>
      </c>
      <c r="C74" s="2">
        <f t="shared" si="1"/>
        <v>58010</v>
      </c>
    </row>
    <row r="75" spans="1:3">
      <c r="A75" s="2" t="s">
        <v>31</v>
      </c>
      <c r="B75" s="2">
        <v>-1260</v>
      </c>
      <c r="C75" s="2">
        <f t="shared" si="1"/>
        <v>56750</v>
      </c>
    </row>
    <row r="76" spans="1:3">
      <c r="A76" s="2" t="s">
        <v>36</v>
      </c>
      <c r="B76" s="2">
        <v>-1020</v>
      </c>
      <c r="C76" s="2">
        <f t="shared" si="1"/>
        <v>55730</v>
      </c>
    </row>
    <row r="77" spans="1:3">
      <c r="A77" s="2" t="s">
        <v>10</v>
      </c>
      <c r="B77" s="2">
        <v>2420</v>
      </c>
      <c r="C77" s="2">
        <f t="shared" si="1"/>
        <v>58150</v>
      </c>
    </row>
    <row r="78" spans="1:3">
      <c r="A78" s="2" t="s">
        <v>30</v>
      </c>
      <c r="B78" s="2">
        <v>-1300</v>
      </c>
      <c r="C78" s="2">
        <f t="shared" si="1"/>
        <v>56850</v>
      </c>
    </row>
    <row r="79" spans="1:3">
      <c r="A79" s="2" t="s">
        <v>13</v>
      </c>
      <c r="B79" s="2">
        <v>2330</v>
      </c>
      <c r="C79" s="2">
        <f t="shared" si="1"/>
        <v>59180</v>
      </c>
    </row>
    <row r="80" spans="1:3">
      <c r="A80" s="2" t="s">
        <v>19</v>
      </c>
      <c r="B80" s="2">
        <v>2670</v>
      </c>
      <c r="C80" s="2">
        <f t="shared" si="1"/>
        <v>61850</v>
      </c>
    </row>
    <row r="81" spans="1:3">
      <c r="A81" s="2" t="s">
        <v>79</v>
      </c>
      <c r="B81" s="2">
        <v>2160</v>
      </c>
      <c r="C81" s="2">
        <f t="shared" si="1"/>
        <v>64010</v>
      </c>
    </row>
    <row r="82" spans="1:3">
      <c r="A82" s="2" t="s">
        <v>44</v>
      </c>
      <c r="B82" s="2">
        <v>-890</v>
      </c>
      <c r="C82" s="2">
        <f t="shared" si="1"/>
        <v>63120</v>
      </c>
    </row>
    <row r="83" spans="1:3">
      <c r="A83" s="2" t="s">
        <v>70</v>
      </c>
      <c r="B83" s="2">
        <v>1900</v>
      </c>
      <c r="C83" s="2">
        <f t="shared" si="1"/>
        <v>65020</v>
      </c>
    </row>
    <row r="84" spans="1:3">
      <c r="A84" s="2" t="s">
        <v>15</v>
      </c>
      <c r="B84" s="2">
        <v>2830</v>
      </c>
      <c r="C84" s="2">
        <f t="shared" si="1"/>
        <v>67850</v>
      </c>
    </row>
    <row r="85" spans="1:3">
      <c r="A85" s="2" t="s">
        <v>4</v>
      </c>
      <c r="B85" s="2">
        <v>-1050</v>
      </c>
      <c r="C85" s="2">
        <f t="shared" si="1"/>
        <v>66800</v>
      </c>
    </row>
    <row r="86" spans="1:3">
      <c r="A86" s="2" t="s">
        <v>60</v>
      </c>
      <c r="B86" s="2">
        <v>-430</v>
      </c>
      <c r="C86" s="2">
        <f t="shared" si="1"/>
        <v>66370</v>
      </c>
    </row>
    <row r="87" spans="1:3">
      <c r="A87" s="2" t="s">
        <v>80</v>
      </c>
      <c r="B87" s="2">
        <v>2210</v>
      </c>
      <c r="C87" s="2">
        <f t="shared" si="1"/>
        <v>68580</v>
      </c>
    </row>
  </sheetData>
  <sortState ref="A1:B86">
    <sortCondition ref="A1"/>
  </sortState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2" sqref="C2"/>
    </sheetView>
  </sheetViews>
  <sheetFormatPr defaultRowHeight="13.5"/>
  <cols>
    <col min="1" max="1" width="104.875" customWidth="1"/>
  </cols>
  <sheetData>
    <row r="1" spans="1:1" ht="72.75" customHeight="1">
      <c r="A1" s="14" t="s">
        <v>310</v>
      </c>
    </row>
    <row r="2" spans="1:1" ht="199.5">
      <c r="A2" s="14" t="s">
        <v>311</v>
      </c>
    </row>
    <row r="3" spans="1:1" ht="56.25" customHeight="1">
      <c r="A3" s="14" t="s">
        <v>312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波幅2009-2018</vt:lpstr>
      <vt:lpstr>短期2009-2018</vt:lpstr>
      <vt:lpstr>data</vt:lpstr>
      <vt:lpstr>data1</vt:lpstr>
      <vt:lpstr>多策略最优资本配置和杠杆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2019-03-04T03:27:56Z</dcterms:created>
  <dcterms:modified xsi:type="dcterms:W3CDTF">2019-03-19T07:13:35Z</dcterms:modified>
</cp:coreProperties>
</file>