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SUNG\Documents\강의\빅데이터실습강의\실습결과_201801\"/>
    </mc:Choice>
  </mc:AlternateContent>
  <xr:revisionPtr revIDLastSave="0" documentId="12_ncr:500000_{D38E57B9-66B4-462B-BD23-D4112D80F214}" xr6:coauthVersionLast="31" xr6:coauthVersionMax="31" xr10:uidLastSave="{00000000-0000-0000-0000-000000000000}"/>
  <bookViews>
    <workbookView xWindow="600" yWindow="60" windowWidth="14760" windowHeight="7332" xr2:uid="{00000000-000D-0000-FFFF-FFFF00000000}"/>
  </bookViews>
  <sheets>
    <sheet name="최단경로" sheetId="10" r:id="rId1"/>
    <sheet name="최소시간경로" sheetId="28" r:id="rId2"/>
    <sheet name="주중시간대별소요시간" sheetId="25" r:id="rId3"/>
    <sheet name="주말시간대별소요시간" sheetId="26" r:id="rId4"/>
  </sheets>
  <definedNames>
    <definedName name="A" localSheetId="1">최소시간경로!$X$2:$X$7</definedName>
    <definedName name="A">최단경로!$X$2:$X$7</definedName>
    <definedName name="B" localSheetId="1">최소시간경로!$Y$2:$Y$7</definedName>
    <definedName name="B">최단경로!$Y$2:$Y$7</definedName>
    <definedName name="D" localSheetId="1">최소시간경로!$AA$2:$AA$7</definedName>
    <definedName name="D">최단경로!$AA$2:$AA$7</definedName>
    <definedName name="E" localSheetId="1">최소시간경로!$AB$2:$AB$7</definedName>
    <definedName name="E">최단경로!$AB$2:$AB$7</definedName>
    <definedName name="K" localSheetId="1">최소시간경로!$Z$2:$Z$7</definedName>
    <definedName name="K">최단경로!$Z$2:$Z$7</definedName>
    <definedName name="S" localSheetId="1">최소시간경로!$W$2:$W$7</definedName>
    <definedName name="S">최단경로!$W$2:$W$7</definedName>
    <definedName name="solver_adj" localSheetId="0" hidden="1">최단경로!$N$2:$N$25</definedName>
    <definedName name="solver_adj" localSheetId="1" hidden="1">최소시간경로!$N$2:$N$25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100</definedName>
    <definedName name="solver_itr" localSheetId="1" hidden="1">100</definedName>
    <definedName name="solver_lhs1" localSheetId="0" hidden="1">최단경로!$B$26:$H$26</definedName>
    <definedName name="solver_lhs1" localSheetId="1" hidden="1">최소시간경로!$B$26:$H$26</definedName>
    <definedName name="solver_lhs2" localSheetId="0" hidden="1">최단경로!$N$2:$N$25</definedName>
    <definedName name="solver_lhs2" localSheetId="1" hidden="1">최소시간경로!$N$2:$N$25</definedName>
    <definedName name="solver_lhs3" localSheetId="0" hidden="1">최단경로!$N$2:$N$25</definedName>
    <definedName name="solver_lhs3" localSheetId="1" hidden="1">최소시간경로!$N$2:$N$25</definedName>
    <definedName name="solver_lhs4" localSheetId="0" hidden="1">최단경로!$N$2:$N$25</definedName>
    <definedName name="solver_lhs4" localSheetId="1" hidden="1">최소시간경로!$N$2:$N$25</definedName>
    <definedName name="solver_lhs5" localSheetId="0" hidden="1">최단경로!$N$2:$N$25</definedName>
    <definedName name="solver_lhs5" localSheetId="1" hidden="1">최소시간경로!$N$2:$N$25</definedName>
    <definedName name="solver_lhs6" localSheetId="0" hidden="1">최단경로!$N$2:$N$25</definedName>
    <definedName name="solver_lhs6" localSheetId="1" hidden="1">최소시간경로!$N$2:$N$25</definedName>
    <definedName name="solver_lhs7" localSheetId="0" hidden="1">최단경로!$N$2:$N$25</definedName>
    <definedName name="solver_lhs7" localSheetId="1" hidden="1">최소시간경로!$N$2:$N$25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4</definedName>
    <definedName name="solver_nwt" localSheetId="0" hidden="1">1</definedName>
    <definedName name="solver_nwt" localSheetId="1" hidden="1">1</definedName>
    <definedName name="solver_opt" localSheetId="0" hidden="1">최단경로!$M$26</definedName>
    <definedName name="solver_opt" localSheetId="1" hidden="1">최소시간경로!$M$26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2</definedName>
    <definedName name="solver_rel1" localSheetId="1" hidden="1">2</definedName>
    <definedName name="solver_rel2" localSheetId="0" hidden="1">1</definedName>
    <definedName name="solver_rel2" localSheetId="1" hidden="1">1</definedName>
    <definedName name="solver_rel3" localSheetId="0" hidden="1">4</definedName>
    <definedName name="solver_rel3" localSheetId="1" hidden="1">4</definedName>
    <definedName name="solver_rel4" localSheetId="0" hidden="1">3</definedName>
    <definedName name="solver_rel4" localSheetId="1" hidden="1">3</definedName>
    <definedName name="solver_rel5" localSheetId="0" hidden="1">3</definedName>
    <definedName name="solver_rel5" localSheetId="1" hidden="1">3</definedName>
    <definedName name="solver_rel6" localSheetId="0" hidden="1">3</definedName>
    <definedName name="solver_rel6" localSheetId="1" hidden="1">3</definedName>
    <definedName name="solver_rel7" localSheetId="0" hidden="1">3</definedName>
    <definedName name="solver_rel7" localSheetId="1" hidden="1">3</definedName>
    <definedName name="solver_rhs1" localSheetId="0" hidden="1">최단경로!$B$28:$H$28</definedName>
    <definedName name="solver_rhs1" localSheetId="1" hidden="1">최소시간경로!$B$28:$H$28</definedName>
    <definedName name="solver_rhs2" localSheetId="0" hidden="1">1</definedName>
    <definedName name="solver_rhs2" localSheetId="1" hidden="1">1</definedName>
    <definedName name="solver_rhs3" localSheetId="0" hidden="1">정수</definedName>
    <definedName name="solver_rhs3" localSheetId="1" hidden="1">정수</definedName>
    <definedName name="solver_rhs4" localSheetId="0" hidden="1">0</definedName>
    <definedName name="solver_rhs4" localSheetId="1" hidden="1">0</definedName>
    <definedName name="solver_rhs5" localSheetId="0" hidden="1">0</definedName>
    <definedName name="solver_rhs5" localSheetId="1" hidden="1">0</definedName>
    <definedName name="solver_rhs6" localSheetId="0" hidden="1">0</definedName>
    <definedName name="solver_rhs6" localSheetId="1" hidden="1">0</definedName>
    <definedName name="solver_rhs7" localSheetId="0" hidden="1">0</definedName>
    <definedName name="solver_rhs7" localSheetId="1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100</definedName>
    <definedName name="solver_tim" localSheetId="1" hidden="1">100</definedName>
    <definedName name="solver_tol" localSheetId="0" hidden="1">0.05</definedName>
    <definedName name="solver_tol" localSheetId="1" hidden="1">0.05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  <definedName name="T" localSheetId="1">최소시간경로!$AC$2:$AC$7</definedName>
    <definedName name="T">최단경로!$AC$2:$AC$7</definedName>
    <definedName name="도착점" localSheetId="1">최소시간경로!$Q$2</definedName>
    <definedName name="도착점">최단경로!$Q$2</definedName>
    <definedName name="주말소요시간">주말시간대별소요시간!$A$2:$Z$25</definedName>
    <definedName name="주중소요시간">주중시간대별소요시간!$A$2:$Z$25</definedName>
    <definedName name="출발점" localSheetId="1">최소시간경로!$Q$1</definedName>
    <definedName name="출발점">최단경로!$Q$1</definedName>
  </definedNames>
  <calcPr calcId="162913"/>
</workbook>
</file>

<file path=xl/calcChain.xml><?xml version="1.0" encoding="utf-8"?>
<calcChain xmlns="http://schemas.openxmlformats.org/spreadsheetml/2006/main">
  <c r="R3" i="28" l="1"/>
  <c r="M26" i="10"/>
  <c r="C28" i="10"/>
  <c r="D28" i="10"/>
  <c r="E28" i="10"/>
  <c r="F28" i="10"/>
  <c r="G28" i="10"/>
  <c r="H28" i="10"/>
  <c r="B28" i="10"/>
  <c r="C26" i="10"/>
  <c r="D26" i="10"/>
  <c r="E26" i="10"/>
  <c r="F26" i="10"/>
  <c r="G26" i="10"/>
  <c r="H26" i="10"/>
  <c r="B26" i="10"/>
  <c r="B3" i="10"/>
  <c r="C3" i="10"/>
  <c r="D3" i="10"/>
  <c r="E3" i="10"/>
  <c r="F3" i="10"/>
  <c r="G3" i="10"/>
  <c r="H3" i="10"/>
  <c r="B4" i="10"/>
  <c r="C4" i="10"/>
  <c r="D4" i="10"/>
  <c r="E4" i="10"/>
  <c r="F4" i="10"/>
  <c r="G4" i="10"/>
  <c r="H4" i="10"/>
  <c r="B5" i="10"/>
  <c r="C5" i="10"/>
  <c r="D5" i="10"/>
  <c r="E5" i="10"/>
  <c r="F5" i="10"/>
  <c r="G5" i="10"/>
  <c r="H5" i="10"/>
  <c r="B6" i="10"/>
  <c r="C6" i="10"/>
  <c r="D6" i="10"/>
  <c r="E6" i="10"/>
  <c r="F6" i="10"/>
  <c r="G6" i="10"/>
  <c r="H6" i="10"/>
  <c r="B7" i="10"/>
  <c r="C7" i="10"/>
  <c r="D7" i="10"/>
  <c r="E7" i="10"/>
  <c r="F7" i="10"/>
  <c r="G7" i="10"/>
  <c r="H7" i="10"/>
  <c r="B8" i="10"/>
  <c r="C8" i="10"/>
  <c r="D8" i="10"/>
  <c r="E8" i="10"/>
  <c r="F8" i="10"/>
  <c r="G8" i="10"/>
  <c r="H8" i="10"/>
  <c r="B9" i="10"/>
  <c r="C9" i="10"/>
  <c r="D9" i="10"/>
  <c r="E9" i="10"/>
  <c r="F9" i="10"/>
  <c r="G9" i="10"/>
  <c r="H9" i="10"/>
  <c r="B10" i="10"/>
  <c r="C10" i="10"/>
  <c r="D10" i="10"/>
  <c r="E10" i="10"/>
  <c r="F10" i="10"/>
  <c r="G10" i="10"/>
  <c r="H10" i="10"/>
  <c r="B11" i="10"/>
  <c r="C11" i="10"/>
  <c r="D11" i="10"/>
  <c r="E11" i="10"/>
  <c r="F11" i="10"/>
  <c r="G11" i="10"/>
  <c r="H11" i="10"/>
  <c r="B12" i="10"/>
  <c r="C12" i="10"/>
  <c r="D12" i="10"/>
  <c r="E12" i="10"/>
  <c r="F12" i="10"/>
  <c r="G12" i="10"/>
  <c r="H12" i="10"/>
  <c r="B13" i="10"/>
  <c r="C13" i="10"/>
  <c r="D13" i="10"/>
  <c r="E13" i="10"/>
  <c r="F13" i="10"/>
  <c r="G13" i="10"/>
  <c r="H13" i="10"/>
  <c r="B14" i="10"/>
  <c r="C14" i="10"/>
  <c r="D14" i="10"/>
  <c r="E14" i="10"/>
  <c r="F14" i="10"/>
  <c r="G14" i="10"/>
  <c r="H14" i="10"/>
  <c r="B15" i="10"/>
  <c r="C15" i="10"/>
  <c r="D15" i="10"/>
  <c r="E15" i="10"/>
  <c r="F15" i="10"/>
  <c r="G15" i="10"/>
  <c r="H15" i="10"/>
  <c r="B16" i="10"/>
  <c r="C16" i="10"/>
  <c r="D16" i="10"/>
  <c r="E16" i="10"/>
  <c r="F16" i="10"/>
  <c r="G16" i="10"/>
  <c r="H16" i="10"/>
  <c r="B17" i="10"/>
  <c r="C17" i="10"/>
  <c r="D17" i="10"/>
  <c r="E17" i="10"/>
  <c r="F17" i="10"/>
  <c r="G17" i="10"/>
  <c r="H17" i="10"/>
  <c r="B18" i="10"/>
  <c r="C18" i="10"/>
  <c r="D18" i="10"/>
  <c r="E18" i="10"/>
  <c r="F18" i="10"/>
  <c r="G18" i="10"/>
  <c r="H18" i="10"/>
  <c r="B19" i="10"/>
  <c r="C19" i="10"/>
  <c r="D19" i="10"/>
  <c r="E19" i="10"/>
  <c r="F19" i="10"/>
  <c r="G19" i="10"/>
  <c r="H19" i="10"/>
  <c r="B20" i="10"/>
  <c r="C20" i="10"/>
  <c r="D20" i="10"/>
  <c r="E20" i="10"/>
  <c r="F20" i="10"/>
  <c r="G20" i="10"/>
  <c r="H20" i="10"/>
  <c r="B21" i="10"/>
  <c r="C21" i="10"/>
  <c r="D21" i="10"/>
  <c r="E21" i="10"/>
  <c r="F21" i="10"/>
  <c r="G21" i="10"/>
  <c r="H21" i="10"/>
  <c r="B22" i="10"/>
  <c r="C22" i="10"/>
  <c r="D22" i="10"/>
  <c r="E22" i="10"/>
  <c r="F22" i="10"/>
  <c r="G22" i="10"/>
  <c r="H22" i="10"/>
  <c r="B23" i="10"/>
  <c r="C23" i="10"/>
  <c r="D23" i="10"/>
  <c r="E23" i="10"/>
  <c r="F23" i="10"/>
  <c r="G23" i="10"/>
  <c r="H23" i="10"/>
  <c r="B24" i="10"/>
  <c r="C24" i="10"/>
  <c r="D24" i="10"/>
  <c r="E24" i="10"/>
  <c r="F24" i="10"/>
  <c r="G24" i="10"/>
  <c r="H24" i="10"/>
  <c r="B25" i="10"/>
  <c r="C25" i="10"/>
  <c r="D25" i="10"/>
  <c r="E25" i="10"/>
  <c r="F25" i="10"/>
  <c r="G25" i="10"/>
  <c r="H25" i="10"/>
  <c r="C2" i="10"/>
  <c r="D2" i="10"/>
  <c r="E2" i="10"/>
  <c r="F2" i="10"/>
  <c r="G2" i="10"/>
  <c r="H2" i="10"/>
  <c r="B2" i="10"/>
  <c r="M11" i="28"/>
  <c r="M21" i="28"/>
  <c r="M15" i="28"/>
  <c r="M25" i="28"/>
  <c r="M3" i="28"/>
  <c r="M4" i="28"/>
  <c r="M22" i="28"/>
  <c r="M8" i="28"/>
  <c r="M2" i="28"/>
  <c r="M19" i="28"/>
  <c r="M20" i="28"/>
  <c r="M23" i="28"/>
  <c r="M24" i="28"/>
  <c r="M16" i="28"/>
  <c r="M12" i="28"/>
  <c r="M7" i="28"/>
  <c r="M6" i="28"/>
  <c r="M5" i="28"/>
  <c r="M14" i="28"/>
  <c r="M9" i="28"/>
  <c r="M17" i="28"/>
  <c r="M10" i="28"/>
  <c r="M18" i="28"/>
  <c r="M13" i="28"/>
  <c r="B3" i="28" l="1"/>
  <c r="C3" i="28"/>
  <c r="D3" i="28"/>
  <c r="E3" i="28"/>
  <c r="F3" i="28"/>
  <c r="G3" i="28"/>
  <c r="H3" i="28"/>
  <c r="B4" i="28"/>
  <c r="C4" i="28"/>
  <c r="D4" i="28"/>
  <c r="E4" i="28"/>
  <c r="F4" i="28"/>
  <c r="G4" i="28"/>
  <c r="H4" i="28"/>
  <c r="B5" i="28"/>
  <c r="C5" i="28"/>
  <c r="D5" i="28"/>
  <c r="E5" i="28"/>
  <c r="F5" i="28"/>
  <c r="G5" i="28"/>
  <c r="H5" i="28"/>
  <c r="B6" i="28"/>
  <c r="C6" i="28"/>
  <c r="D6" i="28"/>
  <c r="E6" i="28"/>
  <c r="F6" i="28"/>
  <c r="G6" i="28"/>
  <c r="H6" i="28"/>
  <c r="B7" i="28"/>
  <c r="C7" i="28"/>
  <c r="D7" i="28"/>
  <c r="E7" i="28"/>
  <c r="F7" i="28"/>
  <c r="G7" i="28"/>
  <c r="H7" i="28"/>
  <c r="B8" i="28"/>
  <c r="C8" i="28"/>
  <c r="D8" i="28"/>
  <c r="E8" i="28"/>
  <c r="F8" i="28"/>
  <c r="G8" i="28"/>
  <c r="H8" i="28"/>
  <c r="B9" i="28"/>
  <c r="C9" i="28"/>
  <c r="D9" i="28"/>
  <c r="E9" i="28"/>
  <c r="F9" i="28"/>
  <c r="G9" i="28"/>
  <c r="H9" i="28"/>
  <c r="B10" i="28"/>
  <c r="C10" i="28"/>
  <c r="D10" i="28"/>
  <c r="E10" i="28"/>
  <c r="F10" i="28"/>
  <c r="G10" i="28"/>
  <c r="H10" i="28"/>
  <c r="B11" i="28"/>
  <c r="C11" i="28"/>
  <c r="D11" i="28"/>
  <c r="E11" i="28"/>
  <c r="F11" i="28"/>
  <c r="G11" i="28"/>
  <c r="H11" i="28"/>
  <c r="B12" i="28"/>
  <c r="C12" i="28"/>
  <c r="D12" i="28"/>
  <c r="E12" i="28"/>
  <c r="F12" i="28"/>
  <c r="G12" i="28"/>
  <c r="H12" i="28"/>
  <c r="B13" i="28"/>
  <c r="C13" i="28"/>
  <c r="D13" i="28"/>
  <c r="E13" i="28"/>
  <c r="F13" i="28"/>
  <c r="G13" i="28"/>
  <c r="H13" i="28"/>
  <c r="B14" i="28"/>
  <c r="C14" i="28"/>
  <c r="D14" i="28"/>
  <c r="E14" i="28"/>
  <c r="F14" i="28"/>
  <c r="G14" i="28"/>
  <c r="H14" i="28"/>
  <c r="B15" i="28"/>
  <c r="C15" i="28"/>
  <c r="D15" i="28"/>
  <c r="E15" i="28"/>
  <c r="F15" i="28"/>
  <c r="G15" i="28"/>
  <c r="H15" i="28"/>
  <c r="B16" i="28"/>
  <c r="C16" i="28"/>
  <c r="D16" i="28"/>
  <c r="E16" i="28"/>
  <c r="F16" i="28"/>
  <c r="G16" i="28"/>
  <c r="H16" i="28"/>
  <c r="B17" i="28"/>
  <c r="C17" i="28"/>
  <c r="D17" i="28"/>
  <c r="E17" i="28"/>
  <c r="F17" i="28"/>
  <c r="G17" i="28"/>
  <c r="H17" i="28"/>
  <c r="B18" i="28"/>
  <c r="C18" i="28"/>
  <c r="D18" i="28"/>
  <c r="E18" i="28"/>
  <c r="F18" i="28"/>
  <c r="G18" i="28"/>
  <c r="H18" i="28"/>
  <c r="B19" i="28"/>
  <c r="C19" i="28"/>
  <c r="D19" i="28"/>
  <c r="E19" i="28"/>
  <c r="F19" i="28"/>
  <c r="G19" i="28"/>
  <c r="H19" i="28"/>
  <c r="B20" i="28"/>
  <c r="C20" i="28"/>
  <c r="D20" i="28"/>
  <c r="E20" i="28"/>
  <c r="F20" i="28"/>
  <c r="G20" i="28"/>
  <c r="H20" i="28"/>
  <c r="B21" i="28"/>
  <c r="C21" i="28"/>
  <c r="D21" i="28"/>
  <c r="E21" i="28"/>
  <c r="F21" i="28"/>
  <c r="G21" i="28"/>
  <c r="H21" i="28"/>
  <c r="B22" i="28"/>
  <c r="C22" i="28"/>
  <c r="D22" i="28"/>
  <c r="E22" i="28"/>
  <c r="F22" i="28"/>
  <c r="G22" i="28"/>
  <c r="H22" i="28"/>
  <c r="B23" i="28"/>
  <c r="C23" i="28"/>
  <c r="D23" i="28"/>
  <c r="E23" i="28"/>
  <c r="F23" i="28"/>
  <c r="G23" i="28"/>
  <c r="H23" i="28"/>
  <c r="B24" i="28"/>
  <c r="C24" i="28"/>
  <c r="D24" i="28"/>
  <c r="E24" i="28"/>
  <c r="F24" i="28"/>
  <c r="G24" i="28"/>
  <c r="H24" i="28"/>
  <c r="B25" i="28"/>
  <c r="C25" i="28"/>
  <c r="D25" i="28"/>
  <c r="E25" i="28"/>
  <c r="F25" i="28"/>
  <c r="G25" i="28"/>
  <c r="H25" i="28"/>
  <c r="C2" i="28"/>
  <c r="D2" i="28"/>
  <c r="E2" i="28"/>
  <c r="F2" i="28"/>
  <c r="G2" i="28"/>
  <c r="H2" i="28"/>
  <c r="Q4" i="10" l="1"/>
  <c r="Q7" i="28"/>
  <c r="H28" i="28" l="1"/>
  <c r="G28" i="28"/>
  <c r="F28" i="28"/>
  <c r="E28" i="28"/>
  <c r="D28" i="28"/>
  <c r="C28" i="28"/>
  <c r="B28" i="28"/>
  <c r="L25" i="28"/>
  <c r="K25" i="28"/>
  <c r="L24" i="28"/>
  <c r="K24" i="28"/>
  <c r="L23" i="28"/>
  <c r="K23" i="28"/>
  <c r="L22" i="28"/>
  <c r="K22" i="28"/>
  <c r="L21" i="28"/>
  <c r="K21" i="28"/>
  <c r="L20" i="28"/>
  <c r="K20" i="28"/>
  <c r="L19" i="28"/>
  <c r="K19" i="28"/>
  <c r="L18" i="28"/>
  <c r="K18" i="28"/>
  <c r="L17" i="28"/>
  <c r="K17" i="28"/>
  <c r="L16" i="28"/>
  <c r="K16" i="28"/>
  <c r="L15" i="28"/>
  <c r="K15" i="28"/>
  <c r="L14" i="28"/>
  <c r="K14" i="28"/>
  <c r="L13" i="28"/>
  <c r="K13" i="28"/>
  <c r="L12" i="28"/>
  <c r="K12" i="28"/>
  <c r="L11" i="28"/>
  <c r="K11" i="28"/>
  <c r="L10" i="28"/>
  <c r="K10" i="28"/>
  <c r="L9" i="28"/>
  <c r="K9" i="28"/>
  <c r="L8" i="28"/>
  <c r="K8" i="28"/>
  <c r="L7" i="28"/>
  <c r="K7" i="28"/>
  <c r="L6" i="28"/>
  <c r="K6" i="28"/>
  <c r="L5" i="28"/>
  <c r="K5" i="28"/>
  <c r="L4" i="28"/>
  <c r="K4" i="28"/>
  <c r="L3" i="28"/>
  <c r="K3" i="28"/>
  <c r="L2" i="28"/>
  <c r="K2" i="28"/>
  <c r="B2" i="28"/>
  <c r="Q6" i="28"/>
  <c r="T2" i="28" s="1"/>
  <c r="F26" i="28" l="1"/>
  <c r="C26" i="28"/>
  <c r="G26" i="28"/>
  <c r="B26" i="28"/>
  <c r="D26" i="28"/>
  <c r="H26" i="28"/>
  <c r="E26" i="28"/>
  <c r="T4" i="28"/>
  <c r="Q8" i="28" s="1"/>
  <c r="M26" i="28" l="1"/>
  <c r="T6" i="28"/>
  <c r="Q9" i="28" s="1"/>
  <c r="T8" i="28" l="1"/>
  <c r="Q10" i="28" s="1"/>
  <c r="Q11" i="28" l="1"/>
  <c r="T10" i="28"/>
  <c r="K3" i="10" l="1"/>
  <c r="L3" i="10"/>
  <c r="K4" i="10"/>
  <c r="L4" i="10"/>
  <c r="K5" i="10"/>
  <c r="L5" i="10"/>
  <c r="K6" i="10"/>
  <c r="L6" i="10"/>
  <c r="K7" i="10"/>
  <c r="L7" i="10"/>
  <c r="K8" i="10"/>
  <c r="L8" i="10"/>
  <c r="K9" i="10"/>
  <c r="L9" i="10"/>
  <c r="K10" i="10"/>
  <c r="L10" i="10"/>
  <c r="K11" i="10"/>
  <c r="L11" i="10"/>
  <c r="K12" i="10"/>
  <c r="L12" i="10"/>
  <c r="K13" i="10"/>
  <c r="L13" i="10"/>
  <c r="K14" i="10"/>
  <c r="L14" i="10"/>
  <c r="K15" i="10"/>
  <c r="L15" i="10"/>
  <c r="K16" i="10"/>
  <c r="L16" i="10"/>
  <c r="K17" i="10"/>
  <c r="L17" i="10"/>
  <c r="K18" i="10"/>
  <c r="L18" i="10"/>
  <c r="K19" i="10"/>
  <c r="L19" i="10"/>
  <c r="K20" i="10"/>
  <c r="L20" i="10"/>
  <c r="K21" i="10"/>
  <c r="L21" i="10"/>
  <c r="K22" i="10"/>
  <c r="L22" i="10"/>
  <c r="K23" i="10"/>
  <c r="L23" i="10"/>
  <c r="K24" i="10"/>
  <c r="L24" i="10"/>
  <c r="K25" i="10"/>
  <c r="L25" i="10"/>
  <c r="L2" i="10"/>
  <c r="K2" i="10"/>
  <c r="T2" i="10" l="1"/>
  <c r="Q5" i="10" s="1"/>
  <c r="T4" i="10" l="1"/>
  <c r="Q6" i="10" s="1"/>
  <c r="T6" i="10" l="1"/>
  <c r="Q7" i="10" s="1"/>
  <c r="Q8" i="10" l="1"/>
  <c r="Q9" i="10" s="1"/>
  <c r="T8" i="10"/>
  <c r="T10" i="10" l="1"/>
</calcChain>
</file>

<file path=xl/sharedStrings.xml><?xml version="1.0" encoding="utf-8"?>
<sst xmlns="http://schemas.openxmlformats.org/spreadsheetml/2006/main" count="329" uniqueCount="70">
  <si>
    <t>Distance</t>
    <phoneticPr fontId="1" type="noConversion"/>
  </si>
  <si>
    <t>=</t>
    <phoneticPr fontId="1" type="noConversion"/>
  </si>
  <si>
    <t>총거리</t>
    <phoneticPr fontId="1" type="noConversion"/>
  </si>
  <si>
    <t>구간거리</t>
    <phoneticPr fontId="1" type="noConversion"/>
  </si>
  <si>
    <t>구간포함여부</t>
    <phoneticPr fontId="1" type="noConversion"/>
  </si>
  <si>
    <t>합계</t>
    <phoneticPr fontId="1" type="noConversion"/>
  </si>
  <si>
    <t>부등호</t>
    <phoneticPr fontId="1" type="noConversion"/>
  </si>
  <si>
    <t>=</t>
    <phoneticPr fontId="1" type="noConversion"/>
  </si>
  <si>
    <t>제한</t>
    <phoneticPr fontId="1" type="noConversion"/>
  </si>
  <si>
    <t>S</t>
  </si>
  <si>
    <t>A</t>
  </si>
  <si>
    <t>B</t>
  </si>
  <si>
    <t>D</t>
  </si>
  <si>
    <t>E</t>
  </si>
  <si>
    <t>T</t>
  </si>
  <si>
    <t>경로</t>
    <phoneticPr fontId="1" type="noConversion"/>
  </si>
  <si>
    <t>SA</t>
  </si>
  <si>
    <t>SB</t>
  </si>
  <si>
    <t>AD</t>
  </si>
  <si>
    <t>BE</t>
  </si>
  <si>
    <t>DA</t>
  </si>
  <si>
    <t>DT</t>
  </si>
  <si>
    <t>EB</t>
  </si>
  <si>
    <t>ET</t>
  </si>
  <si>
    <t>소요시간</t>
    <phoneticPr fontId="1" type="noConversion"/>
  </si>
  <si>
    <t>출발점</t>
    <phoneticPr fontId="1" type="noConversion"/>
  </si>
  <si>
    <t>도착점</t>
    <phoneticPr fontId="1" type="noConversion"/>
  </si>
  <si>
    <t>A</t>
    <phoneticPr fontId="1" type="noConversion"/>
  </si>
  <si>
    <t>B</t>
    <phoneticPr fontId="1" type="noConversion"/>
  </si>
  <si>
    <t>D</t>
    <phoneticPr fontId="1" type="noConversion"/>
  </si>
  <si>
    <t>E</t>
    <phoneticPr fontId="1" type="noConversion"/>
  </si>
  <si>
    <t>T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</si>
  <si>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</si>
  <si>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</si>
  <si>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</si>
  <si>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A</t>
    <phoneticPr fontId="1" type="noConversion"/>
  </si>
  <si>
    <t>B</t>
    <phoneticPr fontId="1" type="noConversion"/>
  </si>
  <si>
    <t>B</t>
    <phoneticPr fontId="1" type="noConversion"/>
  </si>
  <si>
    <t>A</t>
    <phoneticPr fontId="1" type="noConversion"/>
  </si>
  <si>
    <t>D</t>
    <phoneticPr fontId="1" type="noConversion"/>
  </si>
  <si>
    <t>E</t>
    <phoneticPr fontId="1" type="noConversion"/>
  </si>
  <si>
    <t>AS</t>
    <phoneticPr fontId="1" type="noConversion"/>
  </si>
  <si>
    <t>BS</t>
    <phoneticPr fontId="1" type="noConversion"/>
  </si>
  <si>
    <t>TD</t>
    <phoneticPr fontId="1" type="noConversion"/>
  </si>
  <si>
    <t>TE</t>
    <phoneticPr fontId="1" type="noConversion"/>
  </si>
  <si>
    <t>시간</t>
    <phoneticPr fontId="1" type="noConversion"/>
  </si>
  <si>
    <t>S</t>
    <phoneticPr fontId="1" type="noConversion"/>
  </si>
  <si>
    <t>K</t>
  </si>
  <si>
    <t>SK</t>
  </si>
  <si>
    <t>AK</t>
  </si>
  <si>
    <t>BK</t>
  </si>
  <si>
    <t>KA</t>
  </si>
  <si>
    <t>KB</t>
  </si>
  <si>
    <t>KD</t>
  </si>
  <si>
    <t>KE</t>
  </si>
  <si>
    <t>KT</t>
  </si>
  <si>
    <t>KS</t>
  </si>
  <si>
    <t>DK</t>
  </si>
  <si>
    <t>EK</t>
  </si>
  <si>
    <t>TK</t>
  </si>
  <si>
    <t>최적경로</t>
    <phoneticPr fontId="1" type="noConversion"/>
  </si>
  <si>
    <t>링크</t>
    <phoneticPr fontId="1" type="noConversion"/>
  </si>
  <si>
    <t>출발노드</t>
    <phoneticPr fontId="1" type="noConversion"/>
  </si>
  <si>
    <t>도착노드</t>
    <phoneticPr fontId="1" type="noConversion"/>
  </si>
  <si>
    <t>출발노드</t>
    <phoneticPr fontId="1" type="noConversion"/>
  </si>
  <si>
    <t>구간포함여부</t>
    <phoneticPr fontId="1" type="noConversion"/>
  </si>
  <si>
    <t>주중,주말</t>
    <phoneticPr fontId="1" type="noConversion"/>
  </si>
  <si>
    <t>주중</t>
    <phoneticPr fontId="1" type="noConversion"/>
  </si>
  <si>
    <t>주말</t>
    <phoneticPr fontId="1" type="noConversion"/>
  </si>
  <si>
    <t>주중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</si>
</sst>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_ ;[Red]\-0\ "/>
    <numFmt numFmtId="178" formatCode="0_ "/>
    <numFmt numFmtId="179" formatCode="0.0"/>
    <numFmt numFmtId="180" formatCode="[$-F400]h:mm:ss\ AM/PM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36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20" fontId="3" fillId="0" borderId="1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right" vertical="center"/>
    </xf>
    <xf numFmtId="0" fontId="5" fillId="3" borderId="1" xfId="0" applyFont="1" applyFill="1" applyBorder="1" applyAlignment="1">
      <alignment horizontal="righ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8" fontId="2" fillId="2" borderId="1" xfId="0" applyNumberFormat="1" applyFont="1" applyFill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6" fillId="0" borderId="0" xfId="0" applyFont="1">
      <alignment vertical="center"/>
    </xf>
    <xf numFmtId="176" fontId="5" fillId="5" borderId="1" xfId="0" applyNumberFormat="1" applyFont="1" applyFill="1" applyBorder="1" applyAlignment="1">
      <alignment horizontal="center" vertical="center"/>
    </xf>
    <xf numFmtId="179" fontId="4" fillId="8" borderId="1" xfId="0" applyNumberFormat="1" applyFont="1" applyFill="1" applyBorder="1" applyAlignment="1">
      <alignment horizontal="center" vertical="center"/>
    </xf>
    <xf numFmtId="180" fontId="3" fillId="5" borderId="1" xfId="0" applyNumberFormat="1" applyFont="1" applyFill="1" applyBorder="1" applyAlignment="1">
      <alignment horizontal="center" vertical="center"/>
    </xf>
    <xf numFmtId="180" fontId="2" fillId="4" borderId="0" xfId="0" applyNumberFormat="1" applyFont="1" applyFill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179" fontId="5" fillId="3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</cellXfs>
  <cellStyles count="1">
    <cellStyle name="표준" xfId="0" builtinId="0"/>
  </cellStyles>
  <dxfs count="5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3"/>
  <sheetViews>
    <sheetView tabSelected="1" zoomScaleNormal="100" workbookViewId="0">
      <selection activeCell="Q5" sqref="Q5"/>
    </sheetView>
  </sheetViews>
  <sheetFormatPr defaultColWidth="9" defaultRowHeight="17.399999999999999"/>
  <cols>
    <col min="1" max="1" width="10.19921875" style="2" bestFit="1" customWidth="1"/>
    <col min="2" max="6" width="9" style="2"/>
    <col min="7" max="8" width="9" style="3"/>
    <col min="9" max="9" width="4.09765625" style="3" customWidth="1"/>
    <col min="10" max="10" width="10.8984375" style="3" customWidth="1"/>
    <col min="11" max="11" width="10.3984375" style="3" customWidth="1"/>
    <col min="12" max="12" width="10.59765625" style="3" customWidth="1"/>
    <col min="13" max="13" width="10.8984375" style="3" customWidth="1"/>
    <col min="14" max="14" width="12.19921875" style="3" customWidth="1"/>
    <col min="15" max="15" width="4.5" style="3" customWidth="1"/>
    <col min="16" max="16" width="8.09765625" style="3" customWidth="1"/>
    <col min="17" max="17" width="12.3984375" style="3" customWidth="1"/>
    <col min="18" max="18" width="8.09765625" style="3" customWidth="1"/>
    <col min="19" max="19" width="9" style="3" customWidth="1"/>
    <col min="20" max="20" width="9" style="2" customWidth="1"/>
    <col min="21" max="21" width="13" style="2" customWidth="1"/>
    <col min="22" max="22" width="3.19921875" style="2" customWidth="1"/>
    <col min="23" max="29" width="3.19921875" style="2" bestFit="1" customWidth="1"/>
    <col min="30" max="16384" width="9" style="2"/>
  </cols>
  <sheetData>
    <row r="1" spans="1:29">
      <c r="A1" s="7" t="s">
        <v>61</v>
      </c>
      <c r="B1" s="8" t="s">
        <v>9</v>
      </c>
      <c r="C1" s="8" t="s">
        <v>10</v>
      </c>
      <c r="D1" s="8" t="s">
        <v>11</v>
      </c>
      <c r="E1" s="8" t="s">
        <v>47</v>
      </c>
      <c r="F1" s="8" t="s">
        <v>12</v>
      </c>
      <c r="G1" s="8" t="s">
        <v>13</v>
      </c>
      <c r="H1" s="8" t="s">
        <v>14</v>
      </c>
      <c r="J1" s="7" t="s">
        <v>61</v>
      </c>
      <c r="K1" s="7" t="s">
        <v>62</v>
      </c>
      <c r="L1" s="7" t="s">
        <v>63</v>
      </c>
      <c r="M1" s="7" t="s">
        <v>3</v>
      </c>
      <c r="N1" s="7" t="s">
        <v>4</v>
      </c>
      <c r="P1" s="4" t="s">
        <v>25</v>
      </c>
      <c r="Q1" s="5" t="s">
        <v>10</v>
      </c>
      <c r="T1" s="3" t="s">
        <v>64</v>
      </c>
      <c r="U1" s="3" t="s">
        <v>65</v>
      </c>
      <c r="W1" s="7" t="s">
        <v>46</v>
      </c>
      <c r="X1" s="7" t="s">
        <v>38</v>
      </c>
      <c r="Y1" s="7" t="s">
        <v>37</v>
      </c>
      <c r="Z1" s="7" t="s">
        <v>47</v>
      </c>
      <c r="AA1" s="7" t="s">
        <v>39</v>
      </c>
      <c r="AB1" s="7" t="s">
        <v>40</v>
      </c>
      <c r="AC1" s="7" t="s">
        <v>31</v>
      </c>
    </row>
    <row r="2" spans="1:29">
      <c r="A2" s="7" t="s">
        <v>16</v>
      </c>
      <c r="B2" s="9">
        <f>IF(LEFT($A2,1)=B$1,1,IF(RIGHT($A2,1)=B$1,-1,0))</f>
        <v>1</v>
      </c>
      <c r="C2" s="9">
        <f t="shared" ref="C2:H17" si="0">IF(LEFT($A2,1)=C$1,1,IF(RIGHT($A2,1)=C$1,-1,0))</f>
        <v>-1</v>
      </c>
      <c r="D2" s="9">
        <f t="shared" si="0"/>
        <v>0</v>
      </c>
      <c r="E2" s="9">
        <f t="shared" si="0"/>
        <v>0</v>
      </c>
      <c r="F2" s="9">
        <f t="shared" si="0"/>
        <v>0</v>
      </c>
      <c r="G2" s="9">
        <f t="shared" si="0"/>
        <v>0</v>
      </c>
      <c r="H2" s="9">
        <f t="shared" si="0"/>
        <v>0</v>
      </c>
      <c r="I2" s="9"/>
      <c r="J2" s="7" t="s">
        <v>16</v>
      </c>
      <c r="K2" s="7" t="str">
        <f>LEFT(J2,1)</f>
        <v>S</v>
      </c>
      <c r="L2" s="7" t="str">
        <f>RIGHT(J2,1)</f>
        <v>A</v>
      </c>
      <c r="M2" s="18">
        <v>4</v>
      </c>
      <c r="N2" s="21">
        <v>0</v>
      </c>
      <c r="O2" s="2"/>
      <c r="P2" s="4" t="s">
        <v>26</v>
      </c>
      <c r="Q2" s="6" t="s">
        <v>14</v>
      </c>
      <c r="R2" s="2"/>
      <c r="S2" s="2"/>
      <c r="T2" s="3" t="str">
        <f>Q4</f>
        <v>A</v>
      </c>
      <c r="U2" s="3">
        <v>1</v>
      </c>
      <c r="W2" s="7" t="s">
        <v>38</v>
      </c>
      <c r="X2" s="7" t="s">
        <v>32</v>
      </c>
      <c r="Y2" s="7" t="s">
        <v>33</v>
      </c>
      <c r="Z2" s="7" t="s">
        <v>34</v>
      </c>
      <c r="AA2" s="7" t="s">
        <v>33</v>
      </c>
      <c r="AB2" s="7" t="s">
        <v>32</v>
      </c>
      <c r="AC2" s="7" t="s">
        <v>34</v>
      </c>
    </row>
    <row r="3" spans="1:29">
      <c r="A3" s="7" t="s">
        <v>17</v>
      </c>
      <c r="B3" s="9">
        <f t="shared" ref="B3:H25" si="1">IF(LEFT($A3,1)=B$1,1,IF(RIGHT($A3,1)=B$1,-1,0))</f>
        <v>1</v>
      </c>
      <c r="C3" s="9">
        <f t="shared" si="0"/>
        <v>0</v>
      </c>
      <c r="D3" s="9">
        <f t="shared" si="0"/>
        <v>-1</v>
      </c>
      <c r="E3" s="9">
        <f t="shared" si="0"/>
        <v>0</v>
      </c>
      <c r="F3" s="9">
        <f t="shared" si="0"/>
        <v>0</v>
      </c>
      <c r="G3" s="9">
        <f t="shared" si="0"/>
        <v>0</v>
      </c>
      <c r="H3" s="9">
        <f t="shared" si="0"/>
        <v>0</v>
      </c>
      <c r="J3" s="7" t="s">
        <v>17</v>
      </c>
      <c r="K3" s="7" t="str">
        <f t="shared" ref="K3:K25" si="2">LEFT(J3,1)</f>
        <v>S</v>
      </c>
      <c r="L3" s="7" t="str">
        <f t="shared" ref="L3:L25" si="3">RIGHT(J3,1)</f>
        <v>B</v>
      </c>
      <c r="M3" s="18">
        <v>2</v>
      </c>
      <c r="N3" s="21">
        <v>0</v>
      </c>
      <c r="T3" s="3" t="s">
        <v>64</v>
      </c>
      <c r="U3" s="3" t="s">
        <v>65</v>
      </c>
      <c r="W3" s="7" t="s">
        <v>28</v>
      </c>
      <c r="X3" s="7" t="s">
        <v>28</v>
      </c>
      <c r="Y3" s="7" t="s">
        <v>27</v>
      </c>
      <c r="Z3" s="7" t="s">
        <v>35</v>
      </c>
      <c r="AA3" s="7" t="s">
        <v>27</v>
      </c>
      <c r="AB3" s="7" t="s">
        <v>27</v>
      </c>
      <c r="AC3" s="7" t="s">
        <v>27</v>
      </c>
    </row>
    <row r="4" spans="1:29">
      <c r="A4" s="7" t="s">
        <v>48</v>
      </c>
      <c r="B4" s="9">
        <f t="shared" si="1"/>
        <v>1</v>
      </c>
      <c r="C4" s="9">
        <f t="shared" si="0"/>
        <v>0</v>
      </c>
      <c r="D4" s="9">
        <f t="shared" si="0"/>
        <v>0</v>
      </c>
      <c r="E4" s="9">
        <f t="shared" si="0"/>
        <v>-1</v>
      </c>
      <c r="F4" s="9">
        <f t="shared" si="0"/>
        <v>0</v>
      </c>
      <c r="G4" s="9">
        <f t="shared" si="0"/>
        <v>0</v>
      </c>
      <c r="H4" s="9">
        <f t="shared" si="0"/>
        <v>0</v>
      </c>
      <c r="J4" s="7" t="s">
        <v>48</v>
      </c>
      <c r="K4" s="7" t="str">
        <f t="shared" si="2"/>
        <v>S</v>
      </c>
      <c r="L4" s="7" t="str">
        <f t="shared" si="3"/>
        <v>K</v>
      </c>
      <c r="M4" s="18">
        <v>8</v>
      </c>
      <c r="N4" s="21">
        <v>0</v>
      </c>
      <c r="P4" s="28" t="s">
        <v>60</v>
      </c>
      <c r="Q4" s="26" t="str">
        <f>출발점</f>
        <v>A</v>
      </c>
      <c r="T4" s="3" t="str">
        <f>Q5</f>
        <v>D</v>
      </c>
      <c r="U4" s="3">
        <v>1</v>
      </c>
      <c r="W4" s="7" t="s">
        <v>47</v>
      </c>
      <c r="X4" s="7" t="s">
        <v>47</v>
      </c>
      <c r="Y4" s="7" t="s">
        <v>47</v>
      </c>
      <c r="Z4" s="7" t="s">
        <v>36</v>
      </c>
      <c r="AA4" s="7" t="s">
        <v>37</v>
      </c>
      <c r="AB4" s="7" t="s">
        <v>36</v>
      </c>
      <c r="AC4" s="7" t="s">
        <v>28</v>
      </c>
    </row>
    <row r="5" spans="1:29">
      <c r="A5" s="7" t="s">
        <v>49</v>
      </c>
      <c r="B5" s="9">
        <f t="shared" si="1"/>
        <v>0</v>
      </c>
      <c r="C5" s="9">
        <f t="shared" si="0"/>
        <v>1</v>
      </c>
      <c r="D5" s="9">
        <f t="shared" si="0"/>
        <v>0</v>
      </c>
      <c r="E5" s="9">
        <f t="shared" si="0"/>
        <v>-1</v>
      </c>
      <c r="F5" s="9">
        <f t="shared" si="0"/>
        <v>0</v>
      </c>
      <c r="G5" s="9">
        <f t="shared" si="0"/>
        <v>0</v>
      </c>
      <c r="H5" s="9">
        <f t="shared" si="0"/>
        <v>0</v>
      </c>
      <c r="J5" s="7" t="s">
        <v>49</v>
      </c>
      <c r="K5" s="7" t="str">
        <f t="shared" si="2"/>
        <v>A</v>
      </c>
      <c r="L5" s="7" t="str">
        <f t="shared" si="3"/>
        <v>K</v>
      </c>
      <c r="M5" s="18">
        <v>5</v>
      </c>
      <c r="N5" s="21">
        <v>0</v>
      </c>
      <c r="P5" s="28"/>
      <c r="Q5" s="26" t="str">
        <f>IFERROR(IF(OR(Q4=$Q$2,Q4="")=TRUE,"",DGET($J$1:$N$25,$L$1,$T$1:$U$2)),"")</f>
        <v>D</v>
      </c>
      <c r="T5" s="3" t="s">
        <v>64</v>
      </c>
      <c r="U5" s="3" t="s">
        <v>65</v>
      </c>
      <c r="W5" s="7" t="s">
        <v>39</v>
      </c>
      <c r="X5" s="7" t="s">
        <v>29</v>
      </c>
      <c r="Y5" s="7" t="s">
        <v>29</v>
      </c>
      <c r="Z5" s="7" t="s">
        <v>29</v>
      </c>
      <c r="AA5" s="7" t="s">
        <v>47</v>
      </c>
      <c r="AB5" s="7" t="s">
        <v>47</v>
      </c>
      <c r="AC5" s="7" t="s">
        <v>47</v>
      </c>
    </row>
    <row r="6" spans="1:29">
      <c r="A6" s="7" t="s">
        <v>18</v>
      </c>
      <c r="B6" s="9">
        <f t="shared" si="1"/>
        <v>0</v>
      </c>
      <c r="C6" s="9">
        <f t="shared" si="0"/>
        <v>1</v>
      </c>
      <c r="D6" s="9">
        <f t="shared" si="0"/>
        <v>0</v>
      </c>
      <c r="E6" s="9">
        <f t="shared" si="0"/>
        <v>0</v>
      </c>
      <c r="F6" s="9">
        <f t="shared" si="0"/>
        <v>-1</v>
      </c>
      <c r="G6" s="9">
        <f t="shared" si="0"/>
        <v>0</v>
      </c>
      <c r="H6" s="9">
        <f t="shared" si="0"/>
        <v>0</v>
      </c>
      <c r="J6" s="7" t="s">
        <v>18</v>
      </c>
      <c r="K6" s="7" t="str">
        <f t="shared" si="2"/>
        <v>A</v>
      </c>
      <c r="L6" s="7" t="str">
        <f t="shared" si="3"/>
        <v>D</v>
      </c>
      <c r="M6" s="18">
        <v>2</v>
      </c>
      <c r="N6" s="21">
        <v>1</v>
      </c>
      <c r="P6" s="28"/>
      <c r="Q6" s="26" t="str">
        <f>IFERROR(IF(OR(Q5=$Q$2,Q5="")=TRUE,"",DGET($J$1:$N$25,$L$1,$T$3:$U$4)),"")</f>
        <v>K</v>
      </c>
      <c r="T6" s="3" t="str">
        <f>Q6</f>
        <v>K</v>
      </c>
      <c r="U6" s="3">
        <v>1</v>
      </c>
      <c r="W6" s="7" t="s">
        <v>30</v>
      </c>
      <c r="X6" s="7" t="s">
        <v>30</v>
      </c>
      <c r="Y6" s="7" t="s">
        <v>30</v>
      </c>
      <c r="Z6" s="7" t="s">
        <v>30</v>
      </c>
      <c r="AA6" s="7" t="s">
        <v>30</v>
      </c>
      <c r="AB6" s="7" t="s">
        <v>29</v>
      </c>
      <c r="AC6" s="7" t="s">
        <v>29</v>
      </c>
    </row>
    <row r="7" spans="1:29">
      <c r="A7" s="7" t="s">
        <v>41</v>
      </c>
      <c r="B7" s="9">
        <f t="shared" si="1"/>
        <v>-1</v>
      </c>
      <c r="C7" s="9">
        <f t="shared" si="0"/>
        <v>1</v>
      </c>
      <c r="D7" s="9">
        <f t="shared" si="0"/>
        <v>0</v>
      </c>
      <c r="E7" s="9">
        <f t="shared" si="0"/>
        <v>0</v>
      </c>
      <c r="F7" s="9">
        <f t="shared" si="0"/>
        <v>0</v>
      </c>
      <c r="G7" s="9">
        <f t="shared" si="0"/>
        <v>0</v>
      </c>
      <c r="H7" s="9">
        <f t="shared" si="0"/>
        <v>0</v>
      </c>
      <c r="J7" s="7" t="s">
        <v>41</v>
      </c>
      <c r="K7" s="7" t="str">
        <f t="shared" si="2"/>
        <v>A</v>
      </c>
      <c r="L7" s="7" t="str">
        <f t="shared" si="3"/>
        <v>S</v>
      </c>
      <c r="M7" s="18">
        <v>4</v>
      </c>
      <c r="N7" s="21">
        <v>0</v>
      </c>
      <c r="P7" s="28"/>
      <c r="Q7" s="26" t="str">
        <f>IFERROR(IF(OR(Q6=$Q$2,Q6="")=TRUE,"",DGET($J$1:$N$25,$L$1,$T$5:$U$6)),"")</f>
        <v>T</v>
      </c>
      <c r="T7" s="3" t="s">
        <v>64</v>
      </c>
      <c r="U7" s="3" t="s">
        <v>65</v>
      </c>
      <c r="W7" s="7" t="s">
        <v>31</v>
      </c>
      <c r="X7" s="7" t="s">
        <v>31</v>
      </c>
      <c r="Y7" s="7" t="s">
        <v>31</v>
      </c>
      <c r="Z7" s="7" t="s">
        <v>31</v>
      </c>
      <c r="AA7" s="7" t="s">
        <v>31</v>
      </c>
      <c r="AB7" s="7" t="s">
        <v>31</v>
      </c>
      <c r="AC7" s="7" t="s">
        <v>30</v>
      </c>
    </row>
    <row r="8" spans="1:29">
      <c r="A8" s="7" t="s">
        <v>50</v>
      </c>
      <c r="B8" s="9">
        <f t="shared" si="1"/>
        <v>0</v>
      </c>
      <c r="C8" s="9">
        <f t="shared" si="0"/>
        <v>0</v>
      </c>
      <c r="D8" s="9">
        <f t="shared" si="0"/>
        <v>1</v>
      </c>
      <c r="E8" s="9">
        <f t="shared" si="0"/>
        <v>-1</v>
      </c>
      <c r="F8" s="9">
        <f t="shared" si="0"/>
        <v>0</v>
      </c>
      <c r="G8" s="9">
        <f t="shared" si="0"/>
        <v>0</v>
      </c>
      <c r="H8" s="9">
        <f t="shared" si="0"/>
        <v>0</v>
      </c>
      <c r="J8" s="7" t="s">
        <v>50</v>
      </c>
      <c r="K8" s="7" t="str">
        <f t="shared" si="2"/>
        <v>B</v>
      </c>
      <c r="L8" s="7" t="str">
        <f t="shared" si="3"/>
        <v>K</v>
      </c>
      <c r="M8" s="18">
        <v>6</v>
      </c>
      <c r="N8" s="21">
        <v>0</v>
      </c>
      <c r="P8" s="28"/>
      <c r="Q8" s="26" t="str">
        <f>IFERROR(IF(OR(Q7=$Q$2,Q7="")=TRUE,"",DGET($J$1:$N$25,$L$1,$T$7:$U$8)),"")</f>
        <v/>
      </c>
      <c r="T8" s="3" t="str">
        <f>Q7</f>
        <v>T</v>
      </c>
      <c r="U8" s="3">
        <v>1</v>
      </c>
    </row>
    <row r="9" spans="1:29">
      <c r="A9" s="7" t="s">
        <v>19</v>
      </c>
      <c r="B9" s="9">
        <f t="shared" si="1"/>
        <v>0</v>
      </c>
      <c r="C9" s="9">
        <f t="shared" si="0"/>
        <v>0</v>
      </c>
      <c r="D9" s="9">
        <f t="shared" si="0"/>
        <v>1</v>
      </c>
      <c r="E9" s="9">
        <f t="shared" si="0"/>
        <v>0</v>
      </c>
      <c r="F9" s="9">
        <f t="shared" si="0"/>
        <v>0</v>
      </c>
      <c r="G9" s="9">
        <f t="shared" si="0"/>
        <v>-1</v>
      </c>
      <c r="H9" s="9">
        <f t="shared" si="0"/>
        <v>0</v>
      </c>
      <c r="J9" s="7" t="s">
        <v>19</v>
      </c>
      <c r="K9" s="7" t="str">
        <f t="shared" si="2"/>
        <v>B</v>
      </c>
      <c r="L9" s="7" t="str">
        <f t="shared" si="3"/>
        <v>E</v>
      </c>
      <c r="M9" s="18">
        <v>9</v>
      </c>
      <c r="N9" s="21">
        <v>0</v>
      </c>
      <c r="P9" s="28"/>
      <c r="Q9" s="26" t="str">
        <f>IFERROR(IF(OR(Q8=$Q$2,Q8="")=TRUE,"",DGET($J$1:$N$25,$L$1,$T$9:$U$10)),"")</f>
        <v/>
      </c>
      <c r="T9" s="3" t="s">
        <v>64</v>
      </c>
      <c r="U9" s="3" t="s">
        <v>65</v>
      </c>
    </row>
    <row r="10" spans="1:29">
      <c r="A10" s="7" t="s">
        <v>42</v>
      </c>
      <c r="B10" s="9">
        <f t="shared" si="1"/>
        <v>-1</v>
      </c>
      <c r="C10" s="9">
        <f t="shared" si="0"/>
        <v>0</v>
      </c>
      <c r="D10" s="9">
        <f t="shared" si="0"/>
        <v>1</v>
      </c>
      <c r="E10" s="9">
        <f t="shared" si="0"/>
        <v>0</v>
      </c>
      <c r="F10" s="9">
        <f t="shared" si="0"/>
        <v>0</v>
      </c>
      <c r="G10" s="9">
        <f t="shared" si="0"/>
        <v>0</v>
      </c>
      <c r="H10" s="9">
        <f t="shared" si="0"/>
        <v>0</v>
      </c>
      <c r="J10" s="7" t="s">
        <v>42</v>
      </c>
      <c r="K10" s="7" t="str">
        <f t="shared" si="2"/>
        <v>B</v>
      </c>
      <c r="L10" s="7" t="str">
        <f t="shared" si="3"/>
        <v>S</v>
      </c>
      <c r="M10" s="18">
        <v>2</v>
      </c>
      <c r="N10" s="21">
        <v>0</v>
      </c>
      <c r="T10" s="3" t="str">
        <f>Q8</f>
        <v/>
      </c>
      <c r="U10" s="3">
        <v>1</v>
      </c>
    </row>
    <row r="11" spans="1:29">
      <c r="A11" s="7" t="s">
        <v>51</v>
      </c>
      <c r="B11" s="9">
        <f t="shared" si="1"/>
        <v>0</v>
      </c>
      <c r="C11" s="9">
        <f t="shared" si="0"/>
        <v>-1</v>
      </c>
      <c r="D11" s="9">
        <f t="shared" si="0"/>
        <v>0</v>
      </c>
      <c r="E11" s="9">
        <f t="shared" si="0"/>
        <v>1</v>
      </c>
      <c r="F11" s="9">
        <f t="shared" si="0"/>
        <v>0</v>
      </c>
      <c r="G11" s="9">
        <f t="shared" si="0"/>
        <v>0</v>
      </c>
      <c r="H11" s="9">
        <f t="shared" si="0"/>
        <v>0</v>
      </c>
      <c r="J11" s="7" t="s">
        <v>51</v>
      </c>
      <c r="K11" s="7" t="str">
        <f t="shared" si="2"/>
        <v>K</v>
      </c>
      <c r="L11" s="7" t="str">
        <f t="shared" si="3"/>
        <v>A</v>
      </c>
      <c r="M11" s="18">
        <v>5</v>
      </c>
      <c r="N11" s="21">
        <v>0</v>
      </c>
    </row>
    <row r="12" spans="1:29">
      <c r="A12" s="7" t="s">
        <v>52</v>
      </c>
      <c r="B12" s="9">
        <f t="shared" si="1"/>
        <v>0</v>
      </c>
      <c r="C12" s="9">
        <f t="shared" si="0"/>
        <v>0</v>
      </c>
      <c r="D12" s="9">
        <f t="shared" si="0"/>
        <v>-1</v>
      </c>
      <c r="E12" s="9">
        <f t="shared" si="0"/>
        <v>1</v>
      </c>
      <c r="F12" s="9">
        <f t="shared" si="0"/>
        <v>0</v>
      </c>
      <c r="G12" s="9">
        <f t="shared" si="0"/>
        <v>0</v>
      </c>
      <c r="H12" s="9">
        <f t="shared" si="0"/>
        <v>0</v>
      </c>
      <c r="J12" s="7" t="s">
        <v>52</v>
      </c>
      <c r="K12" s="7" t="str">
        <f t="shared" si="2"/>
        <v>K</v>
      </c>
      <c r="L12" s="7" t="str">
        <f t="shared" si="3"/>
        <v>B</v>
      </c>
      <c r="M12" s="18">
        <v>6</v>
      </c>
      <c r="N12" s="21">
        <v>0</v>
      </c>
    </row>
    <row r="13" spans="1:29">
      <c r="A13" s="7" t="s">
        <v>53</v>
      </c>
      <c r="B13" s="9">
        <f t="shared" si="1"/>
        <v>0</v>
      </c>
      <c r="C13" s="9">
        <f t="shared" si="0"/>
        <v>0</v>
      </c>
      <c r="D13" s="9">
        <f t="shared" si="0"/>
        <v>0</v>
      </c>
      <c r="E13" s="9">
        <f t="shared" si="0"/>
        <v>1</v>
      </c>
      <c r="F13" s="9">
        <f t="shared" si="0"/>
        <v>-1</v>
      </c>
      <c r="G13" s="9">
        <f t="shared" si="0"/>
        <v>0</v>
      </c>
      <c r="H13" s="9">
        <f t="shared" si="0"/>
        <v>0</v>
      </c>
      <c r="J13" s="7" t="s">
        <v>53</v>
      </c>
      <c r="K13" s="7" t="str">
        <f t="shared" si="2"/>
        <v>K</v>
      </c>
      <c r="L13" s="7" t="str">
        <f t="shared" si="3"/>
        <v>D</v>
      </c>
      <c r="M13" s="18">
        <v>1</v>
      </c>
      <c r="N13" s="21">
        <v>0</v>
      </c>
    </row>
    <row r="14" spans="1:29">
      <c r="A14" s="7" t="s">
        <v>54</v>
      </c>
      <c r="B14" s="9">
        <f t="shared" si="1"/>
        <v>0</v>
      </c>
      <c r="C14" s="9">
        <f t="shared" si="0"/>
        <v>0</v>
      </c>
      <c r="D14" s="9">
        <f t="shared" si="0"/>
        <v>0</v>
      </c>
      <c r="E14" s="9">
        <f t="shared" si="0"/>
        <v>1</v>
      </c>
      <c r="F14" s="9">
        <f t="shared" si="0"/>
        <v>0</v>
      </c>
      <c r="G14" s="9">
        <f t="shared" si="0"/>
        <v>-1</v>
      </c>
      <c r="H14" s="9">
        <f t="shared" si="0"/>
        <v>0</v>
      </c>
      <c r="J14" s="7" t="s">
        <v>54</v>
      </c>
      <c r="K14" s="7" t="str">
        <f t="shared" si="2"/>
        <v>K</v>
      </c>
      <c r="L14" s="7" t="str">
        <f t="shared" si="3"/>
        <v>E</v>
      </c>
      <c r="M14" s="18">
        <v>3</v>
      </c>
      <c r="N14" s="21">
        <v>0</v>
      </c>
    </row>
    <row r="15" spans="1:29">
      <c r="A15" s="7" t="s">
        <v>55</v>
      </c>
      <c r="B15" s="9">
        <f t="shared" si="1"/>
        <v>0</v>
      </c>
      <c r="C15" s="9">
        <f t="shared" si="0"/>
        <v>0</v>
      </c>
      <c r="D15" s="9">
        <f t="shared" si="0"/>
        <v>0</v>
      </c>
      <c r="E15" s="9">
        <f t="shared" si="0"/>
        <v>1</v>
      </c>
      <c r="F15" s="9">
        <f t="shared" si="0"/>
        <v>0</v>
      </c>
      <c r="G15" s="9">
        <f t="shared" si="0"/>
        <v>0</v>
      </c>
      <c r="H15" s="9">
        <f t="shared" si="0"/>
        <v>-1</v>
      </c>
      <c r="J15" s="7" t="s">
        <v>55</v>
      </c>
      <c r="K15" s="7" t="str">
        <f t="shared" si="2"/>
        <v>K</v>
      </c>
      <c r="L15" s="7" t="str">
        <f t="shared" si="3"/>
        <v>T</v>
      </c>
      <c r="M15" s="18">
        <v>4</v>
      </c>
      <c r="N15" s="21">
        <v>1</v>
      </c>
    </row>
    <row r="16" spans="1:29">
      <c r="A16" s="7" t="s">
        <v>56</v>
      </c>
      <c r="B16" s="9">
        <f t="shared" si="1"/>
        <v>-1</v>
      </c>
      <c r="C16" s="9">
        <f t="shared" si="0"/>
        <v>0</v>
      </c>
      <c r="D16" s="9">
        <f t="shared" si="0"/>
        <v>0</v>
      </c>
      <c r="E16" s="9">
        <f t="shared" si="0"/>
        <v>1</v>
      </c>
      <c r="F16" s="9">
        <f t="shared" si="0"/>
        <v>0</v>
      </c>
      <c r="G16" s="9">
        <f t="shared" si="0"/>
        <v>0</v>
      </c>
      <c r="H16" s="9">
        <f t="shared" si="0"/>
        <v>0</v>
      </c>
      <c r="J16" s="7" t="s">
        <v>56</v>
      </c>
      <c r="K16" s="7" t="str">
        <f t="shared" si="2"/>
        <v>K</v>
      </c>
      <c r="L16" s="7" t="str">
        <f t="shared" si="3"/>
        <v>S</v>
      </c>
      <c r="M16" s="18">
        <v>8</v>
      </c>
      <c r="N16" s="21">
        <v>0</v>
      </c>
    </row>
    <row r="17" spans="1:14">
      <c r="A17" s="7" t="s">
        <v>20</v>
      </c>
      <c r="B17" s="9">
        <f t="shared" si="1"/>
        <v>0</v>
      </c>
      <c r="C17" s="9">
        <f t="shared" si="0"/>
        <v>-1</v>
      </c>
      <c r="D17" s="9">
        <f t="shared" si="0"/>
        <v>0</v>
      </c>
      <c r="E17" s="9">
        <f t="shared" si="0"/>
        <v>0</v>
      </c>
      <c r="F17" s="9">
        <f t="shared" si="0"/>
        <v>1</v>
      </c>
      <c r="G17" s="9">
        <f t="shared" si="0"/>
        <v>0</v>
      </c>
      <c r="H17" s="9">
        <f t="shared" si="0"/>
        <v>0</v>
      </c>
      <c r="J17" s="7" t="s">
        <v>20</v>
      </c>
      <c r="K17" s="7" t="str">
        <f t="shared" si="2"/>
        <v>D</v>
      </c>
      <c r="L17" s="7" t="str">
        <f t="shared" si="3"/>
        <v>A</v>
      </c>
      <c r="M17" s="18">
        <v>2</v>
      </c>
      <c r="N17" s="21">
        <v>0</v>
      </c>
    </row>
    <row r="18" spans="1:14">
      <c r="A18" s="7" t="s">
        <v>57</v>
      </c>
      <c r="B18" s="9">
        <f t="shared" si="1"/>
        <v>0</v>
      </c>
      <c r="C18" s="9">
        <f t="shared" si="1"/>
        <v>0</v>
      </c>
      <c r="D18" s="9">
        <f t="shared" si="1"/>
        <v>0</v>
      </c>
      <c r="E18" s="9">
        <f t="shared" si="1"/>
        <v>-1</v>
      </c>
      <c r="F18" s="9">
        <f t="shared" si="1"/>
        <v>1</v>
      </c>
      <c r="G18" s="9">
        <f t="shared" si="1"/>
        <v>0</v>
      </c>
      <c r="H18" s="9">
        <f t="shared" si="1"/>
        <v>0</v>
      </c>
      <c r="J18" s="7" t="s">
        <v>57</v>
      </c>
      <c r="K18" s="7" t="str">
        <f t="shared" si="2"/>
        <v>D</v>
      </c>
      <c r="L18" s="7" t="str">
        <f t="shared" si="3"/>
        <v>K</v>
      </c>
      <c r="M18" s="18">
        <v>1</v>
      </c>
      <c r="N18" s="21">
        <v>1</v>
      </c>
    </row>
    <row r="19" spans="1:14">
      <c r="A19" s="7" t="s">
        <v>21</v>
      </c>
      <c r="B19" s="9">
        <f t="shared" si="1"/>
        <v>0</v>
      </c>
      <c r="C19" s="9">
        <f t="shared" si="1"/>
        <v>0</v>
      </c>
      <c r="D19" s="9">
        <f t="shared" si="1"/>
        <v>0</v>
      </c>
      <c r="E19" s="9">
        <f t="shared" si="1"/>
        <v>0</v>
      </c>
      <c r="F19" s="9">
        <f t="shared" si="1"/>
        <v>1</v>
      </c>
      <c r="G19" s="9">
        <f t="shared" si="1"/>
        <v>0</v>
      </c>
      <c r="H19" s="9">
        <f t="shared" si="1"/>
        <v>-1</v>
      </c>
      <c r="J19" s="7" t="s">
        <v>21</v>
      </c>
      <c r="K19" s="7" t="str">
        <f t="shared" si="2"/>
        <v>D</v>
      </c>
      <c r="L19" s="7" t="str">
        <f t="shared" si="3"/>
        <v>T</v>
      </c>
      <c r="M19" s="18">
        <v>7</v>
      </c>
      <c r="N19" s="21">
        <v>0</v>
      </c>
    </row>
    <row r="20" spans="1:14">
      <c r="A20" s="7" t="s">
        <v>22</v>
      </c>
      <c r="B20" s="9">
        <f t="shared" si="1"/>
        <v>0</v>
      </c>
      <c r="C20" s="9">
        <f t="shared" si="1"/>
        <v>0</v>
      </c>
      <c r="D20" s="9">
        <f t="shared" si="1"/>
        <v>-1</v>
      </c>
      <c r="E20" s="9">
        <f t="shared" si="1"/>
        <v>0</v>
      </c>
      <c r="F20" s="9">
        <f t="shared" si="1"/>
        <v>0</v>
      </c>
      <c r="G20" s="9">
        <f t="shared" si="1"/>
        <v>1</v>
      </c>
      <c r="H20" s="9">
        <f t="shared" si="1"/>
        <v>0</v>
      </c>
      <c r="J20" s="7" t="s">
        <v>22</v>
      </c>
      <c r="K20" s="7" t="str">
        <f t="shared" si="2"/>
        <v>E</v>
      </c>
      <c r="L20" s="7" t="str">
        <f t="shared" si="3"/>
        <v>B</v>
      </c>
      <c r="M20" s="18">
        <v>9</v>
      </c>
      <c r="N20" s="21">
        <v>0</v>
      </c>
    </row>
    <row r="21" spans="1:14">
      <c r="A21" s="7" t="s">
        <v>58</v>
      </c>
      <c r="B21" s="9">
        <f t="shared" si="1"/>
        <v>0</v>
      </c>
      <c r="C21" s="9">
        <f t="shared" si="1"/>
        <v>0</v>
      </c>
      <c r="D21" s="9">
        <f t="shared" si="1"/>
        <v>0</v>
      </c>
      <c r="E21" s="9">
        <f t="shared" si="1"/>
        <v>-1</v>
      </c>
      <c r="F21" s="9">
        <f t="shared" si="1"/>
        <v>0</v>
      </c>
      <c r="G21" s="9">
        <f t="shared" si="1"/>
        <v>1</v>
      </c>
      <c r="H21" s="9">
        <f t="shared" si="1"/>
        <v>0</v>
      </c>
      <c r="J21" s="7" t="s">
        <v>58</v>
      </c>
      <c r="K21" s="7" t="str">
        <f t="shared" si="2"/>
        <v>E</v>
      </c>
      <c r="L21" s="7" t="str">
        <f t="shared" si="3"/>
        <v>K</v>
      </c>
      <c r="M21" s="18">
        <v>3</v>
      </c>
      <c r="N21" s="21">
        <v>0</v>
      </c>
    </row>
    <row r="22" spans="1:14">
      <c r="A22" s="7" t="s">
        <v>23</v>
      </c>
      <c r="B22" s="9">
        <f t="shared" si="1"/>
        <v>0</v>
      </c>
      <c r="C22" s="9">
        <f t="shared" si="1"/>
        <v>0</v>
      </c>
      <c r="D22" s="9">
        <f t="shared" si="1"/>
        <v>0</v>
      </c>
      <c r="E22" s="9">
        <f t="shared" si="1"/>
        <v>0</v>
      </c>
      <c r="F22" s="9">
        <f t="shared" si="1"/>
        <v>0</v>
      </c>
      <c r="G22" s="9">
        <f t="shared" si="1"/>
        <v>1</v>
      </c>
      <c r="H22" s="9">
        <f t="shared" si="1"/>
        <v>-1</v>
      </c>
      <c r="J22" s="7" t="s">
        <v>23</v>
      </c>
      <c r="K22" s="7" t="str">
        <f t="shared" si="2"/>
        <v>E</v>
      </c>
      <c r="L22" s="7" t="str">
        <f t="shared" si="3"/>
        <v>T</v>
      </c>
      <c r="M22" s="18">
        <v>5</v>
      </c>
      <c r="N22" s="21">
        <v>0</v>
      </c>
    </row>
    <row r="23" spans="1:14">
      <c r="A23" s="7" t="s">
        <v>59</v>
      </c>
      <c r="B23" s="9">
        <f t="shared" si="1"/>
        <v>0</v>
      </c>
      <c r="C23" s="9">
        <f t="shared" si="1"/>
        <v>0</v>
      </c>
      <c r="D23" s="9">
        <f t="shared" si="1"/>
        <v>0</v>
      </c>
      <c r="E23" s="9">
        <f t="shared" si="1"/>
        <v>-1</v>
      </c>
      <c r="F23" s="9">
        <f t="shared" si="1"/>
        <v>0</v>
      </c>
      <c r="G23" s="9">
        <f t="shared" si="1"/>
        <v>0</v>
      </c>
      <c r="H23" s="9">
        <f t="shared" si="1"/>
        <v>1</v>
      </c>
      <c r="J23" s="7" t="s">
        <v>59</v>
      </c>
      <c r="K23" s="7" t="str">
        <f t="shared" si="2"/>
        <v>T</v>
      </c>
      <c r="L23" s="7" t="str">
        <f t="shared" si="3"/>
        <v>K</v>
      </c>
      <c r="M23" s="18">
        <v>4</v>
      </c>
      <c r="N23" s="21">
        <v>0</v>
      </c>
    </row>
    <row r="24" spans="1:14">
      <c r="A24" s="7" t="s">
        <v>43</v>
      </c>
      <c r="B24" s="9">
        <f t="shared" si="1"/>
        <v>0</v>
      </c>
      <c r="C24" s="9">
        <f t="shared" si="1"/>
        <v>0</v>
      </c>
      <c r="D24" s="9">
        <f t="shared" si="1"/>
        <v>0</v>
      </c>
      <c r="E24" s="9">
        <f t="shared" si="1"/>
        <v>0</v>
      </c>
      <c r="F24" s="9">
        <f t="shared" si="1"/>
        <v>-1</v>
      </c>
      <c r="G24" s="9">
        <f t="shared" si="1"/>
        <v>0</v>
      </c>
      <c r="H24" s="9">
        <f t="shared" si="1"/>
        <v>1</v>
      </c>
      <c r="J24" s="7" t="s">
        <v>43</v>
      </c>
      <c r="K24" s="7" t="str">
        <f t="shared" si="2"/>
        <v>T</v>
      </c>
      <c r="L24" s="7" t="str">
        <f t="shared" si="3"/>
        <v>D</v>
      </c>
      <c r="M24" s="18">
        <v>7</v>
      </c>
      <c r="N24" s="21">
        <v>0</v>
      </c>
    </row>
    <row r="25" spans="1:14">
      <c r="A25" s="7" t="s">
        <v>44</v>
      </c>
      <c r="B25" s="9">
        <f t="shared" si="1"/>
        <v>0</v>
      </c>
      <c r="C25" s="9">
        <f t="shared" si="1"/>
        <v>0</v>
      </c>
      <c r="D25" s="9">
        <f t="shared" si="1"/>
        <v>0</v>
      </c>
      <c r="E25" s="9">
        <f t="shared" si="1"/>
        <v>0</v>
      </c>
      <c r="F25" s="9">
        <f t="shared" si="1"/>
        <v>0</v>
      </c>
      <c r="G25" s="9">
        <f t="shared" si="1"/>
        <v>-1</v>
      </c>
      <c r="H25" s="9">
        <f t="shared" si="1"/>
        <v>1</v>
      </c>
      <c r="J25" s="7" t="s">
        <v>44</v>
      </c>
      <c r="K25" s="7" t="str">
        <f t="shared" si="2"/>
        <v>T</v>
      </c>
      <c r="L25" s="7" t="str">
        <f t="shared" si="3"/>
        <v>E</v>
      </c>
      <c r="M25" s="18">
        <v>5</v>
      </c>
      <c r="N25" s="21">
        <v>0</v>
      </c>
    </row>
    <row r="26" spans="1:14">
      <c r="A26" s="7" t="s">
        <v>5</v>
      </c>
      <c r="B26" s="10">
        <f>SUMPRODUCT(B2:B25,$N$2:$N$25)</f>
        <v>0</v>
      </c>
      <c r="C26" s="10">
        <f t="shared" ref="C26:H26" si="4">SUMPRODUCT(C2:C25,$N$2:$N$25)</f>
        <v>1</v>
      </c>
      <c r="D26" s="10">
        <f t="shared" si="4"/>
        <v>0</v>
      </c>
      <c r="E26" s="10">
        <f t="shared" si="4"/>
        <v>0</v>
      </c>
      <c r="F26" s="10">
        <f t="shared" si="4"/>
        <v>0</v>
      </c>
      <c r="G26" s="10">
        <f t="shared" si="4"/>
        <v>0</v>
      </c>
      <c r="H26" s="10">
        <f t="shared" si="4"/>
        <v>-1</v>
      </c>
      <c r="J26" s="11" t="s">
        <v>2</v>
      </c>
      <c r="K26" s="11"/>
      <c r="L26" s="11"/>
      <c r="M26" s="10">
        <f t="shared" ref="M26" si="5">SUMPRODUCT(M2:M25,$N$2:$N$25)</f>
        <v>7</v>
      </c>
    </row>
    <row r="27" spans="1:14">
      <c r="A27" s="7" t="s">
        <v>6</v>
      </c>
      <c r="B27" s="12" t="s">
        <v>7</v>
      </c>
      <c r="C27" s="12" t="s">
        <v>7</v>
      </c>
      <c r="D27" s="12" t="s">
        <v>7</v>
      </c>
      <c r="E27" s="12" t="s">
        <v>7</v>
      </c>
      <c r="F27" s="12" t="s">
        <v>7</v>
      </c>
      <c r="G27" s="12" t="s">
        <v>7</v>
      </c>
      <c r="H27" s="12" t="s">
        <v>7</v>
      </c>
    </row>
    <row r="28" spans="1:14">
      <c r="A28" s="13" t="s">
        <v>8</v>
      </c>
      <c r="B28" s="14">
        <f t="shared" ref="B28:H28" si="6">IF(B1=출발점,1,IF(B1=도착점,-1,0))</f>
        <v>0</v>
      </c>
      <c r="C28" s="14">
        <f t="shared" si="6"/>
        <v>1</v>
      </c>
      <c r="D28" s="14">
        <f t="shared" si="6"/>
        <v>0</v>
      </c>
      <c r="E28" s="14">
        <f t="shared" si="6"/>
        <v>0</v>
      </c>
      <c r="F28" s="14">
        <f t="shared" si="6"/>
        <v>0</v>
      </c>
      <c r="G28" s="14">
        <f t="shared" si="6"/>
        <v>0</v>
      </c>
      <c r="H28" s="14">
        <f t="shared" si="6"/>
        <v>-1</v>
      </c>
    </row>
    <row r="31" spans="1:14" ht="52.8">
      <c r="B31" s="20"/>
    </row>
    <row r="32" spans="1:14" ht="52.8">
      <c r="B32" s="20"/>
    </row>
    <row r="33" spans="2:2" ht="52.8">
      <c r="B33" s="20"/>
    </row>
  </sheetData>
  <mergeCells count="1">
    <mergeCell ref="P4:P9"/>
  </mergeCells>
  <phoneticPr fontId="1" type="noConversion"/>
  <conditionalFormatting sqref="J2:N25">
    <cfRule type="expression" dxfId="4" priority="2">
      <formula>$N2&gt;0</formula>
    </cfRule>
  </conditionalFormatting>
  <conditionalFormatting sqref="Q4:Q9">
    <cfRule type="expression" dxfId="3" priority="1">
      <formula>"&lt;&gt;"""""</formula>
    </cfRule>
  </conditionalFormatting>
  <dataValidations count="2">
    <dataValidation type="list" allowBlank="1" showInputMessage="1" showErrorMessage="1" sqref="Q2" xr:uid="{00000000-0002-0000-0000-000000000000}">
      <formula1>INDIRECT(출발점)</formula1>
    </dataValidation>
    <dataValidation type="list" allowBlank="1" showInputMessage="1" showErrorMessage="1" sqref="Q1" xr:uid="{00000000-0002-0000-0000-000001000000}">
      <formula1>INDIRECT(도착점)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3E613-BAA4-48B0-A395-5108C1927B72}">
  <dimension ref="A1:AE28"/>
  <sheetViews>
    <sheetView zoomScaleNormal="100" workbookViewId="0">
      <selection activeCell="Q3" sqref="Q3"/>
    </sheetView>
  </sheetViews>
  <sheetFormatPr defaultColWidth="9" defaultRowHeight="17.399999999999999"/>
  <cols>
    <col min="1" max="1" width="10.19921875" style="2" bestFit="1" customWidth="1"/>
    <col min="2" max="6" width="9" style="2"/>
    <col min="7" max="8" width="9" style="3"/>
    <col min="9" max="9" width="4.09765625" style="3" customWidth="1"/>
    <col min="10" max="10" width="10.8984375" style="3" customWidth="1"/>
    <col min="11" max="11" width="10.3984375" style="3" customWidth="1"/>
    <col min="12" max="12" width="10.59765625" style="3" customWidth="1"/>
    <col min="13" max="13" width="10.8984375" style="3" customWidth="1"/>
    <col min="14" max="14" width="12.19921875" style="3" customWidth="1"/>
    <col min="15" max="15" width="4.5" style="3" customWidth="1"/>
    <col min="16" max="16" width="10.5" style="3" customWidth="1"/>
    <col min="17" max="17" width="14.19921875" style="3" bestFit="1" customWidth="1"/>
    <col min="18" max="18" width="5.3984375" style="3" customWidth="1"/>
    <col min="19" max="19" width="8.09765625" style="3" customWidth="1"/>
    <col min="20" max="20" width="9" style="2" customWidth="1"/>
    <col min="21" max="21" width="13" style="2" customWidth="1"/>
    <col min="22" max="22" width="3.19921875" style="2" customWidth="1"/>
    <col min="23" max="29" width="3.19921875" style="2" bestFit="1" customWidth="1"/>
    <col min="30" max="30" width="3.59765625" style="2" customWidth="1"/>
    <col min="31" max="16384" width="9" style="2"/>
  </cols>
  <sheetData>
    <row r="1" spans="1:31">
      <c r="A1" s="7" t="s">
        <v>61</v>
      </c>
      <c r="B1" s="8" t="s">
        <v>9</v>
      </c>
      <c r="C1" s="8" t="s">
        <v>10</v>
      </c>
      <c r="D1" s="8" t="s">
        <v>11</v>
      </c>
      <c r="E1" s="8" t="s">
        <v>47</v>
      </c>
      <c r="F1" s="8" t="s">
        <v>12</v>
      </c>
      <c r="G1" s="8" t="s">
        <v>13</v>
      </c>
      <c r="H1" s="8" t="s">
        <v>14</v>
      </c>
      <c r="J1" s="7" t="s">
        <v>61</v>
      </c>
      <c r="K1" s="7" t="s">
        <v>62</v>
      </c>
      <c r="L1" s="7" t="s">
        <v>63</v>
      </c>
      <c r="M1" s="7" t="s">
        <v>24</v>
      </c>
      <c r="N1" s="7" t="s">
        <v>4</v>
      </c>
      <c r="P1" s="4" t="s">
        <v>25</v>
      </c>
      <c r="Q1" s="5" t="s">
        <v>9</v>
      </c>
      <c r="R1" s="2"/>
      <c r="S1" s="2"/>
      <c r="T1" s="3" t="s">
        <v>62</v>
      </c>
      <c r="U1" s="3" t="s">
        <v>4</v>
      </c>
      <c r="W1" s="7" t="s">
        <v>32</v>
      </c>
      <c r="X1" s="7" t="s">
        <v>27</v>
      </c>
      <c r="Y1" s="7" t="s">
        <v>28</v>
      </c>
      <c r="Z1" s="7" t="s">
        <v>47</v>
      </c>
      <c r="AA1" s="7" t="s">
        <v>29</v>
      </c>
      <c r="AB1" s="7" t="s">
        <v>30</v>
      </c>
      <c r="AC1" s="7" t="s">
        <v>31</v>
      </c>
      <c r="AE1" s="7" t="s">
        <v>67</v>
      </c>
    </row>
    <row r="2" spans="1:31">
      <c r="A2" s="7" t="s">
        <v>16</v>
      </c>
      <c r="B2" s="9">
        <f>IF(LEFT($A2,1)=B$1,1,IF(RIGHT($A2,1)=B$1,-1,0))</f>
        <v>1</v>
      </c>
      <c r="C2" s="9">
        <f t="shared" ref="C2:H17" si="0">IF(LEFT($A2,1)=C$1,1,IF(RIGHT($A2,1)=C$1,-1,0))</f>
        <v>-1</v>
      </c>
      <c r="D2" s="9">
        <f t="shared" si="0"/>
        <v>0</v>
      </c>
      <c r="E2" s="9">
        <f t="shared" si="0"/>
        <v>0</v>
      </c>
      <c r="F2" s="9">
        <f t="shared" si="0"/>
        <v>0</v>
      </c>
      <c r="G2" s="9">
        <f t="shared" si="0"/>
        <v>0</v>
      </c>
      <c r="H2" s="9">
        <f t="shared" si="0"/>
        <v>0</v>
      </c>
      <c r="I2" s="9"/>
      <c r="J2" s="7" t="s">
        <v>16</v>
      </c>
      <c r="K2" s="7" t="str">
        <f>LEFT(J2,1)</f>
        <v>S</v>
      </c>
      <c r="L2" s="7" t="str">
        <f>RIGHT(J2,1)</f>
        <v>A</v>
      </c>
      <c r="M2" s="22">
        <f ca="1">VLOOKUP(J2,INDIRECT($Q$4&amp;"소요시간"),$R$3,FALSE)</f>
        <v>3.5294117647058822</v>
      </c>
      <c r="N2" s="21">
        <v>1</v>
      </c>
      <c r="O2" s="2"/>
      <c r="P2" s="4" t="s">
        <v>26</v>
      </c>
      <c r="Q2" s="6" t="s">
        <v>14</v>
      </c>
      <c r="R2" s="2"/>
      <c r="S2" s="2"/>
      <c r="T2" s="3" t="str">
        <f>Q6</f>
        <v>S</v>
      </c>
      <c r="U2" s="3">
        <v>1</v>
      </c>
      <c r="W2" s="7" t="s">
        <v>27</v>
      </c>
      <c r="X2" s="7" t="s">
        <v>32</v>
      </c>
      <c r="Y2" s="7" t="s">
        <v>32</v>
      </c>
      <c r="Z2" s="7" t="s">
        <v>32</v>
      </c>
      <c r="AA2" s="7" t="s">
        <v>32</v>
      </c>
      <c r="AB2" s="7" t="s">
        <v>32</v>
      </c>
      <c r="AC2" s="7" t="s">
        <v>32</v>
      </c>
      <c r="AE2" s="7" t="s">
        <v>68</v>
      </c>
    </row>
    <row r="3" spans="1:31">
      <c r="A3" s="7" t="s">
        <v>17</v>
      </c>
      <c r="B3" s="9">
        <f t="shared" ref="B3:H25" si="1">IF(LEFT($A3,1)=B$1,1,IF(RIGHT($A3,1)=B$1,-1,0))</f>
        <v>1</v>
      </c>
      <c r="C3" s="9">
        <f t="shared" si="0"/>
        <v>0</v>
      </c>
      <c r="D3" s="9">
        <f t="shared" si="0"/>
        <v>-1</v>
      </c>
      <c r="E3" s="9">
        <f t="shared" si="0"/>
        <v>0</v>
      </c>
      <c r="F3" s="9">
        <f t="shared" si="0"/>
        <v>0</v>
      </c>
      <c r="G3" s="9">
        <f t="shared" si="0"/>
        <v>0</v>
      </c>
      <c r="H3" s="9">
        <f t="shared" si="0"/>
        <v>0</v>
      </c>
      <c r="J3" s="7" t="s">
        <v>17</v>
      </c>
      <c r="K3" s="7" t="str">
        <f t="shared" ref="K3:K25" si="2">LEFT(J3,1)</f>
        <v>S</v>
      </c>
      <c r="L3" s="7" t="str">
        <f t="shared" ref="L3:L25" si="3">RIGHT(J3,1)</f>
        <v>B</v>
      </c>
      <c r="M3" s="22">
        <f t="shared" ref="M3:M25" ca="1" si="4">VLOOKUP(J3,INDIRECT($Q$4&amp;"소요시간"),$R$3,FALSE)</f>
        <v>1.8461538461538463</v>
      </c>
      <c r="N3" s="21">
        <v>0</v>
      </c>
      <c r="P3" s="23" t="s">
        <v>45</v>
      </c>
      <c r="Q3" s="24">
        <v>0.54166666666666696</v>
      </c>
      <c r="R3" s="25">
        <f>IF(HOUR(Q3)=0,26,HOUR(Q3)+2)</f>
        <v>15</v>
      </c>
      <c r="T3" s="3" t="s">
        <v>62</v>
      </c>
      <c r="U3" s="3" t="s">
        <v>4</v>
      </c>
      <c r="W3" s="7" t="s">
        <v>28</v>
      </c>
      <c r="X3" s="7" t="s">
        <v>28</v>
      </c>
      <c r="Y3" s="7" t="s">
        <v>27</v>
      </c>
      <c r="Z3" s="7" t="s">
        <v>27</v>
      </c>
      <c r="AA3" s="7" t="s">
        <v>27</v>
      </c>
      <c r="AB3" s="7" t="s">
        <v>27</v>
      </c>
      <c r="AC3" s="7" t="s">
        <v>27</v>
      </c>
    </row>
    <row r="4" spans="1:31">
      <c r="A4" s="7" t="s">
        <v>48</v>
      </c>
      <c r="B4" s="9">
        <f t="shared" si="1"/>
        <v>1</v>
      </c>
      <c r="C4" s="9">
        <f t="shared" si="0"/>
        <v>0</v>
      </c>
      <c r="D4" s="9">
        <f t="shared" si="0"/>
        <v>0</v>
      </c>
      <c r="E4" s="9">
        <f t="shared" si="0"/>
        <v>-1</v>
      </c>
      <c r="F4" s="9">
        <f t="shared" si="0"/>
        <v>0</v>
      </c>
      <c r="G4" s="9">
        <f t="shared" si="0"/>
        <v>0</v>
      </c>
      <c r="H4" s="9">
        <f t="shared" si="0"/>
        <v>0</v>
      </c>
      <c r="J4" s="7" t="s">
        <v>48</v>
      </c>
      <c r="K4" s="7" t="str">
        <f t="shared" si="2"/>
        <v>S</v>
      </c>
      <c r="L4" s="7" t="str">
        <f t="shared" si="3"/>
        <v>K</v>
      </c>
      <c r="M4" s="22">
        <f t="shared" ca="1" si="4"/>
        <v>7.8688524590163942</v>
      </c>
      <c r="N4" s="21">
        <v>0</v>
      </c>
      <c r="P4" s="23" t="s">
        <v>66</v>
      </c>
      <c r="Q4" s="24" t="s">
        <v>69</v>
      </c>
      <c r="T4" s="3" t="str">
        <f>Q7</f>
        <v>A</v>
      </c>
      <c r="U4" s="3">
        <v>1</v>
      </c>
      <c r="W4" s="7" t="s">
        <v>47</v>
      </c>
      <c r="X4" s="7" t="s">
        <v>47</v>
      </c>
      <c r="Y4" s="7" t="s">
        <v>47</v>
      </c>
      <c r="Z4" s="7" t="s">
        <v>28</v>
      </c>
      <c r="AA4" s="7" t="s">
        <v>28</v>
      </c>
      <c r="AB4" s="7" t="s">
        <v>28</v>
      </c>
      <c r="AC4" s="7" t="s">
        <v>28</v>
      </c>
    </row>
    <row r="5" spans="1:31">
      <c r="A5" s="7" t="s">
        <v>49</v>
      </c>
      <c r="B5" s="9">
        <f t="shared" si="1"/>
        <v>0</v>
      </c>
      <c r="C5" s="9">
        <f t="shared" si="0"/>
        <v>1</v>
      </c>
      <c r="D5" s="9">
        <f t="shared" si="0"/>
        <v>0</v>
      </c>
      <c r="E5" s="9">
        <f t="shared" si="0"/>
        <v>-1</v>
      </c>
      <c r="F5" s="9">
        <f t="shared" si="0"/>
        <v>0</v>
      </c>
      <c r="G5" s="9">
        <f t="shared" si="0"/>
        <v>0</v>
      </c>
      <c r="H5" s="9">
        <f t="shared" si="0"/>
        <v>0</v>
      </c>
      <c r="J5" s="7" t="s">
        <v>49</v>
      </c>
      <c r="K5" s="7" t="str">
        <f t="shared" si="2"/>
        <v>A</v>
      </c>
      <c r="L5" s="7" t="str">
        <f t="shared" si="3"/>
        <v>K</v>
      </c>
      <c r="M5" s="22">
        <f t="shared" ca="1" si="4"/>
        <v>5.1724137931034484</v>
      </c>
      <c r="N5" s="21">
        <v>0</v>
      </c>
      <c r="T5" s="3" t="s">
        <v>62</v>
      </c>
      <c r="U5" s="3" t="s">
        <v>4</v>
      </c>
      <c r="W5" s="7" t="s">
        <v>29</v>
      </c>
      <c r="X5" s="7" t="s">
        <v>29</v>
      </c>
      <c r="Y5" s="7" t="s">
        <v>29</v>
      </c>
      <c r="Z5" s="7" t="s">
        <v>29</v>
      </c>
      <c r="AA5" s="7" t="s">
        <v>47</v>
      </c>
      <c r="AB5" s="7" t="s">
        <v>47</v>
      </c>
      <c r="AC5" s="7" t="s">
        <v>47</v>
      </c>
    </row>
    <row r="6" spans="1:31">
      <c r="A6" s="7" t="s">
        <v>18</v>
      </c>
      <c r="B6" s="9">
        <f t="shared" si="1"/>
        <v>0</v>
      </c>
      <c r="C6" s="9">
        <f t="shared" si="0"/>
        <v>1</v>
      </c>
      <c r="D6" s="9">
        <f t="shared" si="0"/>
        <v>0</v>
      </c>
      <c r="E6" s="9">
        <f t="shared" si="0"/>
        <v>0</v>
      </c>
      <c r="F6" s="9">
        <f t="shared" si="0"/>
        <v>-1</v>
      </c>
      <c r="G6" s="9">
        <f t="shared" si="0"/>
        <v>0</v>
      </c>
      <c r="H6" s="9">
        <f t="shared" si="0"/>
        <v>0</v>
      </c>
      <c r="J6" s="7" t="s">
        <v>18</v>
      </c>
      <c r="K6" s="7" t="str">
        <f t="shared" si="2"/>
        <v>A</v>
      </c>
      <c r="L6" s="7" t="str">
        <f t="shared" si="3"/>
        <v>D</v>
      </c>
      <c r="M6" s="22">
        <f t="shared" ca="1" si="4"/>
        <v>1.875</v>
      </c>
      <c r="N6" s="21">
        <v>1</v>
      </c>
      <c r="P6" s="28" t="s">
        <v>60</v>
      </c>
      <c r="Q6" s="26" t="str">
        <f>Q1</f>
        <v>S</v>
      </c>
      <c r="T6" s="3" t="str">
        <f>Q8</f>
        <v>D</v>
      </c>
      <c r="U6" s="3">
        <v>1</v>
      </c>
      <c r="W6" s="7" t="s">
        <v>30</v>
      </c>
      <c r="X6" s="7" t="s">
        <v>30</v>
      </c>
      <c r="Y6" s="7" t="s">
        <v>30</v>
      </c>
      <c r="Z6" s="7" t="s">
        <v>30</v>
      </c>
      <c r="AA6" s="7" t="s">
        <v>30</v>
      </c>
      <c r="AB6" s="7" t="s">
        <v>29</v>
      </c>
      <c r="AC6" s="7" t="s">
        <v>29</v>
      </c>
    </row>
    <row r="7" spans="1:31">
      <c r="A7" s="7" t="s">
        <v>41</v>
      </c>
      <c r="B7" s="9">
        <f t="shared" si="1"/>
        <v>-1</v>
      </c>
      <c r="C7" s="9">
        <f t="shared" si="0"/>
        <v>1</v>
      </c>
      <c r="D7" s="9">
        <f t="shared" si="0"/>
        <v>0</v>
      </c>
      <c r="E7" s="9">
        <f t="shared" si="0"/>
        <v>0</v>
      </c>
      <c r="F7" s="9">
        <f t="shared" si="0"/>
        <v>0</v>
      </c>
      <c r="G7" s="9">
        <f t="shared" si="0"/>
        <v>0</v>
      </c>
      <c r="H7" s="9">
        <f t="shared" si="0"/>
        <v>0</v>
      </c>
      <c r="J7" s="7" t="s">
        <v>41</v>
      </c>
      <c r="K7" s="7" t="str">
        <f t="shared" si="2"/>
        <v>A</v>
      </c>
      <c r="L7" s="7" t="str">
        <f t="shared" si="3"/>
        <v>S</v>
      </c>
      <c r="M7" s="22">
        <f t="shared" ca="1" si="4"/>
        <v>3.333333333333333</v>
      </c>
      <c r="N7" s="21">
        <v>0</v>
      </c>
      <c r="P7" s="28"/>
      <c r="Q7" s="26" t="str">
        <f>IFERROR(IF(OR(Q6=$Q$2,Q6="")=TRUE,"",DGET($J$1:$N$25,$L$1,$T$1:$U$2)),"")</f>
        <v>A</v>
      </c>
      <c r="T7" s="3" t="s">
        <v>62</v>
      </c>
      <c r="U7" s="3" t="s">
        <v>4</v>
      </c>
      <c r="W7" s="7" t="s">
        <v>31</v>
      </c>
      <c r="X7" s="7" t="s">
        <v>31</v>
      </c>
      <c r="Y7" s="7" t="s">
        <v>31</v>
      </c>
      <c r="Z7" s="7" t="s">
        <v>31</v>
      </c>
      <c r="AA7" s="7" t="s">
        <v>31</v>
      </c>
      <c r="AB7" s="7" t="s">
        <v>31</v>
      </c>
      <c r="AC7" s="7" t="s">
        <v>30</v>
      </c>
    </row>
    <row r="8" spans="1:31">
      <c r="A8" s="7" t="s">
        <v>50</v>
      </c>
      <c r="B8" s="9">
        <f t="shared" si="1"/>
        <v>0</v>
      </c>
      <c r="C8" s="9">
        <f t="shared" si="0"/>
        <v>0</v>
      </c>
      <c r="D8" s="9">
        <f t="shared" si="0"/>
        <v>1</v>
      </c>
      <c r="E8" s="9">
        <f t="shared" si="0"/>
        <v>-1</v>
      </c>
      <c r="F8" s="9">
        <f t="shared" si="0"/>
        <v>0</v>
      </c>
      <c r="G8" s="9">
        <f t="shared" si="0"/>
        <v>0</v>
      </c>
      <c r="H8" s="9">
        <f t="shared" si="0"/>
        <v>0</v>
      </c>
      <c r="J8" s="7" t="s">
        <v>50</v>
      </c>
      <c r="K8" s="7" t="str">
        <f t="shared" si="2"/>
        <v>B</v>
      </c>
      <c r="L8" s="7" t="str">
        <f t="shared" si="3"/>
        <v>K</v>
      </c>
      <c r="M8" s="22">
        <f t="shared" ca="1" si="4"/>
        <v>5.625</v>
      </c>
      <c r="N8" s="21">
        <v>0</v>
      </c>
      <c r="P8" s="28"/>
      <c r="Q8" s="26" t="str">
        <f>IFERROR(IF(OR(Q7=$Q$2,Q7="")=TRUE,"",DGET($J$1:$N$25,$L$1,$T$3:$U$4)),"")</f>
        <v>D</v>
      </c>
      <c r="T8" s="3" t="str">
        <f>Q9</f>
        <v>K</v>
      </c>
      <c r="U8" s="3">
        <v>1</v>
      </c>
    </row>
    <row r="9" spans="1:31">
      <c r="A9" s="7" t="s">
        <v>19</v>
      </c>
      <c r="B9" s="9">
        <f t="shared" si="1"/>
        <v>0</v>
      </c>
      <c r="C9" s="9">
        <f t="shared" si="0"/>
        <v>0</v>
      </c>
      <c r="D9" s="9">
        <f t="shared" si="0"/>
        <v>1</v>
      </c>
      <c r="E9" s="9">
        <f t="shared" si="0"/>
        <v>0</v>
      </c>
      <c r="F9" s="9">
        <f t="shared" si="0"/>
        <v>0</v>
      </c>
      <c r="G9" s="9">
        <f t="shared" si="0"/>
        <v>-1</v>
      </c>
      <c r="H9" s="9">
        <f t="shared" si="0"/>
        <v>0</v>
      </c>
      <c r="J9" s="7" t="s">
        <v>19</v>
      </c>
      <c r="K9" s="7" t="str">
        <f t="shared" si="2"/>
        <v>B</v>
      </c>
      <c r="L9" s="7" t="str">
        <f t="shared" si="3"/>
        <v>E</v>
      </c>
      <c r="M9" s="22">
        <f t="shared" ca="1" si="4"/>
        <v>8.5714285714285712</v>
      </c>
      <c r="N9" s="21">
        <v>0</v>
      </c>
      <c r="P9" s="28"/>
      <c r="Q9" s="26" t="str">
        <f>IFERROR(IF(OR(Q8=$Q$2,Q8="")=TRUE,"",DGET($J$1:$N$25,$L$1,$T$5:$U$6)),"")</f>
        <v>K</v>
      </c>
      <c r="T9" s="3" t="s">
        <v>62</v>
      </c>
      <c r="U9" s="3" t="s">
        <v>4</v>
      </c>
    </row>
    <row r="10" spans="1:31">
      <c r="A10" s="7" t="s">
        <v>42</v>
      </c>
      <c r="B10" s="9">
        <f t="shared" si="1"/>
        <v>-1</v>
      </c>
      <c r="C10" s="9">
        <f t="shared" si="0"/>
        <v>0</v>
      </c>
      <c r="D10" s="9">
        <f t="shared" si="0"/>
        <v>1</v>
      </c>
      <c r="E10" s="9">
        <f t="shared" si="0"/>
        <v>0</v>
      </c>
      <c r="F10" s="9">
        <f t="shared" si="0"/>
        <v>0</v>
      </c>
      <c r="G10" s="9">
        <f t="shared" si="0"/>
        <v>0</v>
      </c>
      <c r="H10" s="9">
        <f t="shared" si="0"/>
        <v>0</v>
      </c>
      <c r="J10" s="7" t="s">
        <v>42</v>
      </c>
      <c r="K10" s="7" t="str">
        <f t="shared" si="2"/>
        <v>B</v>
      </c>
      <c r="L10" s="7" t="str">
        <f t="shared" si="3"/>
        <v>S</v>
      </c>
      <c r="M10" s="22">
        <f t="shared" ca="1" si="4"/>
        <v>1.7647058823529411</v>
      </c>
      <c r="N10" s="21">
        <v>0</v>
      </c>
      <c r="P10" s="28"/>
      <c r="Q10" s="26" t="str">
        <f>IFERROR(IF(OR(Q9=$Q$2,Q9="")=TRUE,"",DGET($J$1:$N$25,$L$1,$T$7:$U$8)),"")</f>
        <v>T</v>
      </c>
      <c r="T10" s="3" t="str">
        <f>Q10</f>
        <v>T</v>
      </c>
      <c r="U10" s="3">
        <v>1</v>
      </c>
    </row>
    <row r="11" spans="1:31">
      <c r="A11" s="7" t="s">
        <v>51</v>
      </c>
      <c r="B11" s="9">
        <f t="shared" si="1"/>
        <v>0</v>
      </c>
      <c r="C11" s="9">
        <f t="shared" si="0"/>
        <v>-1</v>
      </c>
      <c r="D11" s="9">
        <f t="shared" si="0"/>
        <v>0</v>
      </c>
      <c r="E11" s="9">
        <f t="shared" si="0"/>
        <v>1</v>
      </c>
      <c r="F11" s="9">
        <f t="shared" si="0"/>
        <v>0</v>
      </c>
      <c r="G11" s="9">
        <f t="shared" si="0"/>
        <v>0</v>
      </c>
      <c r="H11" s="9">
        <f t="shared" si="0"/>
        <v>0</v>
      </c>
      <c r="J11" s="7" t="s">
        <v>51</v>
      </c>
      <c r="K11" s="7" t="str">
        <f t="shared" si="2"/>
        <v>K</v>
      </c>
      <c r="L11" s="7" t="str">
        <f t="shared" si="3"/>
        <v>A</v>
      </c>
      <c r="M11" s="22">
        <f t="shared" ca="1" si="4"/>
        <v>5.3571428571428577</v>
      </c>
      <c r="N11" s="21">
        <v>0</v>
      </c>
      <c r="P11" s="28"/>
      <c r="Q11" s="26" t="str">
        <f>IFERROR(IF(OR(Q10=$Q$2,Q10="")=TRUE,"",DGET($J$1:$N$25,$L$1,$T$9:$U$10)),"")</f>
        <v/>
      </c>
    </row>
    <row r="12" spans="1:31">
      <c r="A12" s="7" t="s">
        <v>52</v>
      </c>
      <c r="B12" s="9">
        <f t="shared" si="1"/>
        <v>0</v>
      </c>
      <c r="C12" s="9">
        <f t="shared" si="0"/>
        <v>0</v>
      </c>
      <c r="D12" s="9">
        <f t="shared" si="0"/>
        <v>-1</v>
      </c>
      <c r="E12" s="9">
        <f t="shared" si="0"/>
        <v>1</v>
      </c>
      <c r="F12" s="9">
        <f t="shared" si="0"/>
        <v>0</v>
      </c>
      <c r="G12" s="9">
        <f t="shared" si="0"/>
        <v>0</v>
      </c>
      <c r="H12" s="9">
        <f t="shared" si="0"/>
        <v>0</v>
      </c>
      <c r="J12" s="7" t="s">
        <v>52</v>
      </c>
      <c r="K12" s="7" t="str">
        <f t="shared" si="2"/>
        <v>K</v>
      </c>
      <c r="L12" s="7" t="str">
        <f t="shared" si="3"/>
        <v>B</v>
      </c>
      <c r="M12" s="22">
        <f t="shared" ca="1" si="4"/>
        <v>6.545454545454545</v>
      </c>
      <c r="N12" s="21">
        <v>0</v>
      </c>
    </row>
    <row r="13" spans="1:31">
      <c r="A13" s="7" t="s">
        <v>53</v>
      </c>
      <c r="B13" s="9">
        <f t="shared" si="1"/>
        <v>0</v>
      </c>
      <c r="C13" s="9">
        <f t="shared" si="0"/>
        <v>0</v>
      </c>
      <c r="D13" s="9">
        <f t="shared" si="0"/>
        <v>0</v>
      </c>
      <c r="E13" s="9">
        <f t="shared" si="0"/>
        <v>1</v>
      </c>
      <c r="F13" s="9">
        <f t="shared" si="0"/>
        <v>-1</v>
      </c>
      <c r="G13" s="9">
        <f t="shared" si="0"/>
        <v>0</v>
      </c>
      <c r="H13" s="9">
        <f t="shared" si="0"/>
        <v>0</v>
      </c>
      <c r="J13" s="7" t="s">
        <v>53</v>
      </c>
      <c r="K13" s="7" t="str">
        <f t="shared" si="2"/>
        <v>K</v>
      </c>
      <c r="L13" s="7" t="str">
        <f t="shared" si="3"/>
        <v>D</v>
      </c>
      <c r="M13" s="22">
        <f t="shared" ca="1" si="4"/>
        <v>0.967741935483871</v>
      </c>
      <c r="N13" s="21">
        <v>0</v>
      </c>
    </row>
    <row r="14" spans="1:31">
      <c r="A14" s="7" t="s">
        <v>54</v>
      </c>
      <c r="B14" s="9">
        <f t="shared" si="1"/>
        <v>0</v>
      </c>
      <c r="C14" s="9">
        <f t="shared" si="0"/>
        <v>0</v>
      </c>
      <c r="D14" s="9">
        <f t="shared" si="0"/>
        <v>0</v>
      </c>
      <c r="E14" s="9">
        <f t="shared" si="0"/>
        <v>1</v>
      </c>
      <c r="F14" s="9">
        <f t="shared" si="0"/>
        <v>0</v>
      </c>
      <c r="G14" s="9">
        <f t="shared" si="0"/>
        <v>-1</v>
      </c>
      <c r="H14" s="9">
        <f t="shared" si="0"/>
        <v>0</v>
      </c>
      <c r="J14" s="7" t="s">
        <v>54</v>
      </c>
      <c r="K14" s="7" t="str">
        <f t="shared" si="2"/>
        <v>K</v>
      </c>
      <c r="L14" s="7" t="str">
        <f t="shared" si="3"/>
        <v>E</v>
      </c>
      <c r="M14" s="22">
        <f t="shared" ca="1" si="4"/>
        <v>2.903225806451613</v>
      </c>
      <c r="N14" s="21">
        <v>0</v>
      </c>
    </row>
    <row r="15" spans="1:31">
      <c r="A15" s="7" t="s">
        <v>55</v>
      </c>
      <c r="B15" s="9">
        <f t="shared" si="1"/>
        <v>0</v>
      </c>
      <c r="C15" s="9">
        <f t="shared" si="0"/>
        <v>0</v>
      </c>
      <c r="D15" s="9">
        <f t="shared" si="0"/>
        <v>0</v>
      </c>
      <c r="E15" s="9">
        <f t="shared" si="0"/>
        <v>1</v>
      </c>
      <c r="F15" s="9">
        <f t="shared" si="0"/>
        <v>0</v>
      </c>
      <c r="G15" s="9">
        <f t="shared" si="0"/>
        <v>0</v>
      </c>
      <c r="H15" s="9">
        <f t="shared" si="0"/>
        <v>-1</v>
      </c>
      <c r="J15" s="7" t="s">
        <v>55</v>
      </c>
      <c r="K15" s="7" t="str">
        <f t="shared" si="2"/>
        <v>K</v>
      </c>
      <c r="L15" s="7" t="str">
        <f t="shared" si="3"/>
        <v>T</v>
      </c>
      <c r="M15" s="22">
        <f t="shared" ca="1" si="4"/>
        <v>4.2857142857142856</v>
      </c>
      <c r="N15" s="21">
        <v>1</v>
      </c>
    </row>
    <row r="16" spans="1:31">
      <c r="A16" s="7" t="s">
        <v>56</v>
      </c>
      <c r="B16" s="9">
        <f t="shared" si="1"/>
        <v>-1</v>
      </c>
      <c r="C16" s="9">
        <f t="shared" si="0"/>
        <v>0</v>
      </c>
      <c r="D16" s="9">
        <f t="shared" si="0"/>
        <v>0</v>
      </c>
      <c r="E16" s="9">
        <f t="shared" si="0"/>
        <v>1</v>
      </c>
      <c r="F16" s="9">
        <f t="shared" si="0"/>
        <v>0</v>
      </c>
      <c r="G16" s="9">
        <f t="shared" si="0"/>
        <v>0</v>
      </c>
      <c r="H16" s="9">
        <f t="shared" si="0"/>
        <v>0</v>
      </c>
      <c r="J16" s="7" t="s">
        <v>56</v>
      </c>
      <c r="K16" s="7" t="str">
        <f t="shared" si="2"/>
        <v>K</v>
      </c>
      <c r="L16" s="7" t="str">
        <f t="shared" si="3"/>
        <v>S</v>
      </c>
      <c r="M16" s="22">
        <f t="shared" ca="1" si="4"/>
        <v>6.76056338028169</v>
      </c>
      <c r="N16" s="21">
        <v>0</v>
      </c>
    </row>
    <row r="17" spans="1:17">
      <c r="A17" s="7" t="s">
        <v>20</v>
      </c>
      <c r="B17" s="9">
        <f t="shared" si="1"/>
        <v>0</v>
      </c>
      <c r="C17" s="9">
        <f t="shared" si="0"/>
        <v>-1</v>
      </c>
      <c r="D17" s="9">
        <f t="shared" si="0"/>
        <v>0</v>
      </c>
      <c r="E17" s="9">
        <f t="shared" si="0"/>
        <v>0</v>
      </c>
      <c r="F17" s="9">
        <f t="shared" si="0"/>
        <v>1</v>
      </c>
      <c r="G17" s="9">
        <f t="shared" si="0"/>
        <v>0</v>
      </c>
      <c r="H17" s="9">
        <f t="shared" si="0"/>
        <v>0</v>
      </c>
      <c r="J17" s="7" t="s">
        <v>20</v>
      </c>
      <c r="K17" s="7" t="str">
        <f t="shared" si="2"/>
        <v>D</v>
      </c>
      <c r="L17" s="7" t="str">
        <f t="shared" si="3"/>
        <v>A</v>
      </c>
      <c r="M17" s="22">
        <f t="shared" ca="1" si="4"/>
        <v>1.7142857142857142</v>
      </c>
      <c r="N17" s="21">
        <v>0</v>
      </c>
      <c r="P17" s="19"/>
    </row>
    <row r="18" spans="1:17">
      <c r="A18" s="7" t="s">
        <v>57</v>
      </c>
      <c r="B18" s="9">
        <f t="shared" si="1"/>
        <v>0</v>
      </c>
      <c r="C18" s="9">
        <f t="shared" si="1"/>
        <v>0</v>
      </c>
      <c r="D18" s="9">
        <f t="shared" si="1"/>
        <v>0</v>
      </c>
      <c r="E18" s="9">
        <f t="shared" si="1"/>
        <v>-1</v>
      </c>
      <c r="F18" s="9">
        <f t="shared" si="1"/>
        <v>1</v>
      </c>
      <c r="G18" s="9">
        <f t="shared" si="1"/>
        <v>0</v>
      </c>
      <c r="H18" s="9">
        <f t="shared" si="1"/>
        <v>0</v>
      </c>
      <c r="J18" s="7" t="s">
        <v>57</v>
      </c>
      <c r="K18" s="7" t="str">
        <f t="shared" si="2"/>
        <v>D</v>
      </c>
      <c r="L18" s="7" t="str">
        <f t="shared" si="3"/>
        <v>K</v>
      </c>
      <c r="M18" s="22">
        <f t="shared" ca="1" si="4"/>
        <v>1.0714285714285714</v>
      </c>
      <c r="N18" s="21">
        <v>1</v>
      </c>
      <c r="P18" s="19"/>
    </row>
    <row r="19" spans="1:17">
      <c r="A19" s="7" t="s">
        <v>21</v>
      </c>
      <c r="B19" s="9">
        <f t="shared" si="1"/>
        <v>0</v>
      </c>
      <c r="C19" s="9">
        <f t="shared" si="1"/>
        <v>0</v>
      </c>
      <c r="D19" s="9">
        <f t="shared" si="1"/>
        <v>0</v>
      </c>
      <c r="E19" s="9">
        <f t="shared" si="1"/>
        <v>0</v>
      </c>
      <c r="F19" s="9">
        <f t="shared" si="1"/>
        <v>1</v>
      </c>
      <c r="G19" s="9">
        <f t="shared" si="1"/>
        <v>0</v>
      </c>
      <c r="H19" s="9">
        <f t="shared" si="1"/>
        <v>-1</v>
      </c>
      <c r="J19" s="7" t="s">
        <v>21</v>
      </c>
      <c r="K19" s="7" t="str">
        <f t="shared" si="2"/>
        <v>D</v>
      </c>
      <c r="L19" s="7" t="str">
        <f t="shared" si="3"/>
        <v>T</v>
      </c>
      <c r="M19" s="22">
        <f t="shared" ca="1" si="4"/>
        <v>5.6000000000000005</v>
      </c>
      <c r="N19" s="21">
        <v>0</v>
      </c>
      <c r="Q19" s="2"/>
    </row>
    <row r="20" spans="1:17">
      <c r="A20" s="7" t="s">
        <v>22</v>
      </c>
      <c r="B20" s="9">
        <f t="shared" si="1"/>
        <v>0</v>
      </c>
      <c r="C20" s="9">
        <f t="shared" si="1"/>
        <v>0</v>
      </c>
      <c r="D20" s="9">
        <f t="shared" si="1"/>
        <v>-1</v>
      </c>
      <c r="E20" s="9">
        <f t="shared" si="1"/>
        <v>0</v>
      </c>
      <c r="F20" s="9">
        <f t="shared" si="1"/>
        <v>0</v>
      </c>
      <c r="G20" s="9">
        <f t="shared" si="1"/>
        <v>1</v>
      </c>
      <c r="H20" s="9">
        <f t="shared" si="1"/>
        <v>0</v>
      </c>
      <c r="J20" s="7" t="s">
        <v>22</v>
      </c>
      <c r="K20" s="7" t="str">
        <f t="shared" si="2"/>
        <v>E</v>
      </c>
      <c r="L20" s="7" t="str">
        <f t="shared" si="3"/>
        <v>B</v>
      </c>
      <c r="M20" s="22">
        <f t="shared" ca="1" si="4"/>
        <v>8.7096774193548399</v>
      </c>
      <c r="N20" s="21">
        <v>0</v>
      </c>
      <c r="Q20" s="2"/>
    </row>
    <row r="21" spans="1:17">
      <c r="A21" s="7" t="s">
        <v>58</v>
      </c>
      <c r="B21" s="9">
        <f t="shared" si="1"/>
        <v>0</v>
      </c>
      <c r="C21" s="9">
        <f t="shared" si="1"/>
        <v>0</v>
      </c>
      <c r="D21" s="9">
        <f t="shared" si="1"/>
        <v>0</v>
      </c>
      <c r="E21" s="9">
        <f t="shared" si="1"/>
        <v>-1</v>
      </c>
      <c r="F21" s="9">
        <f t="shared" si="1"/>
        <v>0</v>
      </c>
      <c r="G21" s="9">
        <f t="shared" si="1"/>
        <v>1</v>
      </c>
      <c r="H21" s="9">
        <f t="shared" si="1"/>
        <v>0</v>
      </c>
      <c r="J21" s="7" t="s">
        <v>58</v>
      </c>
      <c r="K21" s="7" t="str">
        <f t="shared" si="2"/>
        <v>E</v>
      </c>
      <c r="L21" s="7" t="str">
        <f t="shared" si="3"/>
        <v>K</v>
      </c>
      <c r="M21" s="22">
        <f t="shared" ca="1" si="4"/>
        <v>3.103448275862069</v>
      </c>
      <c r="N21" s="21">
        <v>0</v>
      </c>
    </row>
    <row r="22" spans="1:17">
      <c r="A22" s="7" t="s">
        <v>23</v>
      </c>
      <c r="B22" s="9">
        <f t="shared" si="1"/>
        <v>0</v>
      </c>
      <c r="C22" s="9">
        <f t="shared" si="1"/>
        <v>0</v>
      </c>
      <c r="D22" s="9">
        <f t="shared" si="1"/>
        <v>0</v>
      </c>
      <c r="E22" s="9">
        <f t="shared" si="1"/>
        <v>0</v>
      </c>
      <c r="F22" s="9">
        <f t="shared" si="1"/>
        <v>0</v>
      </c>
      <c r="G22" s="9">
        <f t="shared" si="1"/>
        <v>1</v>
      </c>
      <c r="H22" s="9">
        <f t="shared" si="1"/>
        <v>-1</v>
      </c>
      <c r="J22" s="7" t="s">
        <v>23</v>
      </c>
      <c r="K22" s="7" t="str">
        <f t="shared" si="2"/>
        <v>E</v>
      </c>
      <c r="L22" s="7" t="str">
        <f t="shared" si="3"/>
        <v>T</v>
      </c>
      <c r="M22" s="22">
        <f t="shared" ca="1" si="4"/>
        <v>4.6875</v>
      </c>
      <c r="N22" s="21">
        <v>0</v>
      </c>
    </row>
    <row r="23" spans="1:17">
      <c r="A23" s="7" t="s">
        <v>59</v>
      </c>
      <c r="B23" s="9">
        <f t="shared" si="1"/>
        <v>0</v>
      </c>
      <c r="C23" s="9">
        <f t="shared" si="1"/>
        <v>0</v>
      </c>
      <c r="D23" s="9">
        <f t="shared" si="1"/>
        <v>0</v>
      </c>
      <c r="E23" s="9">
        <f t="shared" si="1"/>
        <v>-1</v>
      </c>
      <c r="F23" s="9">
        <f t="shared" si="1"/>
        <v>0</v>
      </c>
      <c r="G23" s="9">
        <f t="shared" si="1"/>
        <v>0</v>
      </c>
      <c r="H23" s="9">
        <f t="shared" si="1"/>
        <v>1</v>
      </c>
      <c r="J23" s="7" t="s">
        <v>59</v>
      </c>
      <c r="K23" s="7" t="str">
        <f t="shared" si="2"/>
        <v>T</v>
      </c>
      <c r="L23" s="7" t="str">
        <f t="shared" si="3"/>
        <v>K</v>
      </c>
      <c r="M23" s="22">
        <f t="shared" ca="1" si="4"/>
        <v>3.380281690140845</v>
      </c>
      <c r="N23" s="21">
        <v>0</v>
      </c>
    </row>
    <row r="24" spans="1:17">
      <c r="A24" s="7" t="s">
        <v>43</v>
      </c>
      <c r="B24" s="9">
        <f t="shared" si="1"/>
        <v>0</v>
      </c>
      <c r="C24" s="9">
        <f t="shared" si="1"/>
        <v>0</v>
      </c>
      <c r="D24" s="9">
        <f t="shared" si="1"/>
        <v>0</v>
      </c>
      <c r="E24" s="9">
        <f t="shared" si="1"/>
        <v>0</v>
      </c>
      <c r="F24" s="9">
        <f t="shared" si="1"/>
        <v>-1</v>
      </c>
      <c r="G24" s="9">
        <f t="shared" si="1"/>
        <v>0</v>
      </c>
      <c r="H24" s="9">
        <f t="shared" si="1"/>
        <v>1</v>
      </c>
      <c r="J24" s="7" t="s">
        <v>43</v>
      </c>
      <c r="K24" s="7" t="str">
        <f t="shared" si="2"/>
        <v>T</v>
      </c>
      <c r="L24" s="7" t="str">
        <f t="shared" si="3"/>
        <v>D</v>
      </c>
      <c r="M24" s="22">
        <f t="shared" ca="1" si="4"/>
        <v>6.5625</v>
      </c>
      <c r="N24" s="21">
        <v>0</v>
      </c>
    </row>
    <row r="25" spans="1:17">
      <c r="A25" s="7" t="s">
        <v>44</v>
      </c>
      <c r="B25" s="9">
        <f t="shared" si="1"/>
        <v>0</v>
      </c>
      <c r="C25" s="9">
        <f t="shared" si="1"/>
        <v>0</v>
      </c>
      <c r="D25" s="9">
        <f t="shared" si="1"/>
        <v>0</v>
      </c>
      <c r="E25" s="9">
        <f t="shared" si="1"/>
        <v>0</v>
      </c>
      <c r="F25" s="9">
        <f t="shared" si="1"/>
        <v>0</v>
      </c>
      <c r="G25" s="9">
        <f t="shared" si="1"/>
        <v>-1</v>
      </c>
      <c r="H25" s="9">
        <f t="shared" si="1"/>
        <v>1</v>
      </c>
      <c r="J25" s="7" t="s">
        <v>44</v>
      </c>
      <c r="K25" s="7" t="str">
        <f t="shared" si="2"/>
        <v>T</v>
      </c>
      <c r="L25" s="7" t="str">
        <f t="shared" si="3"/>
        <v>E</v>
      </c>
      <c r="M25" s="22">
        <f t="shared" ca="1" si="4"/>
        <v>4.3478260869565215</v>
      </c>
      <c r="N25" s="21">
        <v>0</v>
      </c>
    </row>
    <row r="26" spans="1:17">
      <c r="A26" s="7" t="s">
        <v>5</v>
      </c>
      <c r="B26" s="10">
        <f>SUMPRODUCT(B2:B25,$N$2:$N$25)</f>
        <v>1</v>
      </c>
      <c r="C26" s="10">
        <f t="shared" ref="C26:H26" si="5">SUMPRODUCT(C2:C25,$N$2:$N$25)</f>
        <v>0</v>
      </c>
      <c r="D26" s="10">
        <f t="shared" si="5"/>
        <v>0</v>
      </c>
      <c r="E26" s="10">
        <f t="shared" si="5"/>
        <v>0</v>
      </c>
      <c r="F26" s="10">
        <f t="shared" si="5"/>
        <v>0</v>
      </c>
      <c r="G26" s="10">
        <f t="shared" si="5"/>
        <v>0</v>
      </c>
      <c r="H26" s="10">
        <f t="shared" si="5"/>
        <v>-1</v>
      </c>
      <c r="J26" s="11" t="s">
        <v>2</v>
      </c>
      <c r="K26" s="11"/>
      <c r="L26" s="11"/>
      <c r="M26" s="27">
        <f t="shared" ref="M26" ca="1" si="6">SUMPRODUCT(M2:M25,$N$2:$N$25)</f>
        <v>10.76155462184874</v>
      </c>
    </row>
    <row r="27" spans="1:17">
      <c r="A27" s="7" t="s">
        <v>6</v>
      </c>
      <c r="B27" s="12" t="s">
        <v>1</v>
      </c>
      <c r="C27" s="12" t="s">
        <v>1</v>
      </c>
      <c r="D27" s="12" t="s">
        <v>1</v>
      </c>
      <c r="E27" s="12" t="s">
        <v>1</v>
      </c>
      <c r="F27" s="12" t="s">
        <v>1</v>
      </c>
      <c r="G27" s="12" t="s">
        <v>1</v>
      </c>
      <c r="H27" s="12" t="s">
        <v>1</v>
      </c>
    </row>
    <row r="28" spans="1:17">
      <c r="A28" s="13" t="s">
        <v>8</v>
      </c>
      <c r="B28" s="14">
        <f t="shared" ref="B28:H28" si="7">IF(B1=출발점,1,IF(B1=도착점,-1,0))</f>
        <v>1</v>
      </c>
      <c r="C28" s="14">
        <f t="shared" si="7"/>
        <v>0</v>
      </c>
      <c r="D28" s="14">
        <f t="shared" si="7"/>
        <v>0</v>
      </c>
      <c r="E28" s="14">
        <f t="shared" si="7"/>
        <v>0</v>
      </c>
      <c r="F28" s="14">
        <f t="shared" si="7"/>
        <v>0</v>
      </c>
      <c r="G28" s="14">
        <f t="shared" si="7"/>
        <v>0</v>
      </c>
      <c r="H28" s="14">
        <f t="shared" si="7"/>
        <v>-1</v>
      </c>
    </row>
  </sheetData>
  <mergeCells count="1">
    <mergeCell ref="P6:P11"/>
  </mergeCells>
  <phoneticPr fontId="1" type="noConversion"/>
  <conditionalFormatting sqref="Q6:Q11">
    <cfRule type="expression" dxfId="2" priority="4">
      <formula>"&lt;&gt;"""""</formula>
    </cfRule>
  </conditionalFormatting>
  <conditionalFormatting sqref="J2:L25 N2:N25">
    <cfRule type="expression" dxfId="1" priority="3">
      <formula>$N2&gt;0</formula>
    </cfRule>
  </conditionalFormatting>
  <conditionalFormatting sqref="M2:M25">
    <cfRule type="expression" dxfId="0" priority="1">
      <formula>$N2&gt;0</formula>
    </cfRule>
  </conditionalFormatting>
  <dataValidations count="3">
    <dataValidation type="list" allowBlank="1" showInputMessage="1" showErrorMessage="1" sqref="Q2" xr:uid="{EB9D3EB4-939A-4FFE-8B2C-95949920AE38}">
      <formula1>INDIRECT($Q$1)</formula1>
    </dataValidation>
    <dataValidation type="list" allowBlank="1" showInputMessage="1" showErrorMessage="1" sqref="Q4" xr:uid="{388F0CAA-3C4E-402F-86FD-1FBC6A8D68AD}">
      <formula1>$AE$1:$AE$2</formula1>
    </dataValidation>
    <dataValidation type="list" allowBlank="1" showInputMessage="1" showErrorMessage="1" sqref="Q1" xr:uid="{016090EC-965D-4FD0-90F8-6E51AEAC2EBE}">
      <formula1>INDIRECT($Q$2)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4692EF-6520-4806-B30C-49DB694576F1}">
          <x14:formula1>
            <xm:f>주중시간대별소요시간!$C$1:$Z$1</xm:f>
          </x14:formula1>
          <xm:sqref>Q3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2"/>
  <sheetViews>
    <sheetView zoomScaleNormal="100" workbookViewId="0">
      <selection activeCell="A2" sqref="A2:Z25"/>
    </sheetView>
  </sheetViews>
  <sheetFormatPr defaultColWidth="8.69921875" defaultRowHeight="17.399999999999999"/>
  <cols>
    <col min="1" max="2" width="8.69921875" style="2"/>
    <col min="3" max="26" width="6.59765625" style="2" customWidth="1"/>
    <col min="27" max="16384" width="8.69921875" style="2"/>
  </cols>
  <sheetData>
    <row r="1" spans="1:26" s="15" customFormat="1">
      <c r="A1" s="7" t="s">
        <v>15</v>
      </c>
      <c r="B1" s="7" t="s">
        <v>0</v>
      </c>
      <c r="C1" s="1">
        <v>4.1666666666666997E-2</v>
      </c>
      <c r="D1" s="1">
        <v>8.3333333333333703E-2</v>
      </c>
      <c r="E1" s="1">
        <v>0.125</v>
      </c>
      <c r="F1" s="1">
        <v>0.16666666666666699</v>
      </c>
      <c r="G1" s="1">
        <v>0.20833333333333401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0.70833333333333703</v>
      </c>
      <c r="T1" s="1">
        <v>0.750000000000004</v>
      </c>
      <c r="U1" s="1">
        <v>0.79166666666667096</v>
      </c>
      <c r="V1" s="1">
        <v>0.83333333333333803</v>
      </c>
      <c r="W1" s="1">
        <v>0.875000000000005</v>
      </c>
      <c r="X1" s="1">
        <v>0.91666666666667196</v>
      </c>
      <c r="Y1" s="1">
        <v>0.95833333333333903</v>
      </c>
      <c r="Z1" s="1">
        <v>1</v>
      </c>
    </row>
    <row r="2" spans="1:26" s="15" customFormat="1">
      <c r="A2" s="7" t="s">
        <v>16</v>
      </c>
      <c r="B2" s="16">
        <v>4</v>
      </c>
      <c r="C2" s="17">
        <v>2.5263157894736841</v>
      </c>
      <c r="D2" s="17">
        <v>3.6363636363636367</v>
      </c>
      <c r="E2" s="17">
        <v>3.6923076923076925</v>
      </c>
      <c r="F2" s="17">
        <v>2.8915662650602409</v>
      </c>
      <c r="G2" s="17">
        <v>2.7272727272727275</v>
      </c>
      <c r="H2" s="17">
        <v>2.9268292682926829</v>
      </c>
      <c r="I2" s="17">
        <v>4.8</v>
      </c>
      <c r="J2" s="17">
        <v>5.8536585365853657</v>
      </c>
      <c r="K2" s="17">
        <v>4.2857142857142856</v>
      </c>
      <c r="L2" s="17">
        <v>4.2105263157894735</v>
      </c>
      <c r="M2" s="17">
        <v>3.5294117647058822</v>
      </c>
      <c r="N2" s="17">
        <v>3.5294117647058822</v>
      </c>
      <c r="O2" s="17">
        <v>3.5294117647058822</v>
      </c>
      <c r="P2" s="17">
        <v>4</v>
      </c>
      <c r="Q2" s="17">
        <v>3.2</v>
      </c>
      <c r="R2" s="17">
        <v>4.2105263157894735</v>
      </c>
      <c r="S2" s="17">
        <v>3.8095238095238093</v>
      </c>
      <c r="T2" s="17">
        <v>6.1538461538461533</v>
      </c>
      <c r="U2" s="17">
        <v>6</v>
      </c>
      <c r="V2" s="17">
        <v>4.8</v>
      </c>
      <c r="W2" s="17">
        <v>5.8536585365853657</v>
      </c>
      <c r="X2" s="17">
        <v>3.8095238095238093</v>
      </c>
      <c r="Y2" s="17">
        <v>3.9344262295081971</v>
      </c>
      <c r="Z2" s="17">
        <v>3.116883116883117</v>
      </c>
    </row>
    <row r="3" spans="1:26" s="15" customFormat="1">
      <c r="A3" s="7" t="s">
        <v>17</v>
      </c>
      <c r="B3" s="16">
        <v>2</v>
      </c>
      <c r="C3" s="17">
        <v>1.6901408450704225</v>
      </c>
      <c r="D3" s="17">
        <v>1.348314606741573</v>
      </c>
      <c r="E3" s="17">
        <v>1.4457831325301205</v>
      </c>
      <c r="F3" s="17">
        <v>1.4814814814814814</v>
      </c>
      <c r="G3" s="17">
        <v>1.5584415584415585</v>
      </c>
      <c r="H3" s="17">
        <v>1.7142857142857142</v>
      </c>
      <c r="I3" s="17">
        <v>2.0338983050847457</v>
      </c>
      <c r="J3" s="17">
        <v>2.5531914893617023</v>
      </c>
      <c r="K3" s="17">
        <v>2.4489795918367343</v>
      </c>
      <c r="L3" s="17">
        <v>2.1818181818181817</v>
      </c>
      <c r="M3" s="17">
        <v>1.791044776119403</v>
      </c>
      <c r="N3" s="17">
        <v>2.4</v>
      </c>
      <c r="O3" s="17">
        <v>1.8461538461538463</v>
      </c>
      <c r="P3" s="17">
        <v>2.7272727272727275</v>
      </c>
      <c r="Q3" s="17">
        <v>2.1428571428571428</v>
      </c>
      <c r="R3" s="17">
        <v>1.6901408450704225</v>
      </c>
      <c r="S3" s="17">
        <v>2.0689655172413794</v>
      </c>
      <c r="T3" s="17">
        <v>2.3076923076923079</v>
      </c>
      <c r="U3" s="17">
        <v>3.1578947368421053</v>
      </c>
      <c r="V3" s="17">
        <v>4</v>
      </c>
      <c r="W3" s="17">
        <v>2.4</v>
      </c>
      <c r="X3" s="17">
        <v>2.6086956521739131</v>
      </c>
      <c r="Y3" s="17">
        <v>1.6</v>
      </c>
      <c r="Z3" s="17">
        <v>1.7391304347826086</v>
      </c>
    </row>
    <row r="4" spans="1:26" s="15" customFormat="1">
      <c r="A4" s="7" t="s">
        <v>48</v>
      </c>
      <c r="B4" s="16">
        <v>8</v>
      </c>
      <c r="C4" s="17">
        <v>7.0588235294117645</v>
      </c>
      <c r="D4" s="17">
        <v>5</v>
      </c>
      <c r="E4" s="17">
        <v>5.8536585365853657</v>
      </c>
      <c r="F4" s="17">
        <v>6.4</v>
      </c>
      <c r="G4" s="17">
        <v>5.1612903225806459</v>
      </c>
      <c r="H4" s="17">
        <v>7.384615384615385</v>
      </c>
      <c r="I4" s="17">
        <v>7.1641791044776122</v>
      </c>
      <c r="J4" s="17">
        <v>14.117647058823529</v>
      </c>
      <c r="K4" s="17">
        <v>10.212765957446809</v>
      </c>
      <c r="L4" s="17">
        <v>6.6666666666666661</v>
      </c>
      <c r="M4" s="17">
        <v>7.384615384615385</v>
      </c>
      <c r="N4" s="17">
        <v>7.384615384615385</v>
      </c>
      <c r="O4" s="17">
        <v>7.8688524590163942</v>
      </c>
      <c r="P4" s="17">
        <v>8.7272727272727266</v>
      </c>
      <c r="Q4" s="17">
        <v>6.3157894736842106</v>
      </c>
      <c r="R4" s="17">
        <v>7.6190476190476186</v>
      </c>
      <c r="S4" s="17">
        <v>7.6190476190476186</v>
      </c>
      <c r="T4" s="17">
        <v>14.545454545454547</v>
      </c>
      <c r="U4" s="17">
        <v>14.545454545454547</v>
      </c>
      <c r="V4" s="17">
        <v>16.551724137931036</v>
      </c>
      <c r="W4" s="17">
        <v>10.666666666666668</v>
      </c>
      <c r="X4" s="17">
        <v>10.434782608695652</v>
      </c>
      <c r="Y4" s="17">
        <v>6.0759493670886071</v>
      </c>
      <c r="Z4" s="17">
        <v>4.8979591836734686</v>
      </c>
    </row>
    <row r="5" spans="1:26" s="15" customFormat="1">
      <c r="A5" s="7" t="s">
        <v>49</v>
      </c>
      <c r="B5" s="16">
        <v>5</v>
      </c>
      <c r="C5" s="17">
        <v>3.333333333333333</v>
      </c>
      <c r="D5" s="17">
        <v>3.9473684210526314</v>
      </c>
      <c r="E5" s="17">
        <v>3.125</v>
      </c>
      <c r="F5" s="17">
        <v>3.8461538461538458</v>
      </c>
      <c r="G5" s="17">
        <v>4.3478260869565215</v>
      </c>
      <c r="H5" s="17">
        <v>3.4883720930232558</v>
      </c>
      <c r="I5" s="17">
        <v>4.5454545454545459</v>
      </c>
      <c r="J5" s="17">
        <v>8.1081081081081088</v>
      </c>
      <c r="K5" s="17">
        <v>5.7692307692307692</v>
      </c>
      <c r="L5" s="17">
        <v>5.1724137931034484</v>
      </c>
      <c r="M5" s="17">
        <v>3.75</v>
      </c>
      <c r="N5" s="17">
        <v>4.5454545454545459</v>
      </c>
      <c r="O5" s="17">
        <v>5.1724137931034484</v>
      </c>
      <c r="P5" s="17">
        <v>5.2631578947368416</v>
      </c>
      <c r="Q5" s="17">
        <v>5.454545454545455</v>
      </c>
      <c r="R5" s="17">
        <v>4.838709677419355</v>
      </c>
      <c r="S5" s="17">
        <v>6</v>
      </c>
      <c r="T5" s="17">
        <v>6</v>
      </c>
      <c r="U5" s="17">
        <v>6.1224489795918373</v>
      </c>
      <c r="V5" s="17">
        <v>6.9767441860465116</v>
      </c>
      <c r="W5" s="17">
        <v>6</v>
      </c>
      <c r="X5" s="17">
        <v>5.5555555555555554</v>
      </c>
      <c r="Y5" s="17">
        <v>4</v>
      </c>
      <c r="Z5" s="17">
        <v>3.6585365853658534</v>
      </c>
    </row>
    <row r="6" spans="1:26" s="15" customFormat="1">
      <c r="A6" s="7" t="s">
        <v>18</v>
      </c>
      <c r="B6" s="16">
        <v>2</v>
      </c>
      <c r="C6" s="17">
        <v>1.5789473684210527</v>
      </c>
      <c r="D6" s="17">
        <v>1.2903225806451615</v>
      </c>
      <c r="E6" s="17">
        <v>1.2765957446808511</v>
      </c>
      <c r="F6" s="17">
        <v>1.875</v>
      </c>
      <c r="G6" s="17">
        <v>1.6901408450704225</v>
      </c>
      <c r="H6" s="17">
        <v>1.2371134020618557</v>
      </c>
      <c r="I6" s="17">
        <v>1.875</v>
      </c>
      <c r="J6" s="17">
        <v>3.4285714285714284</v>
      </c>
      <c r="K6" s="17">
        <v>3.0769230769230766</v>
      </c>
      <c r="L6" s="17">
        <v>2.1818181818181817</v>
      </c>
      <c r="M6" s="17">
        <v>1.8181818181818183</v>
      </c>
      <c r="N6" s="17">
        <v>1.8181818181818183</v>
      </c>
      <c r="O6" s="17">
        <v>1.875</v>
      </c>
      <c r="P6" s="17">
        <v>1.7391304347826086</v>
      </c>
      <c r="Q6" s="17">
        <v>1.875</v>
      </c>
      <c r="R6" s="17">
        <v>1.5189873417721518</v>
      </c>
      <c r="S6" s="17">
        <v>2.3076923076923079</v>
      </c>
      <c r="T6" s="17">
        <v>3</v>
      </c>
      <c r="U6" s="17">
        <v>3.0769230769230766</v>
      </c>
      <c r="V6" s="17">
        <v>3</v>
      </c>
      <c r="W6" s="17">
        <v>2.2222222222222223</v>
      </c>
      <c r="X6" s="17">
        <v>2.1818181818181817</v>
      </c>
      <c r="Y6" s="17">
        <v>1.5</v>
      </c>
      <c r="Z6" s="17">
        <v>1.4634146341463414</v>
      </c>
    </row>
    <row r="7" spans="1:26" s="15" customFormat="1">
      <c r="A7" s="7" t="s">
        <v>41</v>
      </c>
      <c r="B7" s="16">
        <v>4</v>
      </c>
      <c r="C7" s="17">
        <v>2.666666666666667</v>
      </c>
      <c r="D7" s="17">
        <v>2.7586206896551726</v>
      </c>
      <c r="E7" s="17">
        <v>3.380281690140845</v>
      </c>
      <c r="F7" s="17">
        <v>3.4782608695652173</v>
      </c>
      <c r="G7" s="17">
        <v>2.5</v>
      </c>
      <c r="H7" s="17">
        <v>3.4782608695652173</v>
      </c>
      <c r="I7" s="17">
        <v>3.9344262295081971</v>
      </c>
      <c r="J7" s="17">
        <v>6.4864864864864868</v>
      </c>
      <c r="K7" s="17">
        <v>4.8979591836734686</v>
      </c>
      <c r="L7" s="17">
        <v>4</v>
      </c>
      <c r="M7" s="17">
        <v>3.380281690140845</v>
      </c>
      <c r="N7" s="17">
        <v>3.9344262295081971</v>
      </c>
      <c r="O7" s="17">
        <v>3.333333333333333</v>
      </c>
      <c r="P7" s="17">
        <v>3.6923076923076925</v>
      </c>
      <c r="Q7" s="17">
        <v>3.380281690140845</v>
      </c>
      <c r="R7" s="17">
        <v>3.4285714285714284</v>
      </c>
      <c r="S7" s="17">
        <v>4.8</v>
      </c>
      <c r="T7" s="17">
        <v>7.0588235294117645</v>
      </c>
      <c r="U7" s="17">
        <v>6.4864864864864868</v>
      </c>
      <c r="V7" s="17">
        <v>8.5714285714285712</v>
      </c>
      <c r="W7" s="17">
        <v>4.6153846153846159</v>
      </c>
      <c r="X7" s="17">
        <v>4</v>
      </c>
      <c r="Y7" s="17">
        <v>3.380281690140845</v>
      </c>
      <c r="Z7" s="17">
        <v>2.8915662650602409</v>
      </c>
    </row>
    <row r="8" spans="1:26" s="15" customFormat="1">
      <c r="A8" s="7" t="s">
        <v>50</v>
      </c>
      <c r="B8" s="16">
        <v>6</v>
      </c>
      <c r="C8" s="17">
        <v>5.454545454545455</v>
      </c>
      <c r="D8" s="17">
        <v>4.4444444444444446</v>
      </c>
      <c r="E8" s="17">
        <v>3.9130434782608696</v>
      </c>
      <c r="F8" s="17">
        <v>4.3902439024390238</v>
      </c>
      <c r="G8" s="17">
        <v>4.4444444444444446</v>
      </c>
      <c r="H8" s="17">
        <v>5</v>
      </c>
      <c r="I8" s="17">
        <v>5.454545454545455</v>
      </c>
      <c r="J8" s="17">
        <v>8</v>
      </c>
      <c r="K8" s="17">
        <v>8.5714285714285712</v>
      </c>
      <c r="L8" s="17">
        <v>4.8</v>
      </c>
      <c r="M8" s="17">
        <v>4.9315068493150687</v>
      </c>
      <c r="N8" s="17">
        <v>5.5384615384615383</v>
      </c>
      <c r="O8" s="17">
        <v>5.625</v>
      </c>
      <c r="P8" s="17">
        <v>5.806451612903226</v>
      </c>
      <c r="Q8" s="17">
        <v>4.8</v>
      </c>
      <c r="R8" s="17">
        <v>4.556962025316456</v>
      </c>
      <c r="S8" s="17">
        <v>7.0588235294117645</v>
      </c>
      <c r="T8" s="17">
        <v>6.2068965517241379</v>
      </c>
      <c r="U8" s="17">
        <v>9.2307692307692317</v>
      </c>
      <c r="V8" s="17">
        <v>10.90909090909091</v>
      </c>
      <c r="W8" s="17">
        <v>8.7804878048780477</v>
      </c>
      <c r="X8" s="17">
        <v>6.4285714285714279</v>
      </c>
      <c r="Y8" s="17">
        <v>5</v>
      </c>
      <c r="Z8" s="17">
        <v>3.75</v>
      </c>
    </row>
    <row r="9" spans="1:26" s="15" customFormat="1">
      <c r="A9" s="7" t="s">
        <v>19</v>
      </c>
      <c r="B9" s="16">
        <v>9</v>
      </c>
      <c r="C9" s="17">
        <v>6.1363636363636367</v>
      </c>
      <c r="D9" s="17">
        <v>6.3529411764705879</v>
      </c>
      <c r="E9" s="17">
        <v>5.6842105263157894</v>
      </c>
      <c r="F9" s="17">
        <v>7.605633802816901</v>
      </c>
      <c r="G9" s="17">
        <v>8.5714285714285712</v>
      </c>
      <c r="H9" s="17">
        <v>7.7142857142857135</v>
      </c>
      <c r="I9" s="17">
        <v>10.188679245283017</v>
      </c>
      <c r="J9" s="17">
        <v>11.48936170212766</v>
      </c>
      <c r="K9" s="17">
        <v>9.1525423728813564</v>
      </c>
      <c r="L9" s="17">
        <v>8.0597014925373127</v>
      </c>
      <c r="M9" s="17">
        <v>7.8260869565217392</v>
      </c>
      <c r="N9" s="17">
        <v>8.3076923076923084</v>
      </c>
      <c r="O9" s="17">
        <v>8.5714285714285712</v>
      </c>
      <c r="P9" s="17">
        <v>9.6428571428571441</v>
      </c>
      <c r="Q9" s="17">
        <v>9.6428571428571441</v>
      </c>
      <c r="R9" s="17">
        <v>7.2972972972972974</v>
      </c>
      <c r="S9" s="17">
        <v>8.1818181818181817</v>
      </c>
      <c r="T9" s="17">
        <v>13.846153846153847</v>
      </c>
      <c r="U9" s="17">
        <v>12.272727272727273</v>
      </c>
      <c r="V9" s="17">
        <v>12.272727272727273</v>
      </c>
      <c r="W9" s="17">
        <v>13.846153846153847</v>
      </c>
      <c r="X9" s="17">
        <v>13.170731707317072</v>
      </c>
      <c r="Y9" s="17">
        <v>8.1818181818181817</v>
      </c>
      <c r="Z9" s="17">
        <v>5.454545454545455</v>
      </c>
    </row>
    <row r="10" spans="1:26" s="15" customFormat="1">
      <c r="A10" s="7" t="s">
        <v>42</v>
      </c>
      <c r="B10" s="16">
        <v>2</v>
      </c>
      <c r="C10" s="17">
        <v>1.4457831325301205</v>
      </c>
      <c r="D10" s="17">
        <v>1.4285714285714284</v>
      </c>
      <c r="E10" s="17">
        <v>1.2765957446808511</v>
      </c>
      <c r="F10" s="17">
        <v>1.348314606741573</v>
      </c>
      <c r="G10" s="17">
        <v>1.9672131147540985</v>
      </c>
      <c r="H10" s="17">
        <v>1.3793103448275863</v>
      </c>
      <c r="I10" s="17">
        <v>1.7142857142857142</v>
      </c>
      <c r="J10" s="17">
        <v>3.4285714285714284</v>
      </c>
      <c r="K10" s="17">
        <v>2.7272727272727275</v>
      </c>
      <c r="L10" s="17">
        <v>1.6216216216216217</v>
      </c>
      <c r="M10" s="17">
        <v>1.6216216216216217</v>
      </c>
      <c r="N10" s="17">
        <v>1.935483870967742</v>
      </c>
      <c r="O10" s="17">
        <v>1.7647058823529411</v>
      </c>
      <c r="P10" s="17">
        <v>2.3076923076923079</v>
      </c>
      <c r="Q10" s="17">
        <v>1.7391304347826086</v>
      </c>
      <c r="R10" s="17">
        <v>1.5384615384615383</v>
      </c>
      <c r="S10" s="17">
        <v>2.1052631578947367</v>
      </c>
      <c r="T10" s="17">
        <v>2.1428571428571428</v>
      </c>
      <c r="U10" s="17">
        <v>2.666666666666667</v>
      </c>
      <c r="V10" s="17">
        <v>2.7272727272727275</v>
      </c>
      <c r="W10" s="17">
        <v>2.3076923076923079</v>
      </c>
      <c r="X10" s="17">
        <v>2.5</v>
      </c>
      <c r="Y10" s="17">
        <v>1.8181818181818183</v>
      </c>
      <c r="Z10" s="17">
        <v>1.9672131147540985</v>
      </c>
    </row>
    <row r="11" spans="1:26" s="15" customFormat="1">
      <c r="A11" s="7" t="s">
        <v>51</v>
      </c>
      <c r="B11" s="16">
        <v>5</v>
      </c>
      <c r="C11" s="17">
        <v>4.2253521126760569</v>
      </c>
      <c r="D11" s="17">
        <v>3.4090909090909092</v>
      </c>
      <c r="E11" s="17">
        <v>4.166666666666667</v>
      </c>
      <c r="F11" s="17">
        <v>4.4117647058823533</v>
      </c>
      <c r="G11" s="17">
        <v>3.2967032967032965</v>
      </c>
      <c r="H11" s="17">
        <v>4.10958904109589</v>
      </c>
      <c r="I11" s="17">
        <v>4.3478260869565215</v>
      </c>
      <c r="J11" s="17">
        <v>8.5714285714285712</v>
      </c>
      <c r="K11" s="17">
        <v>6.3829787234042552</v>
      </c>
      <c r="L11" s="17">
        <v>5.8823529411764701</v>
      </c>
      <c r="M11" s="17">
        <v>3.8461538461538458</v>
      </c>
      <c r="N11" s="17">
        <v>4.4776119402985071</v>
      </c>
      <c r="O11" s="17">
        <v>5.3571428571428577</v>
      </c>
      <c r="P11" s="17">
        <v>6.5217391304347823</v>
      </c>
      <c r="Q11" s="17">
        <v>4.166666666666667</v>
      </c>
      <c r="R11" s="17">
        <v>4.838709677419355</v>
      </c>
      <c r="S11" s="17">
        <v>4.3478260869565215</v>
      </c>
      <c r="T11" s="17">
        <v>6.6666666666666661</v>
      </c>
      <c r="U11" s="17">
        <v>10.714285714285715</v>
      </c>
      <c r="V11" s="17">
        <v>6.6666666666666661</v>
      </c>
      <c r="W11" s="17">
        <v>5.454545454545455</v>
      </c>
      <c r="X11" s="17">
        <v>4.9180327868852451</v>
      </c>
      <c r="Y11" s="17">
        <v>4.166666666666667</v>
      </c>
      <c r="Z11" s="17">
        <v>3.79746835443038</v>
      </c>
    </row>
    <row r="12" spans="1:26" s="15" customFormat="1">
      <c r="A12" s="7" t="s">
        <v>52</v>
      </c>
      <c r="B12" s="16">
        <v>6</v>
      </c>
      <c r="C12" s="17">
        <v>3.870967741935484</v>
      </c>
      <c r="D12" s="17">
        <v>3.8297872340425529</v>
      </c>
      <c r="E12" s="17">
        <v>4.3902439024390238</v>
      </c>
      <c r="F12" s="17">
        <v>5.625</v>
      </c>
      <c r="G12" s="17">
        <v>4.8</v>
      </c>
      <c r="H12" s="17">
        <v>3.5999999999999996</v>
      </c>
      <c r="I12" s="17">
        <v>7.0588235294117645</v>
      </c>
      <c r="J12" s="17">
        <v>10</v>
      </c>
      <c r="K12" s="17">
        <v>5.625</v>
      </c>
      <c r="L12" s="17">
        <v>5.806451612903226</v>
      </c>
      <c r="M12" s="17">
        <v>5</v>
      </c>
      <c r="N12" s="17">
        <v>5.5384615384615383</v>
      </c>
      <c r="O12" s="17">
        <v>6.545454545454545</v>
      </c>
      <c r="P12" s="17">
        <v>5.9016393442622945</v>
      </c>
      <c r="Q12" s="17">
        <v>5.070422535211268</v>
      </c>
      <c r="R12" s="17">
        <v>6.4285714285714279</v>
      </c>
      <c r="S12" s="17">
        <v>5.806451612903226</v>
      </c>
      <c r="T12" s="17">
        <v>9</v>
      </c>
      <c r="U12" s="17">
        <v>8.5714285714285712</v>
      </c>
      <c r="V12" s="17">
        <v>13.333333333333332</v>
      </c>
      <c r="W12" s="17">
        <v>7.5</v>
      </c>
      <c r="X12" s="17">
        <v>6.2068965517241379</v>
      </c>
      <c r="Y12" s="17">
        <v>5.9016393442622945</v>
      </c>
      <c r="Z12" s="17">
        <v>4.6753246753246751</v>
      </c>
    </row>
    <row r="13" spans="1:26" s="15" customFormat="1">
      <c r="A13" s="7" t="s">
        <v>53</v>
      </c>
      <c r="B13" s="16">
        <v>1</v>
      </c>
      <c r="C13" s="17">
        <v>0.967741935483871</v>
      </c>
      <c r="D13" s="17">
        <v>0.75</v>
      </c>
      <c r="E13" s="17">
        <v>0.92307692307692313</v>
      </c>
      <c r="F13" s="17">
        <v>0.7407407407407407</v>
      </c>
      <c r="G13" s="17">
        <v>0.8571428571428571</v>
      </c>
      <c r="H13" s="17">
        <v>0.61224489795918358</v>
      </c>
      <c r="I13" s="17">
        <v>1.1320754716981132</v>
      </c>
      <c r="J13" s="17">
        <v>1.875</v>
      </c>
      <c r="K13" s="17">
        <v>1.5384615384615383</v>
      </c>
      <c r="L13" s="17">
        <v>0.81081081081081086</v>
      </c>
      <c r="M13" s="17">
        <v>0.77922077922077926</v>
      </c>
      <c r="N13" s="17">
        <v>1.2</v>
      </c>
      <c r="O13" s="17">
        <v>0.967741935483871</v>
      </c>
      <c r="P13" s="17">
        <v>0.86956521739130432</v>
      </c>
      <c r="Q13" s="17">
        <v>0.95238095238095233</v>
      </c>
      <c r="R13" s="17">
        <v>0.967741935483871</v>
      </c>
      <c r="S13" s="17">
        <v>1.0526315789473684</v>
      </c>
      <c r="T13" s="17">
        <v>1.0909090909090908</v>
      </c>
      <c r="U13" s="17">
        <v>1.3043478260869565</v>
      </c>
      <c r="V13" s="17">
        <v>1.8181818181818183</v>
      </c>
      <c r="W13" s="17">
        <v>1.7142857142857142</v>
      </c>
      <c r="X13" s="17">
        <v>1.0526315789473684</v>
      </c>
      <c r="Y13" s="17">
        <v>0.81081081081081086</v>
      </c>
      <c r="Z13" s="17">
        <v>0.70588235294117641</v>
      </c>
    </row>
    <row r="14" spans="1:26" s="15" customFormat="1">
      <c r="A14" s="7" t="s">
        <v>54</v>
      </c>
      <c r="B14" s="16">
        <v>3</v>
      </c>
      <c r="C14" s="17">
        <v>2.6470588235294121</v>
      </c>
      <c r="D14" s="17">
        <v>2.3684210526315788</v>
      </c>
      <c r="E14" s="17">
        <v>1.935483870967742</v>
      </c>
      <c r="F14" s="17">
        <v>2.535211267605634</v>
      </c>
      <c r="G14" s="17">
        <v>2.4324324324324325</v>
      </c>
      <c r="H14" s="17">
        <v>2.2222222222222223</v>
      </c>
      <c r="I14" s="17">
        <v>3.050847457627119</v>
      </c>
      <c r="J14" s="17">
        <v>5.2941176470588243</v>
      </c>
      <c r="K14" s="17">
        <v>2.6470588235294121</v>
      </c>
      <c r="L14" s="17">
        <v>3.214285714285714</v>
      </c>
      <c r="M14" s="17">
        <v>2.5714285714285716</v>
      </c>
      <c r="N14" s="17">
        <v>3.2727272727272725</v>
      </c>
      <c r="O14" s="17">
        <v>2.903225806451613</v>
      </c>
      <c r="P14" s="17">
        <v>4.0909090909090908</v>
      </c>
      <c r="Q14" s="17">
        <v>2.903225806451613</v>
      </c>
      <c r="R14" s="17">
        <v>3</v>
      </c>
      <c r="S14" s="17">
        <v>3.333333333333333</v>
      </c>
      <c r="T14" s="17">
        <v>4.0909090909090908</v>
      </c>
      <c r="U14" s="17">
        <v>4.0909090909090908</v>
      </c>
      <c r="V14" s="17">
        <v>4.3902439024390238</v>
      </c>
      <c r="W14" s="17">
        <v>3.75</v>
      </c>
      <c r="X14" s="17">
        <v>4.0909090909090908</v>
      </c>
      <c r="Y14" s="17">
        <v>2.6470588235294121</v>
      </c>
      <c r="Z14" s="17">
        <v>2.6865671641791042</v>
      </c>
    </row>
    <row r="15" spans="1:26" s="15" customFormat="1">
      <c r="A15" s="7" t="s">
        <v>55</v>
      </c>
      <c r="B15" s="16">
        <v>4</v>
      </c>
      <c r="C15" s="17">
        <v>2.4</v>
      </c>
      <c r="D15" s="17">
        <v>2.5531914893617023</v>
      </c>
      <c r="E15" s="17">
        <v>3.2</v>
      </c>
      <c r="F15" s="17">
        <v>3.2</v>
      </c>
      <c r="G15" s="17">
        <v>2.8571428571428568</v>
      </c>
      <c r="H15" s="17">
        <v>3.1578947368421053</v>
      </c>
      <c r="I15" s="17">
        <v>4.2105263157894735</v>
      </c>
      <c r="J15" s="17">
        <v>7.5</v>
      </c>
      <c r="K15" s="17">
        <v>5.7142857142857135</v>
      </c>
      <c r="L15" s="17">
        <v>4.8</v>
      </c>
      <c r="M15" s="17">
        <v>3.2</v>
      </c>
      <c r="N15" s="17">
        <v>4.3636363636363633</v>
      </c>
      <c r="O15" s="17">
        <v>4.2857142857142856</v>
      </c>
      <c r="P15" s="17">
        <v>4.2105263157894735</v>
      </c>
      <c r="Q15" s="17">
        <v>3.5294117647058822</v>
      </c>
      <c r="R15" s="17">
        <v>4.2105263157894735</v>
      </c>
      <c r="S15" s="17">
        <v>4.3636363636363633</v>
      </c>
      <c r="T15" s="17">
        <v>4.6153846153846159</v>
      </c>
      <c r="U15" s="17">
        <v>5.8536585365853657</v>
      </c>
      <c r="V15" s="17">
        <v>6.8571428571428568</v>
      </c>
      <c r="W15" s="17">
        <v>4.3636363636363633</v>
      </c>
      <c r="X15" s="17">
        <v>4</v>
      </c>
      <c r="Y15" s="17">
        <v>3.116883116883117</v>
      </c>
      <c r="Z15" s="17">
        <v>3.0769230769230766</v>
      </c>
    </row>
    <row r="16" spans="1:26" s="15" customFormat="1">
      <c r="A16" s="7" t="s">
        <v>56</v>
      </c>
      <c r="B16" s="16">
        <v>8</v>
      </c>
      <c r="C16" s="17">
        <v>7.384615384615385</v>
      </c>
      <c r="D16" s="17">
        <v>8</v>
      </c>
      <c r="E16" s="17">
        <v>5</v>
      </c>
      <c r="F16" s="17">
        <v>7.384615384615385</v>
      </c>
      <c r="G16" s="17">
        <v>4.8979591836734686</v>
      </c>
      <c r="H16" s="17">
        <v>5.6470588235294112</v>
      </c>
      <c r="I16" s="17">
        <v>6.8571428571428568</v>
      </c>
      <c r="J16" s="17">
        <v>10.666666666666668</v>
      </c>
      <c r="K16" s="17">
        <v>9.6</v>
      </c>
      <c r="L16" s="17">
        <v>6.76056338028169</v>
      </c>
      <c r="M16" s="17">
        <v>6.6666666666666661</v>
      </c>
      <c r="N16" s="17">
        <v>6.8571428571428568</v>
      </c>
      <c r="O16" s="17">
        <v>6.76056338028169</v>
      </c>
      <c r="P16" s="17">
        <v>9.0566037735849054</v>
      </c>
      <c r="Q16" s="17">
        <v>6.2337662337662341</v>
      </c>
      <c r="R16" s="17">
        <v>7.0588235294117645</v>
      </c>
      <c r="S16" s="17">
        <v>8.1355932203389827</v>
      </c>
      <c r="T16" s="17">
        <v>12.972972972972974</v>
      </c>
      <c r="U16" s="17">
        <v>10</v>
      </c>
      <c r="V16" s="17">
        <v>13.714285714285714</v>
      </c>
      <c r="W16" s="17">
        <v>9.4117647058823533</v>
      </c>
      <c r="X16" s="17">
        <v>7.2727272727272734</v>
      </c>
      <c r="Y16" s="17">
        <v>6.4</v>
      </c>
      <c r="Z16" s="17">
        <v>4.8</v>
      </c>
    </row>
    <row r="17" spans="1:26" s="15" customFormat="1">
      <c r="A17" s="7" t="s">
        <v>20</v>
      </c>
      <c r="B17" s="16">
        <v>2</v>
      </c>
      <c r="C17" s="17">
        <v>1.9047619047619047</v>
      </c>
      <c r="D17" s="17">
        <v>1.4457831325301205</v>
      </c>
      <c r="E17" s="17">
        <v>1.3186813186813189</v>
      </c>
      <c r="F17" s="17">
        <v>1.935483870967742</v>
      </c>
      <c r="G17" s="17">
        <v>1.3953488372093024</v>
      </c>
      <c r="H17" s="17">
        <v>1.2371134020618557</v>
      </c>
      <c r="I17" s="17">
        <v>1.9047619047619047</v>
      </c>
      <c r="J17" s="17">
        <v>2.6086956521739131</v>
      </c>
      <c r="K17" s="17">
        <v>1.7647058823529411</v>
      </c>
      <c r="L17" s="17">
        <v>1.6438356164383561</v>
      </c>
      <c r="M17" s="17">
        <v>1.9672131147540985</v>
      </c>
      <c r="N17" s="17">
        <v>2.1818181818181817</v>
      </c>
      <c r="O17" s="17">
        <v>1.7142857142857142</v>
      </c>
      <c r="P17" s="17">
        <v>2.5531914893617023</v>
      </c>
      <c r="Q17" s="17">
        <v>1.6666666666666665</v>
      </c>
      <c r="R17" s="17">
        <v>1.5789473684210527</v>
      </c>
      <c r="S17" s="17">
        <v>1.7142857142857142</v>
      </c>
      <c r="T17" s="17">
        <v>2.666666666666667</v>
      </c>
      <c r="U17" s="17">
        <v>3.6363636363636367</v>
      </c>
      <c r="V17" s="17">
        <v>3.870967741935484</v>
      </c>
      <c r="W17" s="17">
        <v>2.4</v>
      </c>
      <c r="X17" s="17">
        <v>2.7906976744186047</v>
      </c>
      <c r="Y17" s="17">
        <v>1.5189873417721518</v>
      </c>
      <c r="Z17" s="17">
        <v>1.5789473684210527</v>
      </c>
    </row>
    <row r="18" spans="1:26" s="15" customFormat="1">
      <c r="A18" s="7" t="s">
        <v>57</v>
      </c>
      <c r="B18" s="16">
        <v>1</v>
      </c>
      <c r="C18" s="17">
        <v>0.625</v>
      </c>
      <c r="D18" s="17">
        <v>0.64516129032258074</v>
      </c>
      <c r="E18" s="17">
        <v>0.66666666666666674</v>
      </c>
      <c r="F18" s="17">
        <v>0.64516129032258074</v>
      </c>
      <c r="G18" s="17">
        <v>0.6</v>
      </c>
      <c r="H18" s="17">
        <v>0.83333333333333326</v>
      </c>
      <c r="I18" s="17">
        <v>1.0714285714285714</v>
      </c>
      <c r="J18" s="17">
        <v>1.4634146341463414</v>
      </c>
      <c r="K18" s="17">
        <v>0.8571428571428571</v>
      </c>
      <c r="L18" s="17">
        <v>0.8571428571428571</v>
      </c>
      <c r="M18" s="17">
        <v>0.8571428571428571</v>
      </c>
      <c r="N18" s="17">
        <v>1</v>
      </c>
      <c r="O18" s="17">
        <v>1.0714285714285714</v>
      </c>
      <c r="P18" s="17">
        <v>1.0526315789473684</v>
      </c>
      <c r="Q18" s="17">
        <v>0.75</v>
      </c>
      <c r="R18" s="17">
        <v>0.8</v>
      </c>
      <c r="S18" s="17">
        <v>0.967741935483871</v>
      </c>
      <c r="T18" s="17">
        <v>1.5384615384615383</v>
      </c>
      <c r="U18" s="17">
        <v>1.5789473684210527</v>
      </c>
      <c r="V18" s="17">
        <v>1.25</v>
      </c>
      <c r="W18" s="17">
        <v>1.4285714285714284</v>
      </c>
      <c r="X18" s="17">
        <v>1</v>
      </c>
      <c r="Y18" s="17">
        <v>0.75</v>
      </c>
      <c r="Z18" s="17">
        <v>0.89552238805970152</v>
      </c>
    </row>
    <row r="19" spans="1:26" s="15" customFormat="1">
      <c r="A19" s="7" t="s">
        <v>21</v>
      </c>
      <c r="B19" s="16">
        <v>7</v>
      </c>
      <c r="C19" s="17">
        <v>4.9411764705882355</v>
      </c>
      <c r="D19" s="17">
        <v>4.7727272727272725</v>
      </c>
      <c r="E19" s="17">
        <v>6.3636363636363642</v>
      </c>
      <c r="F19" s="17">
        <v>6.774193548387097</v>
      </c>
      <c r="G19" s="17">
        <v>5.6756756756756763</v>
      </c>
      <c r="H19" s="17">
        <v>4.4210526315789469</v>
      </c>
      <c r="I19" s="17">
        <v>6.1764705882352935</v>
      </c>
      <c r="J19" s="17">
        <v>11.351351351351353</v>
      </c>
      <c r="K19" s="17">
        <v>8.9361702127659566</v>
      </c>
      <c r="L19" s="17">
        <v>7.1186440677966107</v>
      </c>
      <c r="M19" s="17">
        <v>6.0869565217391308</v>
      </c>
      <c r="N19" s="17">
        <v>6.774193548387097</v>
      </c>
      <c r="O19" s="17">
        <v>5.6000000000000005</v>
      </c>
      <c r="P19" s="17">
        <v>10.5</v>
      </c>
      <c r="Q19" s="17">
        <v>7.3684210526315788</v>
      </c>
      <c r="R19" s="17">
        <v>7.2413793103448283</v>
      </c>
      <c r="S19" s="17">
        <v>8.2352941176470598</v>
      </c>
      <c r="T19" s="17">
        <v>12.352941176470587</v>
      </c>
      <c r="U19" s="17">
        <v>16.153846153846153</v>
      </c>
      <c r="V19" s="17">
        <v>9.3333333333333339</v>
      </c>
      <c r="W19" s="17">
        <v>7.2413793103448283</v>
      </c>
      <c r="X19" s="17">
        <v>10</v>
      </c>
      <c r="Y19" s="17">
        <v>6.5625</v>
      </c>
      <c r="Z19" s="17">
        <v>4.3298969072164946</v>
      </c>
    </row>
    <row r="20" spans="1:26" s="15" customFormat="1">
      <c r="A20" s="7" t="s">
        <v>22</v>
      </c>
      <c r="B20" s="16">
        <v>9</v>
      </c>
      <c r="C20" s="17">
        <v>6.4285714285714279</v>
      </c>
      <c r="D20" s="17">
        <v>6.4285714285714279</v>
      </c>
      <c r="E20" s="17">
        <v>5.3999999999999995</v>
      </c>
      <c r="F20" s="17">
        <v>6.75</v>
      </c>
      <c r="G20" s="17">
        <v>7.0129870129870131</v>
      </c>
      <c r="H20" s="17">
        <v>9</v>
      </c>
      <c r="I20" s="17">
        <v>9.3103448275862064</v>
      </c>
      <c r="J20" s="17">
        <v>18</v>
      </c>
      <c r="K20" s="17">
        <v>15.428571428571427</v>
      </c>
      <c r="L20" s="17">
        <v>7.8260869565217392</v>
      </c>
      <c r="M20" s="17">
        <v>7.7142857142857135</v>
      </c>
      <c r="N20" s="17">
        <v>9.6428571428571441</v>
      </c>
      <c r="O20" s="17">
        <v>8.7096774193548399</v>
      </c>
      <c r="P20" s="17">
        <v>11.739130434782609</v>
      </c>
      <c r="Q20" s="17">
        <v>6.75</v>
      </c>
      <c r="R20" s="17">
        <v>8.3076923076923084</v>
      </c>
      <c r="S20" s="17">
        <v>7.9411764705882355</v>
      </c>
      <c r="T20" s="17">
        <v>17.41935483870968</v>
      </c>
      <c r="U20" s="17">
        <v>12.857142857142856</v>
      </c>
      <c r="V20" s="17">
        <v>17.41935483870968</v>
      </c>
      <c r="W20" s="17">
        <v>13.5</v>
      </c>
      <c r="X20" s="17">
        <v>12.272727272727273</v>
      </c>
      <c r="Y20" s="17">
        <v>7.0129870129870131</v>
      </c>
      <c r="Z20" s="17">
        <v>8.5714285714285712</v>
      </c>
    </row>
    <row r="21" spans="1:26" s="15" customFormat="1">
      <c r="A21" s="7" t="s">
        <v>58</v>
      </c>
      <c r="B21" s="16">
        <v>3</v>
      </c>
      <c r="C21" s="17">
        <v>2.5</v>
      </c>
      <c r="D21" s="17">
        <v>2.0930232558139537</v>
      </c>
      <c r="E21" s="17">
        <v>1.8181818181818183</v>
      </c>
      <c r="F21" s="17">
        <v>2.903225806451613</v>
      </c>
      <c r="G21" s="17">
        <v>2.2222222222222223</v>
      </c>
      <c r="H21" s="17">
        <v>2.4324324324324325</v>
      </c>
      <c r="I21" s="17">
        <v>3.050847457627119</v>
      </c>
      <c r="J21" s="17">
        <v>6</v>
      </c>
      <c r="K21" s="17">
        <v>3.75</v>
      </c>
      <c r="L21" s="17">
        <v>2.4</v>
      </c>
      <c r="M21" s="17">
        <v>2.535211267605634</v>
      </c>
      <c r="N21" s="17">
        <v>2.8571428571428568</v>
      </c>
      <c r="O21" s="17">
        <v>3.103448275862069</v>
      </c>
      <c r="P21" s="17">
        <v>2.5714285714285716</v>
      </c>
      <c r="Q21" s="17">
        <v>2.3376623376623376</v>
      </c>
      <c r="R21" s="17">
        <v>3.214285714285714</v>
      </c>
      <c r="S21" s="17">
        <v>2.6086956521739131</v>
      </c>
      <c r="T21" s="17">
        <v>6</v>
      </c>
      <c r="U21" s="17">
        <v>7.1999999999999993</v>
      </c>
      <c r="V21" s="17">
        <v>3.6734693877551021</v>
      </c>
      <c r="W21" s="17">
        <v>4.0909090909090908</v>
      </c>
      <c r="X21" s="17">
        <v>2.6865671641791042</v>
      </c>
      <c r="Y21" s="17">
        <v>2.278481012658228</v>
      </c>
      <c r="Z21" s="17">
        <v>1.8367346938775511</v>
      </c>
    </row>
    <row r="22" spans="1:26" s="15" customFormat="1">
      <c r="A22" s="7" t="s">
        <v>23</v>
      </c>
      <c r="B22" s="16">
        <v>5</v>
      </c>
      <c r="C22" s="17">
        <v>4.9180327868852451</v>
      </c>
      <c r="D22" s="17">
        <v>3.4883720930232558</v>
      </c>
      <c r="E22" s="17">
        <v>3.8461538461538458</v>
      </c>
      <c r="F22" s="17">
        <v>3.0612244897959187</v>
      </c>
      <c r="G22" s="17">
        <v>5</v>
      </c>
      <c r="H22" s="17">
        <v>4</v>
      </c>
      <c r="I22" s="17">
        <v>4.5454545454545459</v>
      </c>
      <c r="J22" s="17">
        <v>7.3170731707317067</v>
      </c>
      <c r="K22" s="17">
        <v>6.25</v>
      </c>
      <c r="L22" s="17">
        <v>5.0847457627118642</v>
      </c>
      <c r="M22" s="17">
        <v>4.9180327868852451</v>
      </c>
      <c r="N22" s="17">
        <v>5.8823529411764701</v>
      </c>
      <c r="O22" s="17">
        <v>4.6875</v>
      </c>
      <c r="P22" s="17">
        <v>7.5</v>
      </c>
      <c r="Q22" s="17">
        <v>4.838709677419355</v>
      </c>
      <c r="R22" s="17">
        <v>4.2857142857142856</v>
      </c>
      <c r="S22" s="17">
        <v>4.838709677419355</v>
      </c>
      <c r="T22" s="17">
        <v>5.454545454545455</v>
      </c>
      <c r="U22" s="17">
        <v>6.8181818181818183</v>
      </c>
      <c r="V22" s="17">
        <v>9.0909090909090917</v>
      </c>
      <c r="W22" s="17">
        <v>7.3170731707317067</v>
      </c>
      <c r="X22" s="17">
        <v>5.0847457627118642</v>
      </c>
      <c r="Y22" s="17">
        <v>4.166666666666667</v>
      </c>
      <c r="Z22" s="17">
        <v>3.2967032967032965</v>
      </c>
    </row>
    <row r="23" spans="1:26" s="15" customFormat="1">
      <c r="A23" s="7" t="s">
        <v>59</v>
      </c>
      <c r="B23" s="16">
        <v>4</v>
      </c>
      <c r="C23" s="17">
        <v>3.116883116883117</v>
      </c>
      <c r="D23" s="17">
        <v>2.580645161290323</v>
      </c>
      <c r="E23" s="17">
        <v>2.580645161290323</v>
      </c>
      <c r="F23" s="17">
        <v>3.380281690140845</v>
      </c>
      <c r="G23" s="17">
        <v>3.2</v>
      </c>
      <c r="H23" s="17">
        <v>2.7586206896551726</v>
      </c>
      <c r="I23" s="17">
        <v>4.7058823529411766</v>
      </c>
      <c r="J23" s="17">
        <v>4.8</v>
      </c>
      <c r="K23" s="17">
        <v>5</v>
      </c>
      <c r="L23" s="17">
        <v>4.6153846153846159</v>
      </c>
      <c r="M23" s="17">
        <v>3.6363636363636367</v>
      </c>
      <c r="N23" s="17">
        <v>3.4782608695652173</v>
      </c>
      <c r="O23" s="17">
        <v>3.380281690140845</v>
      </c>
      <c r="P23" s="17">
        <v>3.870967741935484</v>
      </c>
      <c r="Q23" s="17">
        <v>4.2857142857142856</v>
      </c>
      <c r="R23" s="17">
        <v>3.4782608695652173</v>
      </c>
      <c r="S23" s="17">
        <v>4.5283018867924527</v>
      </c>
      <c r="T23" s="17">
        <v>4.8</v>
      </c>
      <c r="U23" s="17">
        <v>5.2173913043478262</v>
      </c>
      <c r="V23" s="17">
        <v>4.8</v>
      </c>
      <c r="W23" s="17">
        <v>4.8979591836734686</v>
      </c>
      <c r="X23" s="17">
        <v>4.8</v>
      </c>
      <c r="Y23" s="17">
        <v>3.2432432432432434</v>
      </c>
      <c r="Z23" s="17">
        <v>4</v>
      </c>
    </row>
    <row r="24" spans="1:26" s="15" customFormat="1">
      <c r="A24" s="7" t="s">
        <v>43</v>
      </c>
      <c r="B24" s="16">
        <v>7</v>
      </c>
      <c r="C24" s="17">
        <v>6.2686567164179099</v>
      </c>
      <c r="D24" s="17">
        <v>5.3164556962025316</v>
      </c>
      <c r="E24" s="17">
        <v>6.0869565217391308</v>
      </c>
      <c r="F24" s="17">
        <v>5.454545454545455</v>
      </c>
      <c r="G24" s="17">
        <v>5.384615384615385</v>
      </c>
      <c r="H24" s="17">
        <v>4.2857142857142856</v>
      </c>
      <c r="I24" s="17">
        <v>7.6363636363636358</v>
      </c>
      <c r="J24" s="17">
        <v>8.75</v>
      </c>
      <c r="K24" s="17">
        <v>6.6666666666666661</v>
      </c>
      <c r="L24" s="17">
        <v>6.774193548387097</v>
      </c>
      <c r="M24" s="17">
        <v>5.6756756756756763</v>
      </c>
      <c r="N24" s="17">
        <v>6.8852459016393448</v>
      </c>
      <c r="O24" s="17">
        <v>6.5625</v>
      </c>
      <c r="P24" s="17">
        <v>6.0869565217391308</v>
      </c>
      <c r="Q24" s="17">
        <v>6.0869565217391308</v>
      </c>
      <c r="R24" s="17">
        <v>5.6000000000000005</v>
      </c>
      <c r="S24" s="17">
        <v>7.6363636363636358</v>
      </c>
      <c r="T24" s="17">
        <v>13.548387096774194</v>
      </c>
      <c r="U24" s="17">
        <v>10</v>
      </c>
      <c r="V24" s="17">
        <v>8.75</v>
      </c>
      <c r="W24" s="17">
        <v>10</v>
      </c>
      <c r="X24" s="17">
        <v>10</v>
      </c>
      <c r="Y24" s="17">
        <v>6.774193548387097</v>
      </c>
      <c r="Z24" s="17">
        <v>7</v>
      </c>
    </row>
    <row r="25" spans="1:26">
      <c r="A25" s="7" t="s">
        <v>44</v>
      </c>
      <c r="B25" s="16">
        <v>5</v>
      </c>
      <c r="C25" s="17">
        <v>4.4117647058823533</v>
      </c>
      <c r="D25" s="17">
        <v>4.838709677419355</v>
      </c>
      <c r="E25" s="17">
        <v>4.2857142857142856</v>
      </c>
      <c r="F25" s="17">
        <v>4.5454545454545459</v>
      </c>
      <c r="G25" s="17">
        <v>3.7037037037037033</v>
      </c>
      <c r="H25" s="17">
        <v>3.1578947368421053</v>
      </c>
      <c r="I25" s="17">
        <v>5.8823529411764701</v>
      </c>
      <c r="J25" s="17">
        <v>6.25</v>
      </c>
      <c r="K25" s="17">
        <v>5.2631578947368416</v>
      </c>
      <c r="L25" s="17">
        <v>5.7692307692307692</v>
      </c>
      <c r="M25" s="17">
        <v>4.6875</v>
      </c>
      <c r="N25" s="17">
        <v>5.454545454545455</v>
      </c>
      <c r="O25" s="17">
        <v>4.3478260869565215</v>
      </c>
      <c r="P25" s="17">
        <v>4.6153846153846159</v>
      </c>
      <c r="Q25" s="17">
        <v>5.454545454545455</v>
      </c>
      <c r="R25" s="17">
        <v>4.4117647058823533</v>
      </c>
      <c r="S25" s="17">
        <v>5.1724137931034484</v>
      </c>
      <c r="T25" s="17">
        <v>6.9767441860465116</v>
      </c>
      <c r="U25" s="17">
        <v>9.67741935483871</v>
      </c>
      <c r="V25" s="17">
        <v>6.3829787234042552</v>
      </c>
      <c r="W25" s="17">
        <v>5.7692307692307692</v>
      </c>
      <c r="X25" s="17">
        <v>5.3571428571428577</v>
      </c>
      <c r="Y25" s="17">
        <v>3.79746835443038</v>
      </c>
      <c r="Z25" s="17">
        <v>3.4090909090909092</v>
      </c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C28" s="3"/>
      <c r="D28" s="3"/>
      <c r="E28" s="3"/>
      <c r="F28" s="3"/>
      <c r="G28" s="3"/>
      <c r="H28" s="3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C30" s="3"/>
      <c r="D30" s="3"/>
      <c r="E30" s="3"/>
      <c r="F30" s="3"/>
      <c r="G30" s="3"/>
      <c r="H30" s="3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C31" s="3"/>
      <c r="D31" s="3"/>
      <c r="E31" s="3"/>
      <c r="F31" s="3"/>
      <c r="G31" s="3"/>
      <c r="H31" s="3"/>
    </row>
    <row r="32" spans="1:26">
      <c r="C32" s="3"/>
      <c r="D32" s="3"/>
      <c r="E32" s="3"/>
      <c r="F32" s="3"/>
      <c r="G32" s="3"/>
      <c r="H32" s="3"/>
    </row>
  </sheetData>
  <phoneticPr fontId="1" type="noConversion"/>
  <conditionalFormatting sqref="C2:Z2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{56C0EC9F-C7EA-482B-91A9-04D526125F7D}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C0EC9F-C7EA-482B-91A9-04D526125F7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C2:Z25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32"/>
  <sheetViews>
    <sheetView zoomScale="75" zoomScaleNormal="75" workbookViewId="0">
      <selection activeCell="A2" sqref="A2:Z25"/>
    </sheetView>
  </sheetViews>
  <sheetFormatPr defaultColWidth="8.69921875" defaultRowHeight="17.399999999999999"/>
  <cols>
    <col min="1" max="2" width="8.69921875" style="2"/>
    <col min="3" max="26" width="6.59765625" style="2" customWidth="1"/>
    <col min="27" max="16384" width="8.69921875" style="2"/>
  </cols>
  <sheetData>
    <row r="1" spans="1:26" s="15" customFormat="1">
      <c r="A1" s="7" t="s">
        <v>15</v>
      </c>
      <c r="B1" s="7" t="s">
        <v>0</v>
      </c>
      <c r="C1" s="1">
        <v>4.1666666666666997E-2</v>
      </c>
      <c r="D1" s="1">
        <v>8.3333333333333703E-2</v>
      </c>
      <c r="E1" s="1">
        <v>0.125</v>
      </c>
      <c r="F1" s="1">
        <v>0.16666666666666699</v>
      </c>
      <c r="G1" s="1">
        <v>0.20833333333333401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0.70833333333333703</v>
      </c>
      <c r="T1" s="1">
        <v>0.750000000000004</v>
      </c>
      <c r="U1" s="1">
        <v>0.79166666666667096</v>
      </c>
      <c r="V1" s="1">
        <v>0.83333333333333803</v>
      </c>
      <c r="W1" s="1">
        <v>0.875000000000005</v>
      </c>
      <c r="X1" s="1">
        <v>0.91666666666667196</v>
      </c>
      <c r="Y1" s="1">
        <v>0.95833333333333903</v>
      </c>
      <c r="Z1" s="1">
        <v>1</v>
      </c>
    </row>
    <row r="2" spans="1:26" s="15" customFormat="1">
      <c r="A2" s="7" t="s">
        <v>16</v>
      </c>
      <c r="B2" s="16">
        <v>4</v>
      </c>
      <c r="C2" s="17">
        <v>2.5823734104454537</v>
      </c>
      <c r="D2" s="17">
        <v>3.7118658104780873</v>
      </c>
      <c r="E2" s="17">
        <v>3.7641238490977913</v>
      </c>
      <c r="F2" s="17">
        <v>2.9774367328976989</v>
      </c>
      <c r="G2" s="17">
        <v>2.744462394306205</v>
      </c>
      <c r="H2" s="17">
        <v>2.9577770312160374</v>
      </c>
      <c r="I2" s="17">
        <v>3.1430710047982067</v>
      </c>
      <c r="J2" s="17">
        <v>3.1877775419031602</v>
      </c>
      <c r="K2" s="17">
        <v>3.2579759143191587</v>
      </c>
      <c r="L2" s="17">
        <v>3.4496880915372352</v>
      </c>
      <c r="M2" s="17">
        <v>3.4619503094764403</v>
      </c>
      <c r="N2" s="17">
        <v>3.5733004347137385</v>
      </c>
      <c r="O2" s="17">
        <v>3.729322950825666</v>
      </c>
      <c r="P2" s="17">
        <v>3.81394891899135</v>
      </c>
      <c r="Q2" s="17">
        <v>3.9580333304496653</v>
      </c>
      <c r="R2" s="17">
        <v>4.0923252427879486</v>
      </c>
      <c r="S2" s="17">
        <v>4.2577741744902573</v>
      </c>
      <c r="T2" s="17">
        <v>4.4187571757444166</v>
      </c>
      <c r="U2" s="17">
        <v>4.4282001225209893</v>
      </c>
      <c r="V2" s="17">
        <v>4.531810548534061</v>
      </c>
      <c r="W2" s="17">
        <v>5.6616081765415061</v>
      </c>
      <c r="X2" s="17">
        <v>3.6672285908397169</v>
      </c>
      <c r="Y2" s="17">
        <v>3.830546353744563</v>
      </c>
      <c r="Z2" s="17">
        <v>3.0790385662513908</v>
      </c>
    </row>
    <row r="3" spans="1:26" s="15" customFormat="1">
      <c r="A3" s="7" t="s">
        <v>17</v>
      </c>
      <c r="B3" s="16">
        <v>2</v>
      </c>
      <c r="C3" s="17">
        <v>1.6961393254636181</v>
      </c>
      <c r="D3" s="17">
        <v>1.3976368287836889</v>
      </c>
      <c r="E3" s="17">
        <v>1.4984069284952664</v>
      </c>
      <c r="F3" s="17">
        <v>1.496964579990778</v>
      </c>
      <c r="G3" s="17">
        <v>1.642992592117591</v>
      </c>
      <c r="H3" s="17">
        <v>1.7846920017376406</v>
      </c>
      <c r="I3" s="17">
        <v>1.9065181137962757</v>
      </c>
      <c r="J3" s="17">
        <v>2.0678372301495918</v>
      </c>
      <c r="K3" s="17">
        <v>2.1481502943217219</v>
      </c>
      <c r="L3" s="17">
        <v>2.2621783268287032</v>
      </c>
      <c r="M3" s="17">
        <v>2.2903835578648852</v>
      </c>
      <c r="N3" s="17">
        <v>2.3199998922530631</v>
      </c>
      <c r="O3" s="17">
        <v>2.3647235548201615</v>
      </c>
      <c r="P3" s="17">
        <v>2.5539424938855668</v>
      </c>
      <c r="Q3" s="17">
        <v>2.6657805727491484</v>
      </c>
      <c r="R3" s="17">
        <v>2.8606872644945582</v>
      </c>
      <c r="S3" s="17">
        <v>2.9285429772808316</v>
      </c>
      <c r="T3" s="17">
        <v>2.948422433449037</v>
      </c>
      <c r="U3" s="17">
        <v>3.1367723764155779</v>
      </c>
      <c r="V3" s="17">
        <v>3.2203596514616835</v>
      </c>
      <c r="W3" s="17">
        <v>2.2821157559469945</v>
      </c>
      <c r="X3" s="17">
        <v>2.5622879319970746</v>
      </c>
      <c r="Y3" s="17">
        <v>1.4953501798785049</v>
      </c>
      <c r="Z3" s="17">
        <v>1.5776604946722661</v>
      </c>
    </row>
    <row r="4" spans="1:26" s="15" customFormat="1">
      <c r="A4" s="7" t="s">
        <v>48</v>
      </c>
      <c r="B4" s="16">
        <v>8</v>
      </c>
      <c r="C4" s="17">
        <v>7.0944884431785642</v>
      </c>
      <c r="D4" s="17">
        <v>5.0428994655577188</v>
      </c>
      <c r="E4" s="17">
        <v>5.8772883117310375</v>
      </c>
      <c r="F4" s="17">
        <v>6.4942088063005201</v>
      </c>
      <c r="G4" s="17">
        <v>5.2032941270489586</v>
      </c>
      <c r="H4" s="17">
        <v>7.4229380714596571</v>
      </c>
      <c r="I4" s="17">
        <v>7.5885307104663378</v>
      </c>
      <c r="J4" s="17">
        <v>7.6064312767565578</v>
      </c>
      <c r="K4" s="17">
        <v>7.7738106436956889</v>
      </c>
      <c r="L4" s="17">
        <v>7.8157510415160747</v>
      </c>
      <c r="M4" s="17">
        <v>8.0127662546368441</v>
      </c>
      <c r="N4" s="17">
        <v>8.1188690083786597</v>
      </c>
      <c r="O4" s="17">
        <v>8.2396360550410712</v>
      </c>
      <c r="P4" s="17">
        <v>8.2778799995654229</v>
      </c>
      <c r="Q4" s="17">
        <v>8.463387674783883</v>
      </c>
      <c r="R4" s="17">
        <v>8.6072959956858028</v>
      </c>
      <c r="S4" s="17">
        <v>8.612841811805831</v>
      </c>
      <c r="T4" s="17">
        <v>8.7845763878669523</v>
      </c>
      <c r="U4" s="17">
        <v>8.9366704527850338</v>
      </c>
      <c r="V4" s="17">
        <v>9.071074409817566</v>
      </c>
      <c r="W4" s="17">
        <v>10.578846866885529</v>
      </c>
      <c r="X4" s="17">
        <v>10.323423898391143</v>
      </c>
      <c r="Y4" s="17">
        <v>5.9119339180182493</v>
      </c>
      <c r="Z4" s="17">
        <v>4.8840563149370748</v>
      </c>
    </row>
    <row r="5" spans="1:26" s="15" customFormat="1">
      <c r="A5" s="7" t="s">
        <v>49</v>
      </c>
      <c r="B5" s="16">
        <v>5</v>
      </c>
      <c r="C5" s="17">
        <v>3.3872213331201757</v>
      </c>
      <c r="D5" s="17">
        <v>3.9705195856488378</v>
      </c>
      <c r="E5" s="17">
        <v>3.1527030134261103</v>
      </c>
      <c r="F5" s="17">
        <v>3.9232843494497649</v>
      </c>
      <c r="G5" s="17">
        <v>4.3827721543306666</v>
      </c>
      <c r="H5" s="17">
        <v>3.5051917733931166</v>
      </c>
      <c r="I5" s="17">
        <v>3.6384966239965628</v>
      </c>
      <c r="J5" s="17">
        <v>3.8046392438633889</v>
      </c>
      <c r="K5" s="17">
        <v>3.9844946753878125</v>
      </c>
      <c r="L5" s="17">
        <v>4.1197928981607461</v>
      </c>
      <c r="M5" s="17">
        <v>4.1920579575562948</v>
      </c>
      <c r="N5" s="17">
        <v>4.3191441541907016</v>
      </c>
      <c r="O5" s="17">
        <v>4.3630022724574697</v>
      </c>
      <c r="P5" s="17">
        <v>4.4100243512390422</v>
      </c>
      <c r="Q5" s="17">
        <v>4.513065424242134</v>
      </c>
      <c r="R5" s="17">
        <v>4.6516953400171381</v>
      </c>
      <c r="S5" s="17">
        <v>4.7800030098880457</v>
      </c>
      <c r="T5" s="17">
        <v>4.791708741331127</v>
      </c>
      <c r="U5" s="17">
        <v>4.8098510778982266</v>
      </c>
      <c r="V5" s="17">
        <v>4.9138535962967227</v>
      </c>
      <c r="W5" s="17">
        <v>5.8120131197857807</v>
      </c>
      <c r="X5" s="17">
        <v>5.3993684971277016</v>
      </c>
      <c r="Y5" s="17">
        <v>3.8674805493097315</v>
      </c>
      <c r="Z5" s="17">
        <v>3.5394537565030202</v>
      </c>
    </row>
    <row r="6" spans="1:26" s="15" customFormat="1">
      <c r="A6" s="7" t="s">
        <v>18</v>
      </c>
      <c r="B6" s="16">
        <v>2</v>
      </c>
      <c r="C6" s="17">
        <v>1.672362407633524</v>
      </c>
      <c r="D6" s="17">
        <v>1.3813353821845589</v>
      </c>
      <c r="E6" s="17">
        <v>1.2766221050137094</v>
      </c>
      <c r="F6" s="17">
        <v>1.9132264918720607</v>
      </c>
      <c r="G6" s="17">
        <v>1.7609012242411981</v>
      </c>
      <c r="H6" s="17">
        <v>1.3102798332687997</v>
      </c>
      <c r="I6" s="17">
        <v>1.3793653180519605</v>
      </c>
      <c r="J6" s="17">
        <v>1.4198350970664673</v>
      </c>
      <c r="K6" s="17">
        <v>1.5492526787564787</v>
      </c>
      <c r="L6" s="17">
        <v>1.6334294098075379</v>
      </c>
      <c r="M6" s="17">
        <v>1.67847131569465</v>
      </c>
      <c r="N6" s="17">
        <v>1.7278845195521835</v>
      </c>
      <c r="O6" s="17">
        <v>1.8249632008787016</v>
      </c>
      <c r="P6" s="17">
        <v>1.9786851318000598</v>
      </c>
      <c r="Q6" s="17">
        <v>2.0334327362208309</v>
      </c>
      <c r="R6" s="17">
        <v>2.1976555208300952</v>
      </c>
      <c r="S6" s="17">
        <v>2.2993819366263826</v>
      </c>
      <c r="T6" s="17">
        <v>2.4624379356703043</v>
      </c>
      <c r="U6" s="17">
        <v>2.596045583023332</v>
      </c>
      <c r="V6" s="17">
        <v>2.7953142726442337</v>
      </c>
      <c r="W6" s="17">
        <v>2.0874112606095951</v>
      </c>
      <c r="X6" s="17">
        <v>2.1195083957291248</v>
      </c>
      <c r="Y6" s="17">
        <v>1.4487880618694831</v>
      </c>
      <c r="Z6" s="17">
        <v>1.4252169676205422</v>
      </c>
    </row>
    <row r="7" spans="1:26" s="15" customFormat="1">
      <c r="A7" s="7" t="s">
        <v>41</v>
      </c>
      <c r="B7" s="16">
        <v>4</v>
      </c>
      <c r="C7" s="17">
        <v>2.7208604910449909</v>
      </c>
      <c r="D7" s="17">
        <v>2.8349823596111596</v>
      </c>
      <c r="E7" s="17">
        <v>3.4298133962054509</v>
      </c>
      <c r="F7" s="17">
        <v>3.4913551751697218</v>
      </c>
      <c r="G7" s="17">
        <v>2.5314820174586181</v>
      </c>
      <c r="H7" s="17">
        <v>3.514471621135161</v>
      </c>
      <c r="I7" s="17">
        <v>3.5755704289001686</v>
      </c>
      <c r="J7" s="17">
        <v>3.6584987356030454</v>
      </c>
      <c r="K7" s="17">
        <v>3.7680703061301428</v>
      </c>
      <c r="L7" s="17">
        <v>3.9015605661601769</v>
      </c>
      <c r="M7" s="17">
        <v>4.0101603355330635</v>
      </c>
      <c r="N7" s="17">
        <v>4.2059332682039612</v>
      </c>
      <c r="O7" s="17">
        <v>4.3259251267930257</v>
      </c>
      <c r="P7" s="17">
        <v>4.4894562780411782</v>
      </c>
      <c r="Q7" s="17">
        <v>4.4895332198538558</v>
      </c>
      <c r="R7" s="17">
        <v>4.5352067309814137</v>
      </c>
      <c r="S7" s="17">
        <v>4.6797766742906814</v>
      </c>
      <c r="T7" s="17">
        <v>4.7041341145288103</v>
      </c>
      <c r="U7" s="17">
        <v>4.8695057573473655</v>
      </c>
      <c r="V7" s="17">
        <v>4.8760528837435855</v>
      </c>
      <c r="W7" s="17">
        <v>4.5405948624249959</v>
      </c>
      <c r="X7" s="17">
        <v>3.9580116920878878</v>
      </c>
      <c r="Y7" s="17">
        <v>3.2728487843741072</v>
      </c>
      <c r="Z7" s="17">
        <v>2.8217309851657277</v>
      </c>
    </row>
    <row r="8" spans="1:26" s="15" customFormat="1">
      <c r="A8" s="7" t="s">
        <v>50</v>
      </c>
      <c r="B8" s="16">
        <v>6</v>
      </c>
      <c r="C8" s="17">
        <v>5.5418663463065982</v>
      </c>
      <c r="D8" s="17">
        <v>4.5210840374037415</v>
      </c>
      <c r="E8" s="17">
        <v>3.9289339941897179</v>
      </c>
      <c r="F8" s="17">
        <v>4.3907254480840248</v>
      </c>
      <c r="G8" s="17">
        <v>4.5205828006304394</v>
      </c>
      <c r="H8" s="17">
        <v>5.0266084867414369</v>
      </c>
      <c r="I8" s="17">
        <v>5.1385115811260258</v>
      </c>
      <c r="J8" s="17">
        <v>5.1772238844646026</v>
      </c>
      <c r="K8" s="17">
        <v>5.1982854617666092</v>
      </c>
      <c r="L8" s="17">
        <v>5.212080315388846</v>
      </c>
      <c r="M8" s="17">
        <v>5.3883227580074209</v>
      </c>
      <c r="N8" s="17">
        <v>5.5268253619278918</v>
      </c>
      <c r="O8" s="17">
        <v>5.6399636241796651</v>
      </c>
      <c r="P8" s="17">
        <v>5.7292822061182429</v>
      </c>
      <c r="Q8" s="17">
        <v>5.8880184693266147</v>
      </c>
      <c r="R8" s="17">
        <v>5.9031507610115561</v>
      </c>
      <c r="S8" s="17">
        <v>5.9134233326443928</v>
      </c>
      <c r="T8" s="17">
        <v>5.9652877605771497</v>
      </c>
      <c r="U8" s="17">
        <v>6.152119664697552</v>
      </c>
      <c r="V8" s="17">
        <v>6.2751199088529388</v>
      </c>
      <c r="W8" s="17">
        <v>8.7769776341192571</v>
      </c>
      <c r="X8" s="17">
        <v>6.3438899670630882</v>
      </c>
      <c r="Y8" s="17">
        <v>4.9416321458364303</v>
      </c>
      <c r="Z8" s="17">
        <v>3.6997856548800629</v>
      </c>
    </row>
    <row r="9" spans="1:26" s="15" customFormat="1">
      <c r="A9" s="7" t="s">
        <v>19</v>
      </c>
      <c r="B9" s="16">
        <v>9</v>
      </c>
      <c r="C9" s="17">
        <v>6.1795923402204647</v>
      </c>
      <c r="D9" s="17">
        <v>6.3611960743796834</v>
      </c>
      <c r="E9" s="17">
        <v>5.7520398052657411</v>
      </c>
      <c r="F9" s="17">
        <v>7.6079410282146753</v>
      </c>
      <c r="G9" s="17">
        <v>8.635294420149604</v>
      </c>
      <c r="H9" s="17">
        <v>7.7165092454861606</v>
      </c>
      <c r="I9" s="17">
        <v>7.7326620330846554</v>
      </c>
      <c r="J9" s="17">
        <v>7.7750807699993416</v>
      </c>
      <c r="K9" s="17">
        <v>7.9016575101418267</v>
      </c>
      <c r="L9" s="17">
        <v>8.0753023075421382</v>
      </c>
      <c r="M9" s="17">
        <v>8.2093539699971565</v>
      </c>
      <c r="N9" s="17">
        <v>8.2758168523492444</v>
      </c>
      <c r="O9" s="17">
        <v>8.3772865093267708</v>
      </c>
      <c r="P9" s="17">
        <v>8.3873491089892962</v>
      </c>
      <c r="Q9" s="17">
        <v>8.5321239474392758</v>
      </c>
      <c r="R9" s="17">
        <v>8.603447381371728</v>
      </c>
      <c r="S9" s="17">
        <v>8.7411974538609414</v>
      </c>
      <c r="T9" s="17">
        <v>8.7830800364308832</v>
      </c>
      <c r="U9" s="17">
        <v>8.9617594213652954</v>
      </c>
      <c r="V9" s="17">
        <v>9.1474043466093047</v>
      </c>
      <c r="W9" s="17">
        <v>13.70092950903776</v>
      </c>
      <c r="X9" s="17">
        <v>13.024596537549467</v>
      </c>
      <c r="Y9" s="17">
        <v>8.0791201251404079</v>
      </c>
      <c r="Z9" s="17">
        <v>5.2821970722374729</v>
      </c>
    </row>
    <row r="10" spans="1:26" s="15" customFormat="1">
      <c r="A10" s="7" t="s">
        <v>42</v>
      </c>
      <c r="B10" s="16">
        <v>2</v>
      </c>
      <c r="C10" s="17">
        <v>1.5144255280965562</v>
      </c>
      <c r="D10" s="17">
        <v>1.4809464096333245</v>
      </c>
      <c r="E10" s="17">
        <v>1.3389547481425803</v>
      </c>
      <c r="F10" s="17">
        <v>1.439644572741823</v>
      </c>
      <c r="G10" s="17">
        <v>2.0158126069842686</v>
      </c>
      <c r="H10" s="17">
        <v>1.4465826336676311</v>
      </c>
      <c r="I10" s="17">
        <v>1.4947393680738204</v>
      </c>
      <c r="J10" s="17">
        <v>1.5132964644259277</v>
      </c>
      <c r="K10" s="17">
        <v>1.6870915314802895</v>
      </c>
      <c r="L10" s="17">
        <v>1.7392388166697241</v>
      </c>
      <c r="M10" s="17">
        <v>1.8228593957975738</v>
      </c>
      <c r="N10" s="17">
        <v>1.8692795296675337</v>
      </c>
      <c r="O10" s="17">
        <v>1.9698946413063898</v>
      </c>
      <c r="P10" s="17">
        <v>2.0319555038264543</v>
      </c>
      <c r="Q10" s="17">
        <v>2.0399418369981936</v>
      </c>
      <c r="R10" s="17">
        <v>2.1821441450467747</v>
      </c>
      <c r="S10" s="17">
        <v>2.2675820914758988</v>
      </c>
      <c r="T10" s="17">
        <v>2.3815490331994495</v>
      </c>
      <c r="U10" s="17">
        <v>2.5516350913724954</v>
      </c>
      <c r="V10" s="17">
        <v>2.5707849268464136</v>
      </c>
      <c r="W10" s="17">
        <v>2.1330887037732982</v>
      </c>
      <c r="X10" s="17">
        <v>2.4706241126641815</v>
      </c>
      <c r="Y10" s="17">
        <v>1.7636085785170168</v>
      </c>
      <c r="Z10" s="17">
        <v>1.896466598256997</v>
      </c>
    </row>
    <row r="11" spans="1:26" s="15" customFormat="1">
      <c r="A11" s="7" t="s">
        <v>51</v>
      </c>
      <c r="B11" s="16">
        <v>5</v>
      </c>
      <c r="C11" s="17">
        <v>4.266502669331258</v>
      </c>
      <c r="D11" s="17">
        <v>3.4296371474346303</v>
      </c>
      <c r="E11" s="17">
        <v>4.2609433120133096</v>
      </c>
      <c r="F11" s="17">
        <v>4.4149821913673311</v>
      </c>
      <c r="G11" s="17">
        <v>3.3257191691661485</v>
      </c>
      <c r="H11" s="17">
        <v>4.1733866328648936</v>
      </c>
      <c r="I11" s="17">
        <v>4.2915082342792044</v>
      </c>
      <c r="J11" s="17">
        <v>4.3841617952542453</v>
      </c>
      <c r="K11" s="17">
        <v>4.4100471401092829</v>
      </c>
      <c r="L11" s="17">
        <v>4.4644811729131924</v>
      </c>
      <c r="M11" s="17">
        <v>4.5798850867664482</v>
      </c>
      <c r="N11" s="17">
        <v>4.7640018571991432</v>
      </c>
      <c r="O11" s="17">
        <v>4.8545024512650636</v>
      </c>
      <c r="P11" s="17">
        <v>5.0512434481919728</v>
      </c>
      <c r="Q11" s="17">
        <v>5.2168588081434955</v>
      </c>
      <c r="R11" s="17">
        <v>5.4158368407663202</v>
      </c>
      <c r="S11" s="17">
        <v>5.4369005019061536</v>
      </c>
      <c r="T11" s="17">
        <v>5.4998411026739857</v>
      </c>
      <c r="U11" s="17">
        <v>5.6230611179101277</v>
      </c>
      <c r="V11" s="17">
        <v>5.6680058765177792</v>
      </c>
      <c r="W11" s="17">
        <v>5.4234240878649631</v>
      </c>
      <c r="X11" s="17">
        <v>4.7226048622211758</v>
      </c>
      <c r="Y11" s="17">
        <v>4.1378435937432148</v>
      </c>
      <c r="Z11" s="17">
        <v>3.7166865278544803</v>
      </c>
    </row>
    <row r="12" spans="1:26" s="15" customFormat="1">
      <c r="A12" s="7" t="s">
        <v>52</v>
      </c>
      <c r="B12" s="16">
        <v>6</v>
      </c>
      <c r="C12" s="17">
        <v>3.9500298687835818</v>
      </c>
      <c r="D12" s="17">
        <v>3.8993242385994278</v>
      </c>
      <c r="E12" s="17">
        <v>4.457825443600508</v>
      </c>
      <c r="F12" s="17">
        <v>5.6796802229105134</v>
      </c>
      <c r="G12" s="17">
        <v>4.8417250583739726</v>
      </c>
      <c r="H12" s="17">
        <v>3.6891509659312871</v>
      </c>
      <c r="I12" s="17">
        <v>3.7717097760587799</v>
      </c>
      <c r="J12" s="17">
        <v>3.9251096387864921</v>
      </c>
      <c r="K12" s="17">
        <v>4.1164393728192001</v>
      </c>
      <c r="L12" s="17">
        <v>4.1555083764032279</v>
      </c>
      <c r="M12" s="17">
        <v>4.1697404780407785</v>
      </c>
      <c r="N12" s="17">
        <v>4.3363446984819962</v>
      </c>
      <c r="O12" s="17">
        <v>4.4360914421835433</v>
      </c>
      <c r="P12" s="17">
        <v>4.6293268290741825</v>
      </c>
      <c r="Q12" s="17">
        <v>4.7720232692133333</v>
      </c>
      <c r="R12" s="17">
        <v>4.8470762319683756</v>
      </c>
      <c r="S12" s="17">
        <v>4.9169142080535302</v>
      </c>
      <c r="T12" s="17">
        <v>5.0492698103835885</v>
      </c>
      <c r="U12" s="17">
        <v>5.1055878678070172</v>
      </c>
      <c r="V12" s="17">
        <v>5.2307516806669438</v>
      </c>
      <c r="W12" s="17">
        <v>7.466172355989853</v>
      </c>
      <c r="X12" s="17">
        <v>6.2035715032163337</v>
      </c>
      <c r="Y12" s="17">
        <v>5.7827100657308161</v>
      </c>
      <c r="Z12" s="17">
        <v>4.5772177777098628</v>
      </c>
    </row>
    <row r="13" spans="1:26" s="15" customFormat="1">
      <c r="A13" s="7" t="s">
        <v>53</v>
      </c>
      <c r="B13" s="16">
        <v>1</v>
      </c>
      <c r="C13" s="17">
        <v>0.97810193149899527</v>
      </c>
      <c r="D13" s="17">
        <v>0.8324729801762929</v>
      </c>
      <c r="E13" s="17">
        <v>0.95227445467774574</v>
      </c>
      <c r="F13" s="17">
        <v>0.83018902040590448</v>
      </c>
      <c r="G13" s="17">
        <v>0.94386908916498058</v>
      </c>
      <c r="H13" s="17">
        <v>0.6348344312257449</v>
      </c>
      <c r="I13" s="17">
        <v>0.68972599029884596</v>
      </c>
      <c r="J13" s="17">
        <v>0.79786170083607633</v>
      </c>
      <c r="K13" s="17">
        <v>0.90483038069893951</v>
      </c>
      <c r="L13" s="17">
        <v>0.94457782349878239</v>
      </c>
      <c r="M13" s="17">
        <v>1.1256625048859514</v>
      </c>
      <c r="N13" s="17">
        <v>1.2676023266316296</v>
      </c>
      <c r="O13" s="17">
        <v>1.3105024693159026</v>
      </c>
      <c r="P13" s="17">
        <v>1.3822927995188257</v>
      </c>
      <c r="Q13" s="17">
        <v>1.4218567479613762</v>
      </c>
      <c r="R13" s="17">
        <v>1.4760282309454884</v>
      </c>
      <c r="S13" s="17">
        <v>1.5055752719687012</v>
      </c>
      <c r="T13" s="17">
        <v>1.5362968700957096</v>
      </c>
      <c r="U13" s="17">
        <v>1.6676270099001389</v>
      </c>
      <c r="V13" s="17">
        <v>1.8384404847225388</v>
      </c>
      <c r="W13" s="17">
        <v>1.6411936261918478</v>
      </c>
      <c r="X13" s="17">
        <v>0.86739789626443875</v>
      </c>
      <c r="Y13" s="17">
        <v>0.80358217985086655</v>
      </c>
      <c r="Z13" s="17">
        <v>0.67547611166776256</v>
      </c>
    </row>
    <row r="14" spans="1:26" s="15" customFormat="1">
      <c r="A14" s="7" t="s">
        <v>54</v>
      </c>
      <c r="B14" s="16">
        <v>3</v>
      </c>
      <c r="C14" s="17">
        <v>2.6670498608844695</v>
      </c>
      <c r="D14" s="17">
        <v>2.3868318494417795</v>
      </c>
      <c r="E14" s="17">
        <v>1.9941410506518102</v>
      </c>
      <c r="F14" s="17">
        <v>2.5860908770531621</v>
      </c>
      <c r="G14" s="17">
        <v>2.528967975426005</v>
      </c>
      <c r="H14" s="17">
        <v>2.3170655219283702</v>
      </c>
      <c r="I14" s="17">
        <v>2.3956848892923106</v>
      </c>
      <c r="J14" s="17">
        <v>2.5368077434448826</v>
      </c>
      <c r="K14" s="17">
        <v>2.7156786945552294</v>
      </c>
      <c r="L14" s="17">
        <v>2.761036821246253</v>
      </c>
      <c r="M14" s="17">
        <v>2.8673408356776484</v>
      </c>
      <c r="N14" s="17">
        <v>2.9825587582371815</v>
      </c>
      <c r="O14" s="17">
        <v>3.16825478213581</v>
      </c>
      <c r="P14" s="17">
        <v>3.3668496600303373</v>
      </c>
      <c r="Q14" s="17">
        <v>3.3948866524134971</v>
      </c>
      <c r="R14" s="17">
        <v>3.5488119846555017</v>
      </c>
      <c r="S14" s="17">
        <v>3.5793266339965499</v>
      </c>
      <c r="T14" s="17">
        <v>3.6113656364823625</v>
      </c>
      <c r="U14" s="17">
        <v>3.6622928207916163</v>
      </c>
      <c r="V14" s="17">
        <v>3.8213503412385315</v>
      </c>
      <c r="W14" s="17">
        <v>3.5692660658690394</v>
      </c>
      <c r="X14" s="17">
        <v>4.0350409370555527</v>
      </c>
      <c r="Y14" s="17">
        <v>2.5901221430439758</v>
      </c>
      <c r="Z14" s="17">
        <v>2.6812085558961019</v>
      </c>
    </row>
    <row r="15" spans="1:26" s="15" customFormat="1">
      <c r="A15" s="7" t="s">
        <v>55</v>
      </c>
      <c r="B15" s="16">
        <v>4</v>
      </c>
      <c r="C15" s="17">
        <v>2.4024830220000672</v>
      </c>
      <c r="D15" s="17">
        <v>2.6524300444998681</v>
      </c>
      <c r="E15" s="17">
        <v>3.2987128272557431</v>
      </c>
      <c r="F15" s="17">
        <v>3.2459560186769143</v>
      </c>
      <c r="G15" s="17">
        <v>2.9117390995950383</v>
      </c>
      <c r="H15" s="17">
        <v>3.2282364359139621</v>
      </c>
      <c r="I15" s="17">
        <v>3.3864165085208615</v>
      </c>
      <c r="J15" s="17">
        <v>3.4898082730653011</v>
      </c>
      <c r="K15" s="17">
        <v>3.5803417392718626</v>
      </c>
      <c r="L15" s="17">
        <v>3.7019148205963353</v>
      </c>
      <c r="M15" s="17">
        <v>3.7570281012459597</v>
      </c>
      <c r="N15" s="17">
        <v>3.8290768659933025</v>
      </c>
      <c r="O15" s="17">
        <v>3.9214596891851694</v>
      </c>
      <c r="P15" s="17">
        <v>3.9783189255149751</v>
      </c>
      <c r="Q15" s="17">
        <v>4.1206476357174138</v>
      </c>
      <c r="R15" s="17">
        <v>4.1907493819098267</v>
      </c>
      <c r="S15" s="17">
        <v>4.2114756255254289</v>
      </c>
      <c r="T15" s="17">
        <v>4.3451326990736314</v>
      </c>
      <c r="U15" s="17">
        <v>4.513747712930205</v>
      </c>
      <c r="V15" s="17">
        <v>4.6228095470508448</v>
      </c>
      <c r="W15" s="17">
        <v>4.1773013045049545</v>
      </c>
      <c r="X15" s="17">
        <v>3.9208712027241535</v>
      </c>
      <c r="Y15" s="17">
        <v>3.0737361635426077</v>
      </c>
      <c r="Z15" s="17">
        <v>2.9197017423484031</v>
      </c>
    </row>
    <row r="16" spans="1:26" s="15" customFormat="1">
      <c r="A16" s="7" t="s">
        <v>56</v>
      </c>
      <c r="B16" s="16">
        <v>8</v>
      </c>
      <c r="C16" s="17">
        <v>7.4695042524706841</v>
      </c>
      <c r="D16" s="17">
        <v>8.0153791706282398</v>
      </c>
      <c r="E16" s="17">
        <v>5.0619590754088684</v>
      </c>
      <c r="F16" s="17">
        <v>7.4778341335034044</v>
      </c>
      <c r="G16" s="17">
        <v>4.9799411491515375</v>
      </c>
      <c r="H16" s="17">
        <v>5.7089219347558977</v>
      </c>
      <c r="I16" s="17">
        <v>5.8840663102912343</v>
      </c>
      <c r="J16" s="17">
        <v>6.0147021820958608</v>
      </c>
      <c r="K16" s="17">
        <v>6.0298563521917989</v>
      </c>
      <c r="L16" s="17">
        <v>6.2264300938242796</v>
      </c>
      <c r="M16" s="17">
        <v>6.306704147149075</v>
      </c>
      <c r="N16" s="17">
        <v>6.4446855695883789</v>
      </c>
      <c r="O16" s="17">
        <v>6.6043370316386047</v>
      </c>
      <c r="P16" s="17">
        <v>6.7861732912850528</v>
      </c>
      <c r="Q16" s="17">
        <v>6.7957536561280865</v>
      </c>
      <c r="R16" s="17">
        <v>6.8776408342044295</v>
      </c>
      <c r="S16" s="17">
        <v>7.0245008513056444</v>
      </c>
      <c r="T16" s="17">
        <v>7.0681893630463035</v>
      </c>
      <c r="U16" s="17">
        <v>7.1690585958848159</v>
      </c>
      <c r="V16" s="17">
        <v>7.2693924282653652</v>
      </c>
      <c r="W16" s="17">
        <v>9.4040774372438296</v>
      </c>
      <c r="X16" s="17">
        <v>7.212465569196123</v>
      </c>
      <c r="Y16" s="17">
        <v>6.2081643160901443</v>
      </c>
      <c r="Z16" s="17">
        <v>4.7939893097888042</v>
      </c>
    </row>
    <row r="17" spans="1:26" s="15" customFormat="1">
      <c r="A17" s="7" t="s">
        <v>20</v>
      </c>
      <c r="B17" s="16">
        <v>2</v>
      </c>
      <c r="C17" s="17">
        <v>1.9238859749200259</v>
      </c>
      <c r="D17" s="17">
        <v>1.4820577682270892</v>
      </c>
      <c r="E17" s="17">
        <v>1.3427725942078199</v>
      </c>
      <c r="F17" s="17">
        <v>1.9958462942046526</v>
      </c>
      <c r="G17" s="17">
        <v>1.4247561030250697</v>
      </c>
      <c r="H17" s="17">
        <v>1.279563283621969</v>
      </c>
      <c r="I17" s="17">
        <v>1.3426399533074698</v>
      </c>
      <c r="J17" s="17">
        <v>1.5155209709831456</v>
      </c>
      <c r="K17" s="17">
        <v>1.5489764288660086</v>
      </c>
      <c r="L17" s="17">
        <v>1.6691305885948446</v>
      </c>
      <c r="M17" s="17">
        <v>1.7518060862474891</v>
      </c>
      <c r="N17" s="17">
        <v>1.8339489072485564</v>
      </c>
      <c r="O17" s="17">
        <v>1.8522934935074917</v>
      </c>
      <c r="P17" s="17">
        <v>1.9696677338273409</v>
      </c>
      <c r="Q17" s="17">
        <v>2.0247032601824162</v>
      </c>
      <c r="R17" s="17">
        <v>2.092471430941123</v>
      </c>
      <c r="S17" s="17">
        <v>2.1480306546925219</v>
      </c>
      <c r="T17" s="17">
        <v>2.2495858462821348</v>
      </c>
      <c r="U17" s="17">
        <v>2.4338845858353961</v>
      </c>
      <c r="V17" s="17">
        <v>2.5138223003152769</v>
      </c>
      <c r="W17" s="17">
        <v>2.3561656567781086</v>
      </c>
      <c r="X17" s="17">
        <v>2.6886082859171956</v>
      </c>
      <c r="Y17" s="17">
        <v>1.4918529930788198</v>
      </c>
      <c r="Z17" s="17">
        <v>1.4557625812710469</v>
      </c>
    </row>
    <row r="18" spans="1:26" s="15" customFormat="1">
      <c r="A18" s="7" t="s">
        <v>57</v>
      </c>
      <c r="B18" s="16">
        <v>1</v>
      </c>
      <c r="C18" s="17">
        <v>0.68276977506839753</v>
      </c>
      <c r="D18" s="17">
        <v>0.68394655923451164</v>
      </c>
      <c r="E18" s="17">
        <v>0.7214104865317712</v>
      </c>
      <c r="F18" s="17">
        <v>0.7286513030546995</v>
      </c>
      <c r="G18" s="17">
        <v>0.63923444332442592</v>
      </c>
      <c r="H18" s="17">
        <v>0.91749532646005949</v>
      </c>
      <c r="I18" s="17">
        <v>0.93024829720102709</v>
      </c>
      <c r="J18" s="17">
        <v>1.0971476329589676</v>
      </c>
      <c r="K18" s="17">
        <v>1.1850602325336466</v>
      </c>
      <c r="L18" s="17">
        <v>1.3064878812451575</v>
      </c>
      <c r="M18" s="17">
        <v>1.4223205442517577</v>
      </c>
      <c r="N18" s="17">
        <v>1.4523190801284862</v>
      </c>
      <c r="O18" s="17">
        <v>1.604489465676318</v>
      </c>
      <c r="P18" s="17">
        <v>1.6066783699697356</v>
      </c>
      <c r="Q18" s="17">
        <v>1.7162063514170309</v>
      </c>
      <c r="R18" s="17">
        <v>1.8581170754433856</v>
      </c>
      <c r="S18" s="17">
        <v>1.9499960344403013</v>
      </c>
      <c r="T18" s="17">
        <v>2.0995321077239542</v>
      </c>
      <c r="U18" s="17">
        <v>2.1543356668173717</v>
      </c>
      <c r="V18" s="17">
        <v>2.3112220057581885</v>
      </c>
      <c r="W18" s="17">
        <v>1.411149858595433</v>
      </c>
      <c r="X18" s="17">
        <v>0.89275357799916932</v>
      </c>
      <c r="Y18" s="17">
        <v>0.62724996180129577</v>
      </c>
      <c r="Z18" s="17">
        <v>0.81863504609075588</v>
      </c>
    </row>
    <row r="19" spans="1:26" s="15" customFormat="1">
      <c r="A19" s="7" t="s">
        <v>21</v>
      </c>
      <c r="B19" s="16">
        <v>7</v>
      </c>
      <c r="C19" s="17">
        <v>5.0187717762160018</v>
      </c>
      <c r="D19" s="17">
        <v>4.8174342278033446</v>
      </c>
      <c r="E19" s="17">
        <v>6.389591784363633</v>
      </c>
      <c r="F19" s="17">
        <v>6.8020786193617599</v>
      </c>
      <c r="G19" s="17">
        <v>5.702784602810036</v>
      </c>
      <c r="H19" s="17">
        <v>4.4416420948113471</v>
      </c>
      <c r="I19" s="17">
        <v>4.4804472540083253</v>
      </c>
      <c r="J19" s="17">
        <v>4.6109810828685784</v>
      </c>
      <c r="K19" s="17">
        <v>4.7115105932125694</v>
      </c>
      <c r="L19" s="17">
        <v>4.752817371340873</v>
      </c>
      <c r="M19" s="17">
        <v>4.8596759838530854</v>
      </c>
      <c r="N19" s="17">
        <v>5.0105777479786129</v>
      </c>
      <c r="O19" s="17">
        <v>5.1638724916349252</v>
      </c>
      <c r="P19" s="17">
        <v>5.3036001412527156</v>
      </c>
      <c r="Q19" s="17">
        <v>5.482745734817521</v>
      </c>
      <c r="R19" s="17">
        <v>5.5083298699052401</v>
      </c>
      <c r="S19" s="17">
        <v>5.5954202538965117</v>
      </c>
      <c r="T19" s="17">
        <v>5.6972190491538228</v>
      </c>
      <c r="U19" s="17">
        <v>5.8711837478491642</v>
      </c>
      <c r="V19" s="17">
        <v>6.057990603793411</v>
      </c>
      <c r="W19" s="17">
        <v>7.0504730639362627</v>
      </c>
      <c r="X19" s="17">
        <v>9.8073770645729752</v>
      </c>
      <c r="Y19" s="17">
        <v>6.3795707283307621</v>
      </c>
      <c r="Z19" s="17">
        <v>4.3159055216684949</v>
      </c>
    </row>
    <row r="20" spans="1:26" s="15" customFormat="1">
      <c r="A20" s="7" t="s">
        <v>22</v>
      </c>
      <c r="B20" s="16">
        <v>9</v>
      </c>
      <c r="C20" s="17">
        <v>6.4778878924219505</v>
      </c>
      <c r="D20" s="17">
        <v>6.4763848929698256</v>
      </c>
      <c r="E20" s="17">
        <v>5.489242420630374</v>
      </c>
      <c r="F20" s="17">
        <v>6.7664360659818588</v>
      </c>
      <c r="G20" s="17">
        <v>7.1036199168454139</v>
      </c>
      <c r="H20" s="17">
        <v>9.0579732014404346</v>
      </c>
      <c r="I20" s="17">
        <v>9.1142048211111693</v>
      </c>
      <c r="J20" s="17">
        <v>9.2186896432017882</v>
      </c>
      <c r="K20" s="17">
        <v>9.4154116152035083</v>
      </c>
      <c r="L20" s="17">
        <v>9.4712397468771776</v>
      </c>
      <c r="M20" s="17">
        <v>9.636147600909398</v>
      </c>
      <c r="N20" s="17">
        <v>9.7947463499636811</v>
      </c>
      <c r="O20" s="17">
        <v>9.8005211950848103</v>
      </c>
      <c r="P20" s="17">
        <v>9.9238438680433454</v>
      </c>
      <c r="Q20" s="17">
        <v>10.071620334771438</v>
      </c>
      <c r="R20" s="17">
        <v>10.09556280779851</v>
      </c>
      <c r="S20" s="17">
        <v>10.242699571246664</v>
      </c>
      <c r="T20" s="17">
        <v>10.384258408683525</v>
      </c>
      <c r="U20" s="17">
        <v>10.401712808683703</v>
      </c>
      <c r="V20" s="17">
        <v>10.476294798534463</v>
      </c>
      <c r="W20" s="17">
        <v>13.317428340880877</v>
      </c>
      <c r="X20" s="17">
        <v>12.222359509365184</v>
      </c>
      <c r="Y20" s="17">
        <v>6.9356652446382556</v>
      </c>
      <c r="Z20" s="17">
        <v>8.5281676122405354</v>
      </c>
    </row>
    <row r="21" spans="1:26" s="15" customFormat="1">
      <c r="A21" s="7" t="s">
        <v>58</v>
      </c>
      <c r="B21" s="16">
        <v>3</v>
      </c>
      <c r="C21" s="17">
        <v>2.5134037221270926</v>
      </c>
      <c r="D21" s="17">
        <v>2.1052918827075793</v>
      </c>
      <c r="E21" s="17">
        <v>1.8190134983474064</v>
      </c>
      <c r="F21" s="17">
        <v>2.9326207141851781</v>
      </c>
      <c r="G21" s="17">
        <v>2.2981404534717931</v>
      </c>
      <c r="H21" s="17">
        <v>2.4379217693528852</v>
      </c>
      <c r="I21" s="17">
        <v>2.6199553390238943</v>
      </c>
      <c r="J21" s="17">
        <v>2.7047445265663477</v>
      </c>
      <c r="K21" s="17">
        <v>2.7236491740709736</v>
      </c>
      <c r="L21" s="17">
        <v>2.7946630691253507</v>
      </c>
      <c r="M21" s="17">
        <v>2.8270542091678936</v>
      </c>
      <c r="N21" s="17">
        <v>2.9092829414549133</v>
      </c>
      <c r="O21" s="17">
        <v>3.0740201105861296</v>
      </c>
      <c r="P21" s="17">
        <v>3.2303986207387467</v>
      </c>
      <c r="Q21" s="17">
        <v>3.3799649584445759</v>
      </c>
      <c r="R21" s="17">
        <v>3.4923834569793177</v>
      </c>
      <c r="S21" s="17">
        <v>3.6687946881799078</v>
      </c>
      <c r="T21" s="17">
        <v>3.8138132573182659</v>
      </c>
      <c r="U21" s="17">
        <v>3.9503959883972879</v>
      </c>
      <c r="V21" s="17">
        <v>3.9581142351155933</v>
      </c>
      <c r="W21" s="17">
        <v>3.9229561836633544</v>
      </c>
      <c r="X21" s="17">
        <v>2.683845000940916</v>
      </c>
      <c r="Y21" s="17">
        <v>2.0831735118348198</v>
      </c>
      <c r="Z21" s="17">
        <v>1.7509757005962892</v>
      </c>
    </row>
    <row r="22" spans="1:26" s="15" customFormat="1">
      <c r="A22" s="7" t="s">
        <v>23</v>
      </c>
      <c r="B22" s="16">
        <v>5</v>
      </c>
      <c r="C22" s="17">
        <v>5.0105485893622408</v>
      </c>
      <c r="D22" s="17">
        <v>3.4916719726413761</v>
      </c>
      <c r="E22" s="17">
        <v>3.9323327826827095</v>
      </c>
      <c r="F22" s="17">
        <v>3.1601370756605274</v>
      </c>
      <c r="G22" s="17">
        <v>5.0840251350470309</v>
      </c>
      <c r="H22" s="17">
        <v>4.0079464790788224</v>
      </c>
      <c r="I22" s="17">
        <v>4.1216193079376664</v>
      </c>
      <c r="J22" s="17">
        <v>4.2819534050597259</v>
      </c>
      <c r="K22" s="17">
        <v>4.2882260367263862</v>
      </c>
      <c r="L22" s="17">
        <v>4.4803100490845429</v>
      </c>
      <c r="M22" s="17">
        <v>4.496419433248585</v>
      </c>
      <c r="N22" s="17">
        <v>4.6691802734709258</v>
      </c>
      <c r="O22" s="17">
        <v>4.7016736401205641</v>
      </c>
      <c r="P22" s="17">
        <v>4.7847325001369549</v>
      </c>
      <c r="Q22" s="17">
        <v>4.9109788712446223</v>
      </c>
      <c r="R22" s="17">
        <v>4.953040758178858</v>
      </c>
      <c r="S22" s="17">
        <v>4.977682333545868</v>
      </c>
      <c r="T22" s="17">
        <v>4.9906006688229434</v>
      </c>
      <c r="U22" s="17">
        <v>5.1252679767916511</v>
      </c>
      <c r="V22" s="17">
        <v>5.1877372469351428</v>
      </c>
      <c r="W22" s="17">
        <v>7.2382008348755074</v>
      </c>
      <c r="X22" s="17">
        <v>4.912848684284242</v>
      </c>
      <c r="Y22" s="17">
        <v>4.0410612738646696</v>
      </c>
      <c r="Z22" s="17">
        <v>3.2204480702485503</v>
      </c>
    </row>
    <row r="23" spans="1:26" s="15" customFormat="1">
      <c r="A23" s="7" t="s">
        <v>59</v>
      </c>
      <c r="B23" s="16">
        <v>4</v>
      </c>
      <c r="C23" s="17">
        <v>3.1631987900947851</v>
      </c>
      <c r="D23" s="17">
        <v>2.6166113654900003</v>
      </c>
      <c r="E23" s="17">
        <v>2.6159407609296039</v>
      </c>
      <c r="F23" s="17">
        <v>3.4523154523663955</v>
      </c>
      <c r="G23" s="17">
        <v>3.2187349474691103</v>
      </c>
      <c r="H23" s="17">
        <v>2.7718700196120021</v>
      </c>
      <c r="I23" s="17">
        <v>2.8957986220737002</v>
      </c>
      <c r="J23" s="17">
        <v>2.9280139080415242</v>
      </c>
      <c r="K23" s="17">
        <v>3.0690712579090893</v>
      </c>
      <c r="L23" s="17">
        <v>3.2504172319486546</v>
      </c>
      <c r="M23" s="17">
        <v>3.2594089603828809</v>
      </c>
      <c r="N23" s="17">
        <v>3.2693585111714016</v>
      </c>
      <c r="O23" s="17">
        <v>3.4231908414341725</v>
      </c>
      <c r="P23" s="17">
        <v>3.4783780404144076</v>
      </c>
      <c r="Q23" s="17">
        <v>3.656963659081939</v>
      </c>
      <c r="R23" s="17">
        <v>3.7914125344811875</v>
      </c>
      <c r="S23" s="17">
        <v>3.8312452569869873</v>
      </c>
      <c r="T23" s="17">
        <v>4.0120642168527452</v>
      </c>
      <c r="U23" s="17">
        <v>4.0260361082859646</v>
      </c>
      <c r="V23" s="17">
        <v>4.0333541178254633</v>
      </c>
      <c r="W23" s="17">
        <v>4.8271594542951659</v>
      </c>
      <c r="X23" s="17">
        <v>4.7596012846321605</v>
      </c>
      <c r="Y23" s="17">
        <v>3.0755263533772581</v>
      </c>
      <c r="Z23" s="17">
        <v>3.8495291251585675</v>
      </c>
    </row>
    <row r="24" spans="1:26" s="15" customFormat="1">
      <c r="A24" s="7" t="s">
        <v>43</v>
      </c>
      <c r="B24" s="16">
        <v>7</v>
      </c>
      <c r="C24" s="17">
        <v>6.3639884040494712</v>
      </c>
      <c r="D24" s="17">
        <v>5.4108881399333795</v>
      </c>
      <c r="E24" s="17">
        <v>6.1078384173389493</v>
      </c>
      <c r="F24" s="17">
        <v>5.4786229027518605</v>
      </c>
      <c r="G24" s="17">
        <v>5.3948430421724796</v>
      </c>
      <c r="H24" s="17">
        <v>4.3476045266250098</v>
      </c>
      <c r="I24" s="17">
        <v>4.5250111806089395</v>
      </c>
      <c r="J24" s="17">
        <v>4.6738954841214486</v>
      </c>
      <c r="K24" s="17">
        <v>4.7217160130296101</v>
      </c>
      <c r="L24" s="17">
        <v>4.7879781558471866</v>
      </c>
      <c r="M24" s="17">
        <v>4.8936651163060327</v>
      </c>
      <c r="N24" s="17">
        <v>5.0208878338195548</v>
      </c>
      <c r="O24" s="17">
        <v>5.1534699767644536</v>
      </c>
      <c r="P24" s="17">
        <v>5.1980982708322134</v>
      </c>
      <c r="Q24" s="17">
        <v>5.2612355833037014</v>
      </c>
      <c r="R24" s="17">
        <v>5.4368142260180905</v>
      </c>
      <c r="S24" s="17">
        <v>5.4781325199602566</v>
      </c>
      <c r="T24" s="17">
        <v>5.5585640724276573</v>
      </c>
      <c r="U24" s="17">
        <v>5.6629841908177241</v>
      </c>
      <c r="V24" s="17">
        <v>5.820976005714865</v>
      </c>
      <c r="W24" s="17">
        <v>9.902579419387612</v>
      </c>
      <c r="X24" s="17">
        <v>9.8886125370995206</v>
      </c>
      <c r="Y24" s="17">
        <v>6.6617525614269715</v>
      </c>
      <c r="Z24" s="17">
        <v>6.8047175465695169</v>
      </c>
    </row>
    <row r="25" spans="1:26">
      <c r="A25" s="7" t="s">
        <v>44</v>
      </c>
      <c r="B25" s="16">
        <v>5</v>
      </c>
      <c r="C25" s="17">
        <v>4.4953447140189908</v>
      </c>
      <c r="D25" s="17">
        <v>4.9290504740278749</v>
      </c>
      <c r="E25" s="17">
        <v>4.3571191280450678</v>
      </c>
      <c r="F25" s="17">
        <v>4.5739814395310683</v>
      </c>
      <c r="G25" s="17">
        <v>3.7699993307168258</v>
      </c>
      <c r="H25" s="17">
        <v>3.2252695499878796</v>
      </c>
      <c r="I25" s="17">
        <v>3.2612812675167282</v>
      </c>
      <c r="J25" s="17">
        <v>3.3946895100308878</v>
      </c>
      <c r="K25" s="17">
        <v>3.4317133853378361</v>
      </c>
      <c r="L25" s="17">
        <v>3.6023391421275153</v>
      </c>
      <c r="M25" s="17">
        <v>3.7467070739477806</v>
      </c>
      <c r="N25" s="17">
        <v>3.8431080229671339</v>
      </c>
      <c r="O25" s="17">
        <v>3.8942681892306799</v>
      </c>
      <c r="P25" s="17">
        <v>3.9717841359284636</v>
      </c>
      <c r="Q25" s="17">
        <v>4.1684194009250168</v>
      </c>
      <c r="R25" s="17">
        <v>4.3327549224177204</v>
      </c>
      <c r="S25" s="17">
        <v>4.3884723857300623</v>
      </c>
      <c r="T25" s="17">
        <v>4.5059372944708826</v>
      </c>
      <c r="U25" s="17">
        <v>4.5908970401328455</v>
      </c>
      <c r="V25" s="17">
        <v>4.7777247313026407</v>
      </c>
      <c r="W25" s="17">
        <v>5.7593619127574618</v>
      </c>
      <c r="X25" s="17">
        <v>5.3449569503460177</v>
      </c>
      <c r="Y25" s="17">
        <v>3.7250689936086339</v>
      </c>
      <c r="Z25" s="17">
        <v>3.3748602685025144</v>
      </c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C28" s="3"/>
      <c r="D28" s="3"/>
      <c r="E28" s="3"/>
      <c r="F28" s="3"/>
      <c r="G28" s="3"/>
      <c r="H28" s="3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C30" s="3"/>
      <c r="D30" s="3"/>
      <c r="E30" s="3"/>
      <c r="F30" s="3"/>
      <c r="G30" s="3"/>
      <c r="H30" s="3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C31" s="3"/>
      <c r="D31" s="3"/>
      <c r="E31" s="3"/>
      <c r="F31" s="3"/>
      <c r="G31" s="3"/>
      <c r="H31" s="3"/>
    </row>
    <row r="32" spans="1:26">
      <c r="C32" s="3"/>
      <c r="D32" s="3"/>
      <c r="E32" s="3"/>
      <c r="F32" s="3"/>
      <c r="G32" s="3"/>
      <c r="H32" s="3"/>
    </row>
  </sheetData>
  <phoneticPr fontId="1" type="noConversion"/>
  <conditionalFormatting sqref="C2:Z2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{C6AAABFF-1FC7-4C05-BAA0-DC4A8516D3B0}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AAABFF-1FC7-4C05-BAA0-DC4A8516D3B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C2:Z25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20</vt:i4>
      </vt:variant>
    </vt:vector>
  </HeadingPairs>
  <TitlesOfParts>
    <vt:vector size="24" baseType="lpstr">
      <vt:lpstr>최단경로</vt:lpstr>
      <vt:lpstr>최소시간경로</vt:lpstr>
      <vt:lpstr>주중시간대별소요시간</vt:lpstr>
      <vt:lpstr>주말시간대별소요시간</vt:lpstr>
      <vt:lpstr>최소시간경로!A</vt:lpstr>
      <vt:lpstr>A</vt:lpstr>
      <vt:lpstr>최소시간경로!B</vt:lpstr>
      <vt:lpstr>B</vt:lpstr>
      <vt:lpstr>최소시간경로!D</vt:lpstr>
      <vt:lpstr>D</vt:lpstr>
      <vt:lpstr>최소시간경로!E</vt:lpstr>
      <vt:lpstr>E</vt:lpstr>
      <vt:lpstr>최소시간경로!K</vt:lpstr>
      <vt:lpstr>K</vt:lpstr>
      <vt:lpstr>최소시간경로!S</vt:lpstr>
      <vt:lpstr>S</vt:lpstr>
      <vt:lpstr>최소시간경로!T</vt:lpstr>
      <vt:lpstr>T</vt:lpstr>
      <vt:lpstr>최소시간경로!도착점</vt:lpstr>
      <vt:lpstr>도착점</vt:lpstr>
      <vt:lpstr>주말소요시간</vt:lpstr>
      <vt:lpstr>주중소요시간</vt:lpstr>
      <vt:lpstr>최소시간경로!출발점</vt:lpstr>
      <vt:lpstr>출발점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백승훈</cp:lastModifiedBy>
  <dcterms:created xsi:type="dcterms:W3CDTF">2016-04-25T01:30:05Z</dcterms:created>
  <dcterms:modified xsi:type="dcterms:W3CDTF">2018-04-20T12:01:28Z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ormulaDeskUniqueName">
    <vt:lpwstr>33882d03-8a85-44b9-adff-92931e263faf</vt:lpwstr>
  </property>
</Properties>
</file>