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ocuments\강의\빅데이터실습강의\실습결과_201807\"/>
    </mc:Choice>
  </mc:AlternateContent>
  <xr:revisionPtr revIDLastSave="0" documentId="10_ncr:8100000_{4D221750-7427-4932-B8C5-1B541A33FD2B}" xr6:coauthVersionLast="34" xr6:coauthVersionMax="34" xr10:uidLastSave="{00000000-0000-0000-0000-000000000000}"/>
  <bookViews>
    <workbookView xWindow="120" yWindow="48" windowWidth="12120" windowHeight="8580" activeTab="1" xr2:uid="{00000000-000D-0000-FFFF-FFFF00000000}"/>
  </bookViews>
  <sheets>
    <sheet name="data" sheetId="5" r:id="rId1"/>
    <sheet name="예측" sheetId="1" r:id="rId2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1" hidden="1">예측!$AB$3:$AB$36</definedName>
    <definedName name="solver_cvg" localSheetId="1" hidden="1">0.0001</definedName>
    <definedName name="solver_drv" localSheetId="1" hidden="1">1</definedName>
    <definedName name="solver_dua" localSheetId="1" hidden="1">1</definedName>
    <definedName name="solver_eng" localSheetId="1" hidden="1">1</definedName>
    <definedName name="solver_est" localSheetId="1" hidden="1">1</definedName>
    <definedName name="solver_ibd" localSheetId="1" hidden="1">2</definedName>
    <definedName name="solver_itr" localSheetId="1" hidden="1">1000</definedName>
    <definedName name="solver_lhs1" localSheetId="1" hidden="1">예측!$AB$4:$AB$36</definedName>
    <definedName name="solver_lhs2" localSheetId="1" hidden="1">예측!$AB$4:$AB$36</definedName>
    <definedName name="solver_lhs3" localSheetId="1" hidden="1">예측!$AE$7:$AE$8</definedName>
    <definedName name="solver_lhs4" localSheetId="1" hidden="1">예측!$AB$3</definedName>
    <definedName name="solver_lhs5" localSheetId="1" hidden="1">예측!$AB$3</definedName>
    <definedName name="solver_lin" localSheetId="1" hidden="1">2</definedName>
    <definedName name="solver_loc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5000</definedName>
    <definedName name="solver_num" localSheetId="1" hidden="1">5</definedName>
    <definedName name="solver_nwt" localSheetId="1" hidden="1">1</definedName>
    <definedName name="solver_ofx" localSheetId="1" hidden="1">2</definedName>
    <definedName name="solver_opt" localSheetId="1" hidden="1">예측!$AE$3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3</definedName>
    <definedName name="solver_rel3" localSheetId="1" hidden="1">2</definedName>
    <definedName name="solver_rel4" localSheetId="1" hidden="1">1</definedName>
    <definedName name="solver_rel5" localSheetId="1" hidden="1">3</definedName>
    <definedName name="solver_reo" localSheetId="1" hidden="1">2</definedName>
    <definedName name="solver_rep" localSheetId="1" hidden="1">2</definedName>
    <definedName name="solver_rhs1" localSheetId="1" hidden="1">3000</definedName>
    <definedName name="solver_rhs2" localSheetId="1" hidden="1">-3000</definedName>
    <definedName name="solver_rhs3" localSheetId="1" hidden="1">0</definedName>
    <definedName name="solver_rhs4" localSheetId="1" hidden="1">5000</definedName>
    <definedName name="solver_rhs5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std" localSheetId="1" hidden="1">1</definedName>
    <definedName name="solver_tim" localSheetId="1" hidden="1">100</definedName>
    <definedName name="solver_tms" localSheetId="1" hidden="1">2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상수">예측!$AB$3</definedName>
    <definedName name="요일효과">예측!$AA$4:$AB$8</definedName>
    <definedName name="월효과">예측!$AA$9:$AB$20</definedName>
  </definedNames>
  <calcPr calcId="162913" calcOnSave="0"/>
</workbook>
</file>

<file path=xl/calcChain.xml><?xml version="1.0" encoding="utf-8"?>
<calcChain xmlns="http://schemas.openxmlformats.org/spreadsheetml/2006/main">
  <c r="AE8" i="1" l="1"/>
  <c r="AE7" i="1"/>
  <c r="V3" i="1" l="1"/>
  <c r="W3" i="1" s="1"/>
  <c r="X3" i="1" s="1"/>
  <c r="V4" i="1"/>
  <c r="W4" i="1" s="1"/>
  <c r="X4" i="1" s="1"/>
  <c r="V5" i="1"/>
  <c r="W5" i="1" s="1"/>
  <c r="X5" i="1" s="1"/>
  <c r="V6" i="1"/>
  <c r="W6" i="1" s="1"/>
  <c r="X6" i="1" s="1"/>
  <c r="V7" i="1"/>
  <c r="W7" i="1" s="1"/>
  <c r="X7" i="1" s="1"/>
  <c r="V8" i="1"/>
  <c r="W8" i="1" s="1"/>
  <c r="X8" i="1" s="1"/>
  <c r="V9" i="1"/>
  <c r="W9" i="1" s="1"/>
  <c r="X9" i="1" s="1"/>
  <c r="V10" i="1"/>
  <c r="W10" i="1" s="1"/>
  <c r="X10" i="1" s="1"/>
  <c r="V11" i="1"/>
  <c r="W11" i="1" s="1"/>
  <c r="X11" i="1" s="1"/>
  <c r="V12" i="1"/>
  <c r="W12" i="1" s="1"/>
  <c r="X12" i="1" s="1"/>
  <c r="V13" i="1"/>
  <c r="W13" i="1" s="1"/>
  <c r="X13" i="1" s="1"/>
  <c r="V14" i="1"/>
  <c r="W14" i="1" s="1"/>
  <c r="X14" i="1" s="1"/>
  <c r="V15" i="1"/>
  <c r="W15" i="1" s="1"/>
  <c r="X15" i="1" s="1"/>
  <c r="V16" i="1"/>
  <c r="W16" i="1" s="1"/>
  <c r="X16" i="1" s="1"/>
  <c r="V17" i="1"/>
  <c r="W17" i="1" s="1"/>
  <c r="X17" i="1" s="1"/>
  <c r="V18" i="1"/>
  <c r="W18" i="1" s="1"/>
  <c r="X18" i="1" s="1"/>
  <c r="V19" i="1"/>
  <c r="W19" i="1" s="1"/>
  <c r="X19" i="1" s="1"/>
  <c r="V20" i="1"/>
  <c r="W20" i="1" s="1"/>
  <c r="X20" i="1" s="1"/>
  <c r="V21" i="1"/>
  <c r="W21" i="1" s="1"/>
  <c r="X21" i="1" s="1"/>
  <c r="V22" i="1"/>
  <c r="W22" i="1" s="1"/>
  <c r="X22" i="1" s="1"/>
  <c r="V23" i="1"/>
  <c r="W23" i="1" s="1"/>
  <c r="X23" i="1" s="1"/>
  <c r="V24" i="1"/>
  <c r="W24" i="1" s="1"/>
  <c r="X24" i="1" s="1"/>
  <c r="V25" i="1"/>
  <c r="W25" i="1" s="1"/>
  <c r="X25" i="1" s="1"/>
  <c r="V26" i="1"/>
  <c r="W26" i="1" s="1"/>
  <c r="X26" i="1" s="1"/>
  <c r="V27" i="1"/>
  <c r="W27" i="1" s="1"/>
  <c r="X27" i="1" s="1"/>
  <c r="V28" i="1"/>
  <c r="W28" i="1" s="1"/>
  <c r="X28" i="1" s="1"/>
  <c r="V29" i="1"/>
  <c r="W29" i="1" s="1"/>
  <c r="X29" i="1" s="1"/>
  <c r="V30" i="1"/>
  <c r="W30" i="1" s="1"/>
  <c r="X30" i="1" s="1"/>
  <c r="V31" i="1"/>
  <c r="W31" i="1" s="1"/>
  <c r="X31" i="1" s="1"/>
  <c r="V32" i="1"/>
  <c r="W32" i="1" s="1"/>
  <c r="X32" i="1" s="1"/>
  <c r="V33" i="1"/>
  <c r="W33" i="1" s="1"/>
  <c r="X33" i="1" s="1"/>
  <c r="V34" i="1"/>
  <c r="W34" i="1" s="1"/>
  <c r="X34" i="1" s="1"/>
  <c r="V35" i="1"/>
  <c r="W35" i="1" s="1"/>
  <c r="X35" i="1" s="1"/>
  <c r="V36" i="1"/>
  <c r="W36" i="1" s="1"/>
  <c r="X36" i="1" s="1"/>
  <c r="V37" i="1"/>
  <c r="W37" i="1" s="1"/>
  <c r="X37" i="1" s="1"/>
  <c r="V38" i="1"/>
  <c r="W38" i="1" s="1"/>
  <c r="X38" i="1" s="1"/>
  <c r="V39" i="1"/>
  <c r="W39" i="1" s="1"/>
  <c r="X39" i="1" s="1"/>
  <c r="V40" i="1"/>
  <c r="W40" i="1" s="1"/>
  <c r="X40" i="1" s="1"/>
  <c r="V41" i="1"/>
  <c r="W41" i="1" s="1"/>
  <c r="X41" i="1" s="1"/>
  <c r="V42" i="1"/>
  <c r="W42" i="1" s="1"/>
  <c r="X42" i="1" s="1"/>
  <c r="V43" i="1"/>
  <c r="W43" i="1" s="1"/>
  <c r="X43" i="1" s="1"/>
  <c r="V44" i="1"/>
  <c r="W44" i="1" s="1"/>
  <c r="X44" i="1" s="1"/>
  <c r="V45" i="1"/>
  <c r="W45" i="1" s="1"/>
  <c r="X45" i="1" s="1"/>
  <c r="V46" i="1"/>
  <c r="W46" i="1" s="1"/>
  <c r="X46" i="1" s="1"/>
  <c r="V47" i="1"/>
  <c r="W47" i="1" s="1"/>
  <c r="X47" i="1" s="1"/>
  <c r="V48" i="1"/>
  <c r="W48" i="1" s="1"/>
  <c r="X48" i="1" s="1"/>
  <c r="V49" i="1"/>
  <c r="W49" i="1" s="1"/>
  <c r="X49" i="1" s="1"/>
  <c r="V50" i="1"/>
  <c r="W50" i="1" s="1"/>
  <c r="X50" i="1" s="1"/>
  <c r="V51" i="1"/>
  <c r="W51" i="1" s="1"/>
  <c r="X51" i="1" s="1"/>
  <c r="V52" i="1"/>
  <c r="W52" i="1" s="1"/>
  <c r="X52" i="1" s="1"/>
  <c r="V53" i="1"/>
  <c r="W53" i="1" s="1"/>
  <c r="X53" i="1" s="1"/>
  <c r="V54" i="1"/>
  <c r="W54" i="1" s="1"/>
  <c r="X54" i="1" s="1"/>
  <c r="V55" i="1"/>
  <c r="W55" i="1" s="1"/>
  <c r="X55" i="1" s="1"/>
  <c r="V56" i="1"/>
  <c r="W56" i="1" s="1"/>
  <c r="X56" i="1" s="1"/>
  <c r="V57" i="1"/>
  <c r="W57" i="1" s="1"/>
  <c r="X57" i="1" s="1"/>
  <c r="V58" i="1"/>
  <c r="W58" i="1" s="1"/>
  <c r="X58" i="1" s="1"/>
  <c r="V59" i="1"/>
  <c r="W59" i="1" s="1"/>
  <c r="X59" i="1" s="1"/>
  <c r="V60" i="1"/>
  <c r="W60" i="1" s="1"/>
  <c r="X60" i="1" s="1"/>
  <c r="V61" i="1"/>
  <c r="W61" i="1" s="1"/>
  <c r="X61" i="1" s="1"/>
  <c r="V62" i="1"/>
  <c r="W62" i="1" s="1"/>
  <c r="X62" i="1" s="1"/>
  <c r="V63" i="1"/>
  <c r="W63" i="1" s="1"/>
  <c r="X63" i="1" s="1"/>
  <c r="V64" i="1"/>
  <c r="W64" i="1" s="1"/>
  <c r="X64" i="1" s="1"/>
  <c r="V65" i="1"/>
  <c r="W65" i="1" s="1"/>
  <c r="X65" i="1" s="1"/>
  <c r="V66" i="1"/>
  <c r="W66" i="1" s="1"/>
  <c r="X66" i="1" s="1"/>
  <c r="V67" i="1"/>
  <c r="W67" i="1" s="1"/>
  <c r="X67" i="1" s="1"/>
  <c r="V68" i="1"/>
  <c r="W68" i="1" s="1"/>
  <c r="X68" i="1" s="1"/>
  <c r="V69" i="1"/>
  <c r="W69" i="1" s="1"/>
  <c r="X69" i="1" s="1"/>
  <c r="V70" i="1"/>
  <c r="W70" i="1" s="1"/>
  <c r="X70" i="1" s="1"/>
  <c r="V71" i="1"/>
  <c r="W71" i="1" s="1"/>
  <c r="X71" i="1" s="1"/>
  <c r="V72" i="1"/>
  <c r="W72" i="1" s="1"/>
  <c r="X72" i="1" s="1"/>
  <c r="V73" i="1"/>
  <c r="W73" i="1" s="1"/>
  <c r="X73" i="1" s="1"/>
  <c r="V74" i="1"/>
  <c r="W74" i="1" s="1"/>
  <c r="X74" i="1" s="1"/>
  <c r="V75" i="1"/>
  <c r="W75" i="1" s="1"/>
  <c r="X75" i="1" s="1"/>
  <c r="V76" i="1"/>
  <c r="W76" i="1" s="1"/>
  <c r="X76" i="1" s="1"/>
  <c r="V77" i="1"/>
  <c r="W77" i="1" s="1"/>
  <c r="X77" i="1" s="1"/>
  <c r="V78" i="1"/>
  <c r="W78" i="1" s="1"/>
  <c r="X78" i="1" s="1"/>
  <c r="V79" i="1"/>
  <c r="W79" i="1" s="1"/>
  <c r="X79" i="1" s="1"/>
  <c r="V80" i="1"/>
  <c r="W80" i="1" s="1"/>
  <c r="X80" i="1" s="1"/>
  <c r="V81" i="1"/>
  <c r="W81" i="1" s="1"/>
  <c r="X81" i="1" s="1"/>
  <c r="V82" i="1"/>
  <c r="W82" i="1" s="1"/>
  <c r="X82" i="1" s="1"/>
  <c r="V83" i="1"/>
  <c r="W83" i="1" s="1"/>
  <c r="X83" i="1" s="1"/>
  <c r="V84" i="1"/>
  <c r="W84" i="1" s="1"/>
  <c r="X84" i="1" s="1"/>
  <c r="V85" i="1"/>
  <c r="W85" i="1" s="1"/>
  <c r="X85" i="1" s="1"/>
  <c r="V86" i="1"/>
  <c r="W86" i="1" s="1"/>
  <c r="X86" i="1" s="1"/>
  <c r="V87" i="1"/>
  <c r="W87" i="1" s="1"/>
  <c r="X87" i="1" s="1"/>
  <c r="V88" i="1"/>
  <c r="W88" i="1" s="1"/>
  <c r="X88" i="1" s="1"/>
  <c r="V89" i="1"/>
  <c r="W89" i="1" s="1"/>
  <c r="X89" i="1" s="1"/>
  <c r="V90" i="1"/>
  <c r="W90" i="1" s="1"/>
  <c r="X90" i="1" s="1"/>
  <c r="V91" i="1"/>
  <c r="W91" i="1" s="1"/>
  <c r="X91" i="1" s="1"/>
  <c r="V92" i="1"/>
  <c r="W92" i="1" s="1"/>
  <c r="X92" i="1" s="1"/>
  <c r="V93" i="1"/>
  <c r="W93" i="1" s="1"/>
  <c r="X93" i="1" s="1"/>
  <c r="V94" i="1"/>
  <c r="W94" i="1" s="1"/>
  <c r="X94" i="1" s="1"/>
  <c r="V95" i="1"/>
  <c r="W95" i="1" s="1"/>
  <c r="X95" i="1" s="1"/>
  <c r="V96" i="1"/>
  <c r="W96" i="1" s="1"/>
  <c r="X96" i="1" s="1"/>
  <c r="V97" i="1"/>
  <c r="W97" i="1" s="1"/>
  <c r="X97" i="1" s="1"/>
  <c r="V98" i="1"/>
  <c r="W98" i="1" s="1"/>
  <c r="X98" i="1" s="1"/>
  <c r="V99" i="1"/>
  <c r="W99" i="1" s="1"/>
  <c r="X99" i="1" s="1"/>
  <c r="V100" i="1"/>
  <c r="W100" i="1" s="1"/>
  <c r="X100" i="1" s="1"/>
  <c r="V101" i="1"/>
  <c r="W101" i="1" s="1"/>
  <c r="X101" i="1" s="1"/>
  <c r="V102" i="1"/>
  <c r="W102" i="1" s="1"/>
  <c r="X102" i="1" s="1"/>
  <c r="V103" i="1"/>
  <c r="W103" i="1" s="1"/>
  <c r="X103" i="1" s="1"/>
  <c r="V104" i="1"/>
  <c r="W104" i="1" s="1"/>
  <c r="X104" i="1" s="1"/>
  <c r="V105" i="1"/>
  <c r="W105" i="1" s="1"/>
  <c r="X105" i="1" s="1"/>
  <c r="V106" i="1"/>
  <c r="W106" i="1" s="1"/>
  <c r="X106" i="1" s="1"/>
  <c r="V107" i="1"/>
  <c r="W107" i="1" s="1"/>
  <c r="X107" i="1" s="1"/>
  <c r="V108" i="1"/>
  <c r="W108" i="1" s="1"/>
  <c r="X108" i="1" s="1"/>
  <c r="V109" i="1"/>
  <c r="W109" i="1" s="1"/>
  <c r="X109" i="1" s="1"/>
  <c r="V110" i="1"/>
  <c r="W110" i="1" s="1"/>
  <c r="X110" i="1" s="1"/>
  <c r="V111" i="1"/>
  <c r="W111" i="1" s="1"/>
  <c r="X111" i="1" s="1"/>
  <c r="V112" i="1"/>
  <c r="W112" i="1" s="1"/>
  <c r="X112" i="1" s="1"/>
  <c r="V113" i="1"/>
  <c r="W113" i="1" s="1"/>
  <c r="X113" i="1" s="1"/>
  <c r="V114" i="1"/>
  <c r="W114" i="1" s="1"/>
  <c r="X114" i="1" s="1"/>
  <c r="V115" i="1"/>
  <c r="W115" i="1" s="1"/>
  <c r="X115" i="1" s="1"/>
  <c r="V116" i="1"/>
  <c r="W116" i="1" s="1"/>
  <c r="X116" i="1" s="1"/>
  <c r="V117" i="1"/>
  <c r="W117" i="1" s="1"/>
  <c r="X117" i="1" s="1"/>
  <c r="V118" i="1"/>
  <c r="W118" i="1" s="1"/>
  <c r="X118" i="1" s="1"/>
  <c r="V119" i="1"/>
  <c r="W119" i="1" s="1"/>
  <c r="X119" i="1" s="1"/>
  <c r="V120" i="1"/>
  <c r="W120" i="1" s="1"/>
  <c r="X120" i="1" s="1"/>
  <c r="V121" i="1"/>
  <c r="W121" i="1" s="1"/>
  <c r="X121" i="1" s="1"/>
  <c r="V122" i="1"/>
  <c r="W122" i="1" s="1"/>
  <c r="X122" i="1" s="1"/>
  <c r="V123" i="1"/>
  <c r="W123" i="1" s="1"/>
  <c r="X123" i="1" s="1"/>
  <c r="V124" i="1"/>
  <c r="W124" i="1" s="1"/>
  <c r="X124" i="1" s="1"/>
  <c r="V125" i="1"/>
  <c r="W125" i="1" s="1"/>
  <c r="X125" i="1" s="1"/>
  <c r="V126" i="1"/>
  <c r="W126" i="1" s="1"/>
  <c r="X126" i="1" s="1"/>
  <c r="V127" i="1"/>
  <c r="W127" i="1" s="1"/>
  <c r="X127" i="1" s="1"/>
  <c r="V128" i="1"/>
  <c r="W128" i="1" s="1"/>
  <c r="X128" i="1" s="1"/>
  <c r="V129" i="1"/>
  <c r="W129" i="1" s="1"/>
  <c r="X129" i="1" s="1"/>
  <c r="V130" i="1"/>
  <c r="W130" i="1" s="1"/>
  <c r="X130" i="1" s="1"/>
  <c r="V131" i="1"/>
  <c r="W131" i="1" s="1"/>
  <c r="X131" i="1" s="1"/>
  <c r="V132" i="1"/>
  <c r="W132" i="1" s="1"/>
  <c r="X132" i="1" s="1"/>
  <c r="V133" i="1"/>
  <c r="W133" i="1" s="1"/>
  <c r="X133" i="1" s="1"/>
  <c r="V134" i="1"/>
  <c r="W134" i="1" s="1"/>
  <c r="X134" i="1" s="1"/>
  <c r="V135" i="1"/>
  <c r="W135" i="1" s="1"/>
  <c r="X135" i="1" s="1"/>
  <c r="V136" i="1"/>
  <c r="W136" i="1" s="1"/>
  <c r="X136" i="1" s="1"/>
  <c r="V137" i="1"/>
  <c r="W137" i="1" s="1"/>
  <c r="X137" i="1" s="1"/>
  <c r="V138" i="1"/>
  <c r="W138" i="1" s="1"/>
  <c r="X138" i="1" s="1"/>
  <c r="V139" i="1"/>
  <c r="W139" i="1" s="1"/>
  <c r="X139" i="1" s="1"/>
  <c r="V140" i="1"/>
  <c r="W140" i="1" s="1"/>
  <c r="X140" i="1" s="1"/>
  <c r="V141" i="1"/>
  <c r="W141" i="1" s="1"/>
  <c r="X141" i="1" s="1"/>
  <c r="V142" i="1"/>
  <c r="W142" i="1" s="1"/>
  <c r="X142" i="1" s="1"/>
  <c r="V143" i="1"/>
  <c r="W143" i="1" s="1"/>
  <c r="X143" i="1" s="1"/>
  <c r="V144" i="1"/>
  <c r="W144" i="1" s="1"/>
  <c r="X144" i="1" s="1"/>
  <c r="V145" i="1"/>
  <c r="W145" i="1" s="1"/>
  <c r="X145" i="1" s="1"/>
  <c r="V146" i="1"/>
  <c r="W146" i="1" s="1"/>
  <c r="X146" i="1" s="1"/>
  <c r="V147" i="1"/>
  <c r="W147" i="1" s="1"/>
  <c r="X147" i="1" s="1"/>
  <c r="V148" i="1"/>
  <c r="W148" i="1" s="1"/>
  <c r="X148" i="1" s="1"/>
  <c r="V149" i="1"/>
  <c r="W149" i="1" s="1"/>
  <c r="X149" i="1" s="1"/>
  <c r="V150" i="1"/>
  <c r="W150" i="1" s="1"/>
  <c r="X150" i="1" s="1"/>
  <c r="V151" i="1"/>
  <c r="W151" i="1" s="1"/>
  <c r="X151" i="1" s="1"/>
  <c r="V152" i="1"/>
  <c r="W152" i="1" s="1"/>
  <c r="X152" i="1" s="1"/>
  <c r="V153" i="1"/>
  <c r="W153" i="1" s="1"/>
  <c r="X153" i="1" s="1"/>
  <c r="V154" i="1"/>
  <c r="W154" i="1" s="1"/>
  <c r="X154" i="1" s="1"/>
  <c r="V155" i="1"/>
  <c r="W155" i="1" s="1"/>
  <c r="X155" i="1" s="1"/>
  <c r="V156" i="1"/>
  <c r="W156" i="1" s="1"/>
  <c r="X156" i="1" s="1"/>
  <c r="V157" i="1"/>
  <c r="W157" i="1" s="1"/>
  <c r="X157" i="1" s="1"/>
  <c r="V158" i="1"/>
  <c r="W158" i="1" s="1"/>
  <c r="X158" i="1" s="1"/>
  <c r="V159" i="1"/>
  <c r="W159" i="1" s="1"/>
  <c r="X159" i="1" s="1"/>
  <c r="V160" i="1"/>
  <c r="W160" i="1" s="1"/>
  <c r="X160" i="1" s="1"/>
  <c r="V161" i="1"/>
  <c r="W161" i="1" s="1"/>
  <c r="X161" i="1" s="1"/>
  <c r="V162" i="1"/>
  <c r="W162" i="1" s="1"/>
  <c r="X162" i="1" s="1"/>
  <c r="V163" i="1"/>
  <c r="W163" i="1" s="1"/>
  <c r="X163" i="1" s="1"/>
  <c r="V164" i="1"/>
  <c r="W164" i="1" s="1"/>
  <c r="X164" i="1" s="1"/>
  <c r="V165" i="1"/>
  <c r="W165" i="1" s="1"/>
  <c r="X165" i="1" s="1"/>
  <c r="V166" i="1"/>
  <c r="W166" i="1" s="1"/>
  <c r="X166" i="1" s="1"/>
  <c r="V167" i="1"/>
  <c r="W167" i="1" s="1"/>
  <c r="X167" i="1" s="1"/>
  <c r="V168" i="1"/>
  <c r="W168" i="1" s="1"/>
  <c r="X168" i="1" s="1"/>
  <c r="V169" i="1"/>
  <c r="W169" i="1" s="1"/>
  <c r="X169" i="1" s="1"/>
  <c r="V170" i="1"/>
  <c r="W170" i="1" s="1"/>
  <c r="X170" i="1" s="1"/>
  <c r="V171" i="1"/>
  <c r="W171" i="1" s="1"/>
  <c r="X171" i="1" s="1"/>
  <c r="V172" i="1"/>
  <c r="W172" i="1" s="1"/>
  <c r="X172" i="1" s="1"/>
  <c r="V173" i="1"/>
  <c r="W173" i="1" s="1"/>
  <c r="X173" i="1" s="1"/>
  <c r="V174" i="1"/>
  <c r="W174" i="1" s="1"/>
  <c r="X174" i="1" s="1"/>
  <c r="V175" i="1"/>
  <c r="W175" i="1" s="1"/>
  <c r="X175" i="1" s="1"/>
  <c r="V176" i="1"/>
  <c r="W176" i="1" s="1"/>
  <c r="X176" i="1" s="1"/>
  <c r="V177" i="1"/>
  <c r="W177" i="1" s="1"/>
  <c r="X177" i="1" s="1"/>
  <c r="V178" i="1"/>
  <c r="W178" i="1" s="1"/>
  <c r="X178" i="1" s="1"/>
  <c r="V179" i="1"/>
  <c r="W179" i="1" s="1"/>
  <c r="X179" i="1" s="1"/>
  <c r="V180" i="1"/>
  <c r="W180" i="1" s="1"/>
  <c r="X180" i="1" s="1"/>
  <c r="V181" i="1"/>
  <c r="W181" i="1" s="1"/>
  <c r="X181" i="1" s="1"/>
  <c r="V182" i="1"/>
  <c r="W182" i="1" s="1"/>
  <c r="X182" i="1" s="1"/>
  <c r="V183" i="1"/>
  <c r="W183" i="1" s="1"/>
  <c r="X183" i="1" s="1"/>
  <c r="V184" i="1"/>
  <c r="W184" i="1" s="1"/>
  <c r="X184" i="1" s="1"/>
  <c r="V185" i="1"/>
  <c r="W185" i="1" s="1"/>
  <c r="X185" i="1" s="1"/>
  <c r="V186" i="1"/>
  <c r="W186" i="1" s="1"/>
  <c r="X186" i="1" s="1"/>
  <c r="V187" i="1"/>
  <c r="W187" i="1" s="1"/>
  <c r="X187" i="1" s="1"/>
  <c r="V188" i="1"/>
  <c r="W188" i="1" s="1"/>
  <c r="X188" i="1" s="1"/>
  <c r="V189" i="1"/>
  <c r="W189" i="1" s="1"/>
  <c r="X189" i="1" s="1"/>
  <c r="V190" i="1"/>
  <c r="W190" i="1" s="1"/>
  <c r="X190" i="1" s="1"/>
  <c r="V191" i="1"/>
  <c r="W191" i="1" s="1"/>
  <c r="X191" i="1" s="1"/>
  <c r="V192" i="1"/>
  <c r="W192" i="1" s="1"/>
  <c r="X192" i="1" s="1"/>
  <c r="V193" i="1"/>
  <c r="W193" i="1" s="1"/>
  <c r="X193" i="1" s="1"/>
  <c r="V194" i="1"/>
  <c r="W194" i="1" s="1"/>
  <c r="X194" i="1" s="1"/>
  <c r="V195" i="1"/>
  <c r="W195" i="1" s="1"/>
  <c r="X195" i="1" s="1"/>
  <c r="V196" i="1"/>
  <c r="W196" i="1" s="1"/>
  <c r="X196" i="1" s="1"/>
  <c r="V197" i="1"/>
  <c r="W197" i="1" s="1"/>
  <c r="X197" i="1" s="1"/>
  <c r="V198" i="1"/>
  <c r="W198" i="1" s="1"/>
  <c r="X198" i="1" s="1"/>
  <c r="V199" i="1"/>
  <c r="W199" i="1" s="1"/>
  <c r="X199" i="1" s="1"/>
  <c r="V200" i="1"/>
  <c r="W200" i="1" s="1"/>
  <c r="X200" i="1" s="1"/>
  <c r="V201" i="1"/>
  <c r="W201" i="1" s="1"/>
  <c r="X201" i="1" s="1"/>
  <c r="V202" i="1"/>
  <c r="W202" i="1" s="1"/>
  <c r="X202" i="1" s="1"/>
  <c r="V203" i="1"/>
  <c r="W203" i="1" s="1"/>
  <c r="X203" i="1" s="1"/>
  <c r="V204" i="1"/>
  <c r="W204" i="1" s="1"/>
  <c r="X204" i="1" s="1"/>
  <c r="V205" i="1"/>
  <c r="W205" i="1" s="1"/>
  <c r="X205" i="1" s="1"/>
  <c r="V206" i="1"/>
  <c r="W206" i="1" s="1"/>
  <c r="X206" i="1" s="1"/>
  <c r="V207" i="1"/>
  <c r="W207" i="1" s="1"/>
  <c r="X207" i="1" s="1"/>
  <c r="V208" i="1"/>
  <c r="W208" i="1" s="1"/>
  <c r="X208" i="1" s="1"/>
  <c r="V209" i="1"/>
  <c r="W209" i="1" s="1"/>
  <c r="X209" i="1" s="1"/>
  <c r="V210" i="1"/>
  <c r="W210" i="1" s="1"/>
  <c r="X210" i="1" s="1"/>
  <c r="V211" i="1"/>
  <c r="W211" i="1" s="1"/>
  <c r="X211" i="1" s="1"/>
  <c r="V212" i="1"/>
  <c r="W212" i="1" s="1"/>
  <c r="X212" i="1" s="1"/>
  <c r="V213" i="1"/>
  <c r="W213" i="1" s="1"/>
  <c r="X213" i="1" s="1"/>
  <c r="V214" i="1"/>
  <c r="W214" i="1" s="1"/>
  <c r="X214" i="1" s="1"/>
  <c r="V215" i="1"/>
  <c r="W215" i="1" s="1"/>
  <c r="X215" i="1" s="1"/>
  <c r="V216" i="1"/>
  <c r="W216" i="1" s="1"/>
  <c r="X216" i="1" s="1"/>
  <c r="V217" i="1"/>
  <c r="W217" i="1" s="1"/>
  <c r="X217" i="1" s="1"/>
  <c r="V218" i="1"/>
  <c r="W218" i="1" s="1"/>
  <c r="X218" i="1" s="1"/>
  <c r="V219" i="1"/>
  <c r="W219" i="1" s="1"/>
  <c r="X219" i="1" s="1"/>
  <c r="V220" i="1"/>
  <c r="W220" i="1" s="1"/>
  <c r="X220" i="1" s="1"/>
  <c r="V221" i="1"/>
  <c r="W221" i="1" s="1"/>
  <c r="X221" i="1" s="1"/>
  <c r="V222" i="1"/>
  <c r="W222" i="1" s="1"/>
  <c r="X222" i="1" s="1"/>
  <c r="V223" i="1"/>
  <c r="W223" i="1" s="1"/>
  <c r="X223" i="1" s="1"/>
  <c r="V224" i="1"/>
  <c r="W224" i="1" s="1"/>
  <c r="X224" i="1" s="1"/>
  <c r="V225" i="1"/>
  <c r="W225" i="1" s="1"/>
  <c r="X225" i="1" s="1"/>
  <c r="V226" i="1"/>
  <c r="W226" i="1" s="1"/>
  <c r="X226" i="1" s="1"/>
  <c r="V227" i="1"/>
  <c r="W227" i="1" s="1"/>
  <c r="X227" i="1" s="1"/>
  <c r="V228" i="1"/>
  <c r="W228" i="1" s="1"/>
  <c r="X228" i="1" s="1"/>
  <c r="V229" i="1"/>
  <c r="W229" i="1" s="1"/>
  <c r="X229" i="1" s="1"/>
  <c r="V230" i="1"/>
  <c r="W230" i="1" s="1"/>
  <c r="X230" i="1" s="1"/>
  <c r="V231" i="1"/>
  <c r="W231" i="1" s="1"/>
  <c r="X231" i="1" s="1"/>
  <c r="V232" i="1"/>
  <c r="W232" i="1" s="1"/>
  <c r="X232" i="1" s="1"/>
  <c r="V233" i="1"/>
  <c r="W233" i="1" s="1"/>
  <c r="X233" i="1" s="1"/>
  <c r="V234" i="1"/>
  <c r="W234" i="1" s="1"/>
  <c r="X234" i="1" s="1"/>
  <c r="V235" i="1"/>
  <c r="W235" i="1" s="1"/>
  <c r="X235" i="1" s="1"/>
  <c r="V236" i="1"/>
  <c r="W236" i="1" s="1"/>
  <c r="X236" i="1" s="1"/>
  <c r="V237" i="1"/>
  <c r="W237" i="1" s="1"/>
  <c r="X237" i="1" s="1"/>
  <c r="V238" i="1"/>
  <c r="W238" i="1" s="1"/>
  <c r="X238" i="1" s="1"/>
  <c r="V239" i="1"/>
  <c r="W239" i="1" s="1"/>
  <c r="X239" i="1" s="1"/>
  <c r="V240" i="1"/>
  <c r="W240" i="1" s="1"/>
  <c r="X240" i="1" s="1"/>
  <c r="V241" i="1"/>
  <c r="W241" i="1" s="1"/>
  <c r="X241" i="1" s="1"/>
  <c r="V242" i="1"/>
  <c r="W242" i="1" s="1"/>
  <c r="X242" i="1" s="1"/>
  <c r="V243" i="1"/>
  <c r="W243" i="1" s="1"/>
  <c r="X243" i="1" s="1"/>
  <c r="V244" i="1"/>
  <c r="W244" i="1" s="1"/>
  <c r="X244" i="1" s="1"/>
  <c r="V245" i="1"/>
  <c r="W245" i="1" s="1"/>
  <c r="X245" i="1" s="1"/>
  <c r="V246" i="1"/>
  <c r="W246" i="1" s="1"/>
  <c r="X246" i="1" s="1"/>
  <c r="V247" i="1"/>
  <c r="W247" i="1" s="1"/>
  <c r="X247" i="1" s="1"/>
  <c r="V248" i="1"/>
  <c r="W248" i="1" s="1"/>
  <c r="X248" i="1" s="1"/>
  <c r="V249" i="1"/>
  <c r="W249" i="1" s="1"/>
  <c r="X249" i="1" s="1"/>
  <c r="V250" i="1"/>
  <c r="W250" i="1" s="1"/>
  <c r="X250" i="1" s="1"/>
  <c r="V251" i="1"/>
  <c r="W251" i="1" s="1"/>
  <c r="X251" i="1" s="1"/>
  <c r="V252" i="1"/>
  <c r="W252" i="1" s="1"/>
  <c r="X252" i="1" s="1"/>
  <c r="V253" i="1"/>
  <c r="W253" i="1" s="1"/>
  <c r="X253" i="1" s="1"/>
  <c r="V254" i="1"/>
  <c r="W254" i="1" s="1"/>
  <c r="X254" i="1" s="1"/>
  <c r="V255" i="1"/>
  <c r="W255" i="1" s="1"/>
  <c r="X255" i="1" s="1"/>
  <c r="V256" i="1"/>
  <c r="V257" i="1"/>
  <c r="V2" i="1"/>
  <c r="AE5" i="1" l="1"/>
  <c r="W2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AE10" i="1" l="1"/>
  <c r="X2" i="1"/>
  <c r="AE3" i="1" s="1"/>
  <c r="J2" i="1"/>
  <c r="J3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29" i="1"/>
  <c r="U75" i="1" l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7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166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74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2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1" i="1"/>
  <c r="P252" i="1"/>
  <c r="P253" i="1"/>
  <c r="P254" i="1"/>
  <c r="P255" i="1"/>
  <c r="P250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55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K3" i="1" l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L2" i="1"/>
  <c r="K2" i="1"/>
</calcChain>
</file>

<file path=xl/sharedStrings.xml><?xml version="1.0" encoding="utf-8"?>
<sst xmlns="http://schemas.openxmlformats.org/spreadsheetml/2006/main" count="233" uniqueCount="153">
  <si>
    <t>SSE</t>
  </si>
  <si>
    <t>요일</t>
    <phoneticPr fontId="0" type="noConversion"/>
  </si>
  <si>
    <t>월</t>
    <phoneticPr fontId="0" type="noConversion"/>
  </si>
  <si>
    <t>상수</t>
    <phoneticPr fontId="0" type="noConversion"/>
  </si>
  <si>
    <t>봄방학</t>
    <phoneticPr fontId="0" type="noConversion"/>
  </si>
  <si>
    <t>월</t>
    <phoneticPr fontId="0" type="noConversion"/>
  </si>
  <si>
    <t>일</t>
    <phoneticPr fontId="0" type="noConversion"/>
  </si>
  <si>
    <t>요일</t>
    <phoneticPr fontId="0" type="noConversion"/>
  </si>
  <si>
    <t>방문자수</t>
    <phoneticPr fontId="0" type="noConversion"/>
  </si>
  <si>
    <t>이벤트</t>
    <phoneticPr fontId="0" type="noConversion"/>
  </si>
  <si>
    <t>직원급여일</t>
    <phoneticPr fontId="0" type="noConversion"/>
  </si>
  <si>
    <t>교수급여일</t>
    <phoneticPr fontId="0" type="noConversion"/>
  </si>
  <si>
    <t>휴가전날</t>
    <phoneticPr fontId="0" type="noConversion"/>
  </si>
  <si>
    <t>휴가다음날</t>
    <phoneticPr fontId="0" type="noConversion"/>
  </si>
  <si>
    <t>방문자수예측</t>
    <phoneticPr fontId="0" type="noConversion"/>
  </si>
  <si>
    <t>error</t>
    <phoneticPr fontId="0" type="noConversion"/>
  </si>
  <si>
    <t>SE</t>
    <phoneticPr fontId="0" type="noConversion"/>
  </si>
  <si>
    <t>R^2</t>
    <phoneticPr fontId="0" type="noConversion"/>
  </si>
  <si>
    <t>요일효과 평균</t>
    <phoneticPr fontId="0" type="noConversion"/>
  </si>
  <si>
    <t>월 효과 평균</t>
    <phoneticPr fontId="0" type="noConversion"/>
  </si>
  <si>
    <t>오차의 편차</t>
    <phoneticPr fontId="0" type="noConversion"/>
  </si>
  <si>
    <t>직급</t>
    <phoneticPr fontId="0" type="noConversion"/>
  </si>
  <si>
    <t>직급</t>
    <phoneticPr fontId="0" type="noConversion"/>
  </si>
  <si>
    <t>직급,교급</t>
    <phoneticPr fontId="0" type="noConversion"/>
  </si>
  <si>
    <t>휴전</t>
    <phoneticPr fontId="0" type="noConversion"/>
  </si>
  <si>
    <t>휴담</t>
    <phoneticPr fontId="0" type="noConversion"/>
  </si>
  <si>
    <t>직급</t>
    <phoneticPr fontId="0" type="noConversion"/>
  </si>
  <si>
    <t>휴담</t>
    <phoneticPr fontId="0" type="noConversion"/>
  </si>
  <si>
    <t>교급</t>
    <phoneticPr fontId="0" type="noConversion"/>
  </si>
  <si>
    <t>봄방학전</t>
    <phoneticPr fontId="0" type="noConversion"/>
  </si>
  <si>
    <t>봄방학</t>
    <phoneticPr fontId="0" type="noConversion"/>
  </si>
  <si>
    <t>크리스마스주</t>
    <phoneticPr fontId="0" type="noConversion"/>
  </si>
  <si>
    <t>크리스마스 전주</t>
    <phoneticPr fontId="0" type="noConversion"/>
  </si>
  <si>
    <t>추수감사절 다음날</t>
    <phoneticPr fontId="0" type="noConversion"/>
  </si>
  <si>
    <t>추수감사절 전날</t>
    <phoneticPr fontId="0" type="noConversion"/>
  </si>
  <si>
    <t>성 금요일</t>
    <phoneticPr fontId="0" type="noConversion"/>
  </si>
  <si>
    <t>가을학기 전주</t>
    <phoneticPr fontId="0" type="noConversion"/>
  </si>
  <si>
    <t>세금납부일</t>
    <phoneticPr fontId="0" type="noConversion"/>
  </si>
  <si>
    <t>성 금요일</t>
    <phoneticPr fontId="0" type="noConversion"/>
  </si>
  <si>
    <t>Y'(t)=a+요일효과(t)+월효과(t)+C1(t)+C2(t)+C3(t)+C4(t)+…Cn(t)</t>
    <phoneticPr fontId="0" type="noConversion"/>
  </si>
  <si>
    <t>직급,교급,휴담,d2</t>
    <phoneticPr fontId="0" type="noConversion"/>
  </si>
  <si>
    <t>교급,d1</t>
    <phoneticPr fontId="0" type="noConversion"/>
  </si>
  <si>
    <t>직급,d2</t>
    <phoneticPr fontId="0" type="noConversion"/>
  </si>
  <si>
    <t>교급,d1</t>
    <phoneticPr fontId="0" type="noConversion"/>
  </si>
  <si>
    <t>봄방전</t>
    <phoneticPr fontId="0" type="noConversion"/>
  </si>
  <si>
    <t>봄방</t>
    <phoneticPr fontId="0" type="noConversion"/>
  </si>
  <si>
    <t>직급,봄방</t>
    <phoneticPr fontId="0" type="noConversion"/>
  </si>
  <si>
    <t>d2</t>
    <phoneticPr fontId="0" type="noConversion"/>
  </si>
  <si>
    <t>d3</t>
    <phoneticPr fontId="0" type="noConversion"/>
  </si>
  <si>
    <t>성금</t>
    <phoneticPr fontId="0" type="noConversion"/>
  </si>
  <si>
    <t>세납</t>
    <phoneticPr fontId="0" type="noConversion"/>
  </si>
  <si>
    <t>d2</t>
    <phoneticPr fontId="0" type="noConversion"/>
  </si>
  <si>
    <t>d3</t>
    <phoneticPr fontId="0" type="noConversion"/>
  </si>
  <si>
    <t>d1</t>
    <phoneticPr fontId="0" type="noConversion"/>
  </si>
  <si>
    <t>휴전,d3</t>
    <phoneticPr fontId="0" type="noConversion"/>
  </si>
  <si>
    <t>직급,d3</t>
    <phoneticPr fontId="0" type="noConversion"/>
  </si>
  <si>
    <t>가을전</t>
    <phoneticPr fontId="0" type="noConversion"/>
  </si>
  <si>
    <t>직급,교급,휴전,가을전</t>
    <phoneticPr fontId="0" type="noConversion"/>
  </si>
  <si>
    <t>교급,d1</t>
    <phoneticPr fontId="0" type="noConversion"/>
  </si>
  <si>
    <t>휴전,추수전</t>
    <phoneticPr fontId="0" type="noConversion"/>
  </si>
  <si>
    <t>휴담,추수담</t>
    <phoneticPr fontId="0" type="noConversion"/>
  </si>
  <si>
    <t>d3</t>
    <phoneticPr fontId="0" type="noConversion"/>
  </si>
  <si>
    <t>Xmas전</t>
    <phoneticPr fontId="0" type="noConversion"/>
  </si>
  <si>
    <t>교급,Xmas전</t>
    <phoneticPr fontId="0" type="noConversion"/>
  </si>
  <si>
    <t>휴전,Xmas</t>
    <phoneticPr fontId="0" type="noConversion"/>
  </si>
  <si>
    <t>휴담,Xmas</t>
    <phoneticPr fontId="0" type="noConversion"/>
  </si>
  <si>
    <t>Xmas</t>
    <phoneticPr fontId="0" type="noConversion"/>
  </si>
  <si>
    <t>휴전,Xmas</t>
    <phoneticPr fontId="0" type="noConversion"/>
  </si>
  <si>
    <t>월</t>
    <phoneticPr fontId="3" type="noConversion"/>
  </si>
  <si>
    <t>일</t>
    <phoneticPr fontId="3" type="noConversion"/>
  </si>
  <si>
    <t>요일</t>
    <phoneticPr fontId="3" type="noConversion"/>
  </si>
  <si>
    <t>방문자수</t>
    <phoneticPr fontId="3" type="noConversion"/>
  </si>
  <si>
    <t>이벤트</t>
    <phoneticPr fontId="3" type="noConversion"/>
  </si>
  <si>
    <t>표기</t>
    <phoneticPr fontId="3" type="noConversion"/>
  </si>
  <si>
    <t>의미</t>
    <phoneticPr fontId="3" type="noConversion"/>
  </si>
  <si>
    <t>직급,교급,휴담,d2</t>
    <phoneticPr fontId="3" type="noConversion"/>
  </si>
  <si>
    <t>직급</t>
    <phoneticPr fontId="3" type="noConversion"/>
  </si>
  <si>
    <t>직원급여일</t>
    <phoneticPr fontId="3" type="noConversion"/>
  </si>
  <si>
    <t>교급</t>
    <phoneticPr fontId="3" type="noConversion"/>
  </si>
  <si>
    <t>교수급여일</t>
    <phoneticPr fontId="3" type="noConversion"/>
  </si>
  <si>
    <t>휴전</t>
    <phoneticPr fontId="3" type="noConversion"/>
  </si>
  <si>
    <t>휴가전날</t>
    <phoneticPr fontId="3" type="noConversion"/>
  </si>
  <si>
    <t>직급</t>
    <phoneticPr fontId="3" type="noConversion"/>
  </si>
  <si>
    <t>휴담</t>
    <phoneticPr fontId="3" type="noConversion"/>
  </si>
  <si>
    <t>휴가다음날</t>
    <phoneticPr fontId="3" type="noConversion"/>
  </si>
  <si>
    <t>d1</t>
    <phoneticPr fontId="3" type="noConversion"/>
  </si>
  <si>
    <t>매월1일</t>
    <phoneticPr fontId="3" type="noConversion"/>
  </si>
  <si>
    <t>d2</t>
    <phoneticPr fontId="3" type="noConversion"/>
  </si>
  <si>
    <t>매월2일</t>
    <phoneticPr fontId="3" type="noConversion"/>
  </si>
  <si>
    <t>d3</t>
    <phoneticPr fontId="3" type="noConversion"/>
  </si>
  <si>
    <t>매월3일</t>
    <phoneticPr fontId="3" type="noConversion"/>
  </si>
  <si>
    <t>봄방전</t>
    <phoneticPr fontId="3" type="noConversion"/>
  </si>
  <si>
    <t>봄방학전</t>
    <phoneticPr fontId="3" type="noConversion"/>
  </si>
  <si>
    <t>봄방</t>
    <phoneticPr fontId="3" type="noConversion"/>
  </si>
  <si>
    <t>봄방학</t>
    <phoneticPr fontId="3" type="noConversion"/>
  </si>
  <si>
    <t>Xmas</t>
    <phoneticPr fontId="3" type="noConversion"/>
  </si>
  <si>
    <t>크리스마스주</t>
    <phoneticPr fontId="3" type="noConversion"/>
  </si>
  <si>
    <t>Xmas전</t>
    <phoneticPr fontId="3" type="noConversion"/>
  </si>
  <si>
    <t>크리스마스 전주</t>
    <phoneticPr fontId="3" type="noConversion"/>
  </si>
  <si>
    <t>추수전</t>
    <phoneticPr fontId="3" type="noConversion"/>
  </si>
  <si>
    <t>추수감사절 전날</t>
    <phoneticPr fontId="3" type="noConversion"/>
  </si>
  <si>
    <t>추수담</t>
    <phoneticPr fontId="3" type="noConversion"/>
  </si>
  <si>
    <t>추수감사절 다음날</t>
    <phoneticPr fontId="3" type="noConversion"/>
  </si>
  <si>
    <t>성금</t>
    <phoneticPr fontId="3" type="noConversion"/>
  </si>
  <si>
    <t>성 금요일</t>
    <phoneticPr fontId="3" type="noConversion"/>
  </si>
  <si>
    <t>가을전</t>
    <phoneticPr fontId="3" type="noConversion"/>
  </si>
  <si>
    <t>가을학기 전주</t>
    <phoneticPr fontId="3" type="noConversion"/>
  </si>
  <si>
    <t>세납</t>
    <phoneticPr fontId="3" type="noConversion"/>
  </si>
  <si>
    <t>세금납부일</t>
    <phoneticPr fontId="3" type="noConversion"/>
  </si>
  <si>
    <t>교급,d1</t>
    <phoneticPr fontId="3" type="noConversion"/>
  </si>
  <si>
    <t>직급,d2</t>
    <phoneticPr fontId="3" type="noConversion"/>
  </si>
  <si>
    <t>교급,d1</t>
    <phoneticPr fontId="3" type="noConversion"/>
  </si>
  <si>
    <t>봄방전</t>
    <phoneticPr fontId="3" type="noConversion"/>
  </si>
  <si>
    <t>봄방</t>
    <phoneticPr fontId="3" type="noConversion"/>
  </si>
  <si>
    <t>직급,봄방</t>
    <phoneticPr fontId="3" type="noConversion"/>
  </si>
  <si>
    <t>직급,교급</t>
    <phoneticPr fontId="3" type="noConversion"/>
  </si>
  <si>
    <t>직급,교급</t>
    <phoneticPr fontId="3" type="noConversion"/>
  </si>
  <si>
    <t>d2</t>
    <phoneticPr fontId="3" type="noConversion"/>
  </si>
  <si>
    <t>d3</t>
    <phoneticPr fontId="3" type="noConversion"/>
  </si>
  <si>
    <t>d3</t>
    <phoneticPr fontId="3" type="noConversion"/>
  </si>
  <si>
    <t>성금</t>
    <phoneticPr fontId="3" type="noConversion"/>
  </si>
  <si>
    <t>직급</t>
    <phoneticPr fontId="3" type="noConversion"/>
  </si>
  <si>
    <t>세납</t>
    <phoneticPr fontId="3" type="noConversion"/>
  </si>
  <si>
    <t>교급,d1</t>
    <phoneticPr fontId="3" type="noConversion"/>
  </si>
  <si>
    <t>d2</t>
    <phoneticPr fontId="3" type="noConversion"/>
  </si>
  <si>
    <t>휴전</t>
    <phoneticPr fontId="3" type="noConversion"/>
  </si>
  <si>
    <t>휴담</t>
    <phoneticPr fontId="3" type="noConversion"/>
  </si>
  <si>
    <t>d1</t>
    <phoneticPr fontId="3" type="noConversion"/>
  </si>
  <si>
    <t>휴전,d3</t>
    <phoneticPr fontId="3" type="noConversion"/>
  </si>
  <si>
    <t>휴담</t>
    <phoneticPr fontId="3" type="noConversion"/>
  </si>
  <si>
    <t>직급</t>
    <phoneticPr fontId="3" type="noConversion"/>
  </si>
  <si>
    <t>d2</t>
    <phoneticPr fontId="3" type="noConversion"/>
  </si>
  <si>
    <t>직급,d3</t>
    <phoneticPr fontId="3" type="noConversion"/>
  </si>
  <si>
    <t>가을전</t>
    <phoneticPr fontId="3" type="noConversion"/>
  </si>
  <si>
    <t>가을전</t>
    <phoneticPr fontId="3" type="noConversion"/>
  </si>
  <si>
    <t>가을전</t>
    <phoneticPr fontId="3" type="noConversion"/>
  </si>
  <si>
    <t>가을전</t>
    <phoneticPr fontId="3" type="noConversion"/>
  </si>
  <si>
    <t>직급,교급,휴전,가을전</t>
    <phoneticPr fontId="3" type="noConversion"/>
  </si>
  <si>
    <t>휴전,추수전</t>
    <phoneticPr fontId="3" type="noConversion"/>
  </si>
  <si>
    <t>휴담,추수담</t>
    <phoneticPr fontId="3" type="noConversion"/>
  </si>
  <si>
    <t>교급</t>
    <phoneticPr fontId="3" type="noConversion"/>
  </si>
  <si>
    <t>Xmas전</t>
    <phoneticPr fontId="3" type="noConversion"/>
  </si>
  <si>
    <t>교급,Xmas전</t>
    <phoneticPr fontId="3" type="noConversion"/>
  </si>
  <si>
    <t>휴전,Xmas</t>
    <phoneticPr fontId="3" type="noConversion"/>
  </si>
  <si>
    <t>휴전,Xmas</t>
    <phoneticPr fontId="3" type="noConversion"/>
  </si>
  <si>
    <t>휴담,Xmas</t>
    <phoneticPr fontId="3" type="noConversion"/>
  </si>
  <si>
    <t>Xmas</t>
    <phoneticPr fontId="3" type="noConversion"/>
  </si>
  <si>
    <t>매월1일</t>
    <phoneticPr fontId="0" type="noConversion"/>
  </si>
  <si>
    <t>매월2일</t>
    <phoneticPr fontId="0" type="noConversion"/>
  </si>
  <si>
    <t>매월3일</t>
    <phoneticPr fontId="0" type="noConversion"/>
  </si>
  <si>
    <t>매월1일</t>
    <phoneticPr fontId="0" type="noConversion"/>
  </si>
  <si>
    <t>매월2일</t>
    <phoneticPr fontId="0" type="noConversion"/>
  </si>
  <si>
    <t>매월3일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</si>
</sst>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0_);[Red]\(0\)"/>
  </numFmts>
  <fonts count="9" x14ac:knownFonts="1">
    <font>
      <sz val="10"/>
      <name val="Times New Roman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Times New Roman"/>
      <family val="1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41" fontId="6" fillId="0" borderId="1" xfId="1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"/>
  <sheetViews>
    <sheetView zoomScaleNormal="100" workbookViewId="0">
      <selection activeCell="E2" sqref="E2"/>
    </sheetView>
  </sheetViews>
  <sheetFormatPr defaultColWidth="9.33203125" defaultRowHeight="15.6" x14ac:dyDescent="0.25"/>
  <cols>
    <col min="1" max="2" width="4.6640625" style="1" bestFit="1" customWidth="1"/>
    <col min="3" max="3" width="6.33203125" style="1" bestFit="1" customWidth="1"/>
    <col min="4" max="4" width="9.109375" style="1" bestFit="1" customWidth="1"/>
    <col min="5" max="5" width="32.44140625" style="1" customWidth="1"/>
    <col min="6" max="6" width="7.33203125" style="1" customWidth="1"/>
    <col min="7" max="7" width="9.33203125" style="1"/>
    <col min="8" max="8" width="22.77734375" style="1" bestFit="1" customWidth="1"/>
    <col min="9" max="16384" width="9.33203125" style="1"/>
  </cols>
  <sheetData>
    <row r="1" spans="1:8" x14ac:dyDescent="0.25">
      <c r="A1" s="7" t="s">
        <v>68</v>
      </c>
      <c r="B1" s="7" t="s">
        <v>69</v>
      </c>
      <c r="C1" s="7" t="s">
        <v>70</v>
      </c>
      <c r="D1" s="7" t="s">
        <v>71</v>
      </c>
      <c r="E1" s="7" t="s">
        <v>72</v>
      </c>
      <c r="G1" s="7" t="s">
        <v>73</v>
      </c>
      <c r="H1" s="7" t="s">
        <v>74</v>
      </c>
    </row>
    <row r="2" spans="1:8" x14ac:dyDescent="0.25">
      <c r="A2" s="3">
        <v>1</v>
      </c>
      <c r="B2" s="3">
        <v>2</v>
      </c>
      <c r="C2" s="3">
        <v>2</v>
      </c>
      <c r="D2" s="3">
        <v>1825</v>
      </c>
      <c r="E2" s="3" t="s">
        <v>75</v>
      </c>
      <c r="F2" s="2"/>
      <c r="G2" s="8" t="s">
        <v>76</v>
      </c>
      <c r="H2" s="6" t="s">
        <v>77</v>
      </c>
    </row>
    <row r="3" spans="1:8" x14ac:dyDescent="0.25">
      <c r="A3" s="3">
        <v>1</v>
      </c>
      <c r="B3" s="3">
        <v>3</v>
      </c>
      <c r="C3" s="3">
        <v>3</v>
      </c>
      <c r="D3" s="3">
        <v>1257</v>
      </c>
      <c r="E3" s="3">
        <v>0</v>
      </c>
      <c r="F3" s="2"/>
      <c r="G3" s="8" t="s">
        <v>78</v>
      </c>
      <c r="H3" s="6" t="s">
        <v>79</v>
      </c>
    </row>
    <row r="4" spans="1:8" x14ac:dyDescent="0.25">
      <c r="A4" s="3">
        <v>1</v>
      </c>
      <c r="B4" s="3">
        <v>4</v>
      </c>
      <c r="C4" s="3">
        <v>4</v>
      </c>
      <c r="D4" s="3">
        <v>969</v>
      </c>
      <c r="E4" s="3">
        <v>0</v>
      </c>
      <c r="F4" s="2"/>
      <c r="G4" s="8" t="s">
        <v>80</v>
      </c>
      <c r="H4" s="6" t="s">
        <v>81</v>
      </c>
    </row>
    <row r="5" spans="1:8" x14ac:dyDescent="0.25">
      <c r="A5" s="3">
        <v>1</v>
      </c>
      <c r="B5" s="3">
        <v>5</v>
      </c>
      <c r="C5" s="3">
        <v>5</v>
      </c>
      <c r="D5" s="3">
        <v>1672</v>
      </c>
      <c r="E5" s="3" t="s">
        <v>82</v>
      </c>
      <c r="F5" s="2"/>
      <c r="G5" s="8" t="s">
        <v>83</v>
      </c>
      <c r="H5" s="6" t="s">
        <v>84</v>
      </c>
    </row>
    <row r="6" spans="1:8" x14ac:dyDescent="0.25">
      <c r="A6" s="3">
        <v>1</v>
      </c>
      <c r="B6" s="3">
        <v>8</v>
      </c>
      <c r="C6" s="3">
        <v>1</v>
      </c>
      <c r="D6" s="3">
        <v>1098</v>
      </c>
      <c r="E6" s="3">
        <v>0</v>
      </c>
      <c r="F6" s="2"/>
      <c r="G6" s="8" t="s">
        <v>85</v>
      </c>
      <c r="H6" s="4" t="s">
        <v>86</v>
      </c>
    </row>
    <row r="7" spans="1:8" x14ac:dyDescent="0.25">
      <c r="A7" s="3">
        <v>1</v>
      </c>
      <c r="B7" s="3">
        <v>9</v>
      </c>
      <c r="C7" s="3">
        <v>2</v>
      </c>
      <c r="D7" s="3">
        <v>691</v>
      </c>
      <c r="E7" s="3">
        <v>0</v>
      </c>
      <c r="F7" s="2"/>
      <c r="G7" s="8" t="s">
        <v>87</v>
      </c>
      <c r="H7" s="4" t="s">
        <v>88</v>
      </c>
    </row>
    <row r="8" spans="1:8" x14ac:dyDescent="0.25">
      <c r="A8" s="3">
        <v>1</v>
      </c>
      <c r="B8" s="3">
        <v>10</v>
      </c>
      <c r="C8" s="3">
        <v>3</v>
      </c>
      <c r="D8" s="3">
        <v>672</v>
      </c>
      <c r="E8" s="3">
        <v>0</v>
      </c>
      <c r="F8" s="2"/>
      <c r="G8" s="8" t="s">
        <v>89</v>
      </c>
      <c r="H8" s="4" t="s">
        <v>90</v>
      </c>
    </row>
    <row r="9" spans="1:8" x14ac:dyDescent="0.25">
      <c r="A9" s="3">
        <v>1</v>
      </c>
      <c r="B9" s="3">
        <v>11</v>
      </c>
      <c r="C9" s="3">
        <v>4</v>
      </c>
      <c r="D9" s="3">
        <v>754</v>
      </c>
      <c r="E9" s="3">
        <v>0</v>
      </c>
      <c r="F9" s="2"/>
      <c r="G9" s="8" t="s">
        <v>91</v>
      </c>
      <c r="H9" s="4" t="s">
        <v>92</v>
      </c>
    </row>
    <row r="10" spans="1:8" x14ac:dyDescent="0.25">
      <c r="A10" s="3">
        <v>1</v>
      </c>
      <c r="B10" s="3">
        <v>12</v>
      </c>
      <c r="C10" s="3">
        <v>5</v>
      </c>
      <c r="D10" s="3">
        <v>972</v>
      </c>
      <c r="E10" s="3">
        <v>0</v>
      </c>
      <c r="F10" s="2"/>
      <c r="G10" s="8" t="s">
        <v>93</v>
      </c>
      <c r="H10" s="4" t="s">
        <v>94</v>
      </c>
    </row>
    <row r="11" spans="1:8" x14ac:dyDescent="0.25">
      <c r="A11" s="3">
        <v>1</v>
      </c>
      <c r="B11" s="3">
        <v>15</v>
      </c>
      <c r="C11" s="3">
        <v>1</v>
      </c>
      <c r="D11" s="3">
        <v>816</v>
      </c>
      <c r="E11" s="3">
        <v>0</v>
      </c>
      <c r="F11" s="2"/>
      <c r="G11" s="8" t="s">
        <v>95</v>
      </c>
      <c r="H11" s="5" t="s">
        <v>96</v>
      </c>
    </row>
    <row r="12" spans="1:8" x14ac:dyDescent="0.25">
      <c r="A12" s="3">
        <v>1</v>
      </c>
      <c r="B12" s="3">
        <v>16</v>
      </c>
      <c r="C12" s="3">
        <v>2</v>
      </c>
      <c r="D12" s="3">
        <v>717</v>
      </c>
      <c r="E12" s="3">
        <v>0</v>
      </c>
      <c r="F12" s="2"/>
      <c r="G12" s="8" t="s">
        <v>97</v>
      </c>
      <c r="H12" s="5" t="s">
        <v>98</v>
      </c>
    </row>
    <row r="13" spans="1:8" x14ac:dyDescent="0.25">
      <c r="A13" s="3">
        <v>1</v>
      </c>
      <c r="B13" s="3">
        <v>17</v>
      </c>
      <c r="C13" s="3">
        <v>3</v>
      </c>
      <c r="D13" s="3">
        <v>728</v>
      </c>
      <c r="E13" s="3">
        <v>0</v>
      </c>
      <c r="F13" s="2"/>
      <c r="G13" s="8" t="s">
        <v>99</v>
      </c>
      <c r="H13" s="5" t="s">
        <v>100</v>
      </c>
    </row>
    <row r="14" spans="1:8" x14ac:dyDescent="0.25">
      <c r="A14" s="3">
        <v>1</v>
      </c>
      <c r="B14" s="3">
        <v>18</v>
      </c>
      <c r="C14" s="3">
        <v>4</v>
      </c>
      <c r="D14" s="3">
        <v>711</v>
      </c>
      <c r="E14" s="3">
        <v>0</v>
      </c>
      <c r="F14" s="2"/>
      <c r="G14" s="8" t="s">
        <v>101</v>
      </c>
      <c r="H14" s="5" t="s">
        <v>102</v>
      </c>
    </row>
    <row r="15" spans="1:8" x14ac:dyDescent="0.25">
      <c r="A15" s="3">
        <v>1</v>
      </c>
      <c r="B15" s="3">
        <v>19</v>
      </c>
      <c r="C15" s="3">
        <v>5</v>
      </c>
      <c r="D15" s="3">
        <v>1545</v>
      </c>
      <c r="E15" s="3" t="s">
        <v>82</v>
      </c>
      <c r="F15" s="2"/>
      <c r="G15" s="8" t="s">
        <v>103</v>
      </c>
      <c r="H15" s="5" t="s">
        <v>104</v>
      </c>
    </row>
    <row r="16" spans="1:8" x14ac:dyDescent="0.25">
      <c r="A16" s="3">
        <v>1</v>
      </c>
      <c r="B16" s="3">
        <v>22</v>
      </c>
      <c r="C16" s="3">
        <v>1</v>
      </c>
      <c r="D16" s="3">
        <v>873</v>
      </c>
      <c r="E16" s="3">
        <v>0</v>
      </c>
      <c r="F16" s="2"/>
      <c r="G16" s="8" t="s">
        <v>105</v>
      </c>
      <c r="H16" s="5" t="s">
        <v>106</v>
      </c>
    </row>
    <row r="17" spans="1:8" x14ac:dyDescent="0.25">
      <c r="A17" s="3">
        <v>1</v>
      </c>
      <c r="B17" s="3">
        <v>23</v>
      </c>
      <c r="C17" s="3">
        <v>2</v>
      </c>
      <c r="D17" s="3">
        <v>713</v>
      </c>
      <c r="E17" s="3">
        <v>0</v>
      </c>
      <c r="F17" s="2"/>
      <c r="G17" s="8" t="s">
        <v>107</v>
      </c>
      <c r="H17" s="5" t="s">
        <v>108</v>
      </c>
    </row>
    <row r="18" spans="1:8" x14ac:dyDescent="0.25">
      <c r="A18" s="3">
        <v>1</v>
      </c>
      <c r="B18" s="3">
        <v>24</v>
      </c>
      <c r="C18" s="3">
        <v>3</v>
      </c>
      <c r="D18" s="3">
        <v>626</v>
      </c>
      <c r="E18" s="3">
        <v>0</v>
      </c>
      <c r="F18" s="2"/>
    </row>
    <row r="19" spans="1:8" x14ac:dyDescent="0.25">
      <c r="A19" s="3">
        <v>1</v>
      </c>
      <c r="B19" s="3">
        <v>25</v>
      </c>
      <c r="C19" s="3">
        <v>4</v>
      </c>
      <c r="D19" s="3">
        <v>653</v>
      </c>
      <c r="E19" s="3">
        <v>0</v>
      </c>
      <c r="F19" s="2"/>
    </row>
    <row r="20" spans="1:8" x14ac:dyDescent="0.25">
      <c r="A20" s="3">
        <v>1</v>
      </c>
      <c r="B20" s="3">
        <v>26</v>
      </c>
      <c r="C20" s="3">
        <v>5</v>
      </c>
      <c r="D20" s="3">
        <v>1080</v>
      </c>
      <c r="E20" s="3">
        <v>0</v>
      </c>
      <c r="F20" s="2"/>
    </row>
    <row r="21" spans="1:8" x14ac:dyDescent="0.25">
      <c r="A21" s="3">
        <v>1</v>
      </c>
      <c r="B21" s="3">
        <v>29</v>
      </c>
      <c r="C21" s="3">
        <v>1</v>
      </c>
      <c r="D21" s="3">
        <v>650</v>
      </c>
      <c r="E21" s="3">
        <v>0</v>
      </c>
      <c r="F21" s="2"/>
    </row>
    <row r="22" spans="1:8" x14ac:dyDescent="0.25">
      <c r="A22" s="3">
        <v>1</v>
      </c>
      <c r="B22" s="3">
        <v>30</v>
      </c>
      <c r="C22" s="3">
        <v>2</v>
      </c>
      <c r="D22" s="3">
        <v>644</v>
      </c>
      <c r="E22" s="3">
        <v>0</v>
      </c>
      <c r="F22" s="2"/>
    </row>
    <row r="23" spans="1:8" x14ac:dyDescent="0.25">
      <c r="A23" s="3">
        <v>1</v>
      </c>
      <c r="B23" s="3">
        <v>31</v>
      </c>
      <c r="C23" s="3">
        <v>3</v>
      </c>
      <c r="D23" s="3">
        <v>803</v>
      </c>
      <c r="E23" s="3">
        <v>0</v>
      </c>
      <c r="F23" s="2"/>
    </row>
    <row r="24" spans="1:8" x14ac:dyDescent="0.25">
      <c r="A24" s="3">
        <v>2</v>
      </c>
      <c r="B24" s="3">
        <v>1</v>
      </c>
      <c r="C24" s="3">
        <v>4</v>
      </c>
      <c r="D24" s="3">
        <v>1282</v>
      </c>
      <c r="E24" s="3" t="s">
        <v>109</v>
      </c>
      <c r="F24" s="2"/>
    </row>
    <row r="25" spans="1:8" x14ac:dyDescent="0.25">
      <c r="A25" s="3">
        <v>2</v>
      </c>
      <c r="B25" s="3">
        <v>2</v>
      </c>
      <c r="C25" s="3">
        <v>5</v>
      </c>
      <c r="D25" s="3">
        <v>2043</v>
      </c>
      <c r="E25" s="3" t="s">
        <v>110</v>
      </c>
      <c r="F25" s="2"/>
    </row>
    <row r="26" spans="1:8" x14ac:dyDescent="0.25">
      <c r="A26" s="3">
        <v>2</v>
      </c>
      <c r="B26" s="3">
        <v>5</v>
      </c>
      <c r="C26" s="3">
        <v>1</v>
      </c>
      <c r="D26" s="3">
        <v>1146</v>
      </c>
      <c r="E26" s="3">
        <v>0</v>
      </c>
      <c r="F26" s="2"/>
    </row>
    <row r="27" spans="1:8" x14ac:dyDescent="0.25">
      <c r="A27" s="3">
        <v>2</v>
      </c>
      <c r="B27" s="3">
        <v>6</v>
      </c>
      <c r="C27" s="3">
        <v>2</v>
      </c>
      <c r="D27" s="3">
        <v>740</v>
      </c>
      <c r="E27" s="3">
        <v>0</v>
      </c>
      <c r="F27" s="2"/>
    </row>
    <row r="28" spans="1:8" x14ac:dyDescent="0.25">
      <c r="A28" s="3">
        <v>2</v>
      </c>
      <c r="B28" s="3">
        <v>7</v>
      </c>
      <c r="C28" s="3">
        <v>3</v>
      </c>
      <c r="D28" s="3">
        <v>698</v>
      </c>
      <c r="E28" s="3">
        <v>0</v>
      </c>
      <c r="F28" s="2"/>
    </row>
    <row r="29" spans="1:8" x14ac:dyDescent="0.25">
      <c r="A29" s="3">
        <v>2</v>
      </c>
      <c r="B29" s="3">
        <v>8</v>
      </c>
      <c r="C29" s="3">
        <v>4</v>
      </c>
      <c r="D29" s="3">
        <v>695</v>
      </c>
      <c r="E29" s="3">
        <v>0</v>
      </c>
      <c r="F29" s="2"/>
    </row>
    <row r="30" spans="1:8" x14ac:dyDescent="0.25">
      <c r="A30" s="3">
        <v>2</v>
      </c>
      <c r="B30" s="3">
        <v>9</v>
      </c>
      <c r="C30" s="3">
        <v>5</v>
      </c>
      <c r="D30" s="3">
        <v>1159</v>
      </c>
      <c r="E30" s="3">
        <v>0</v>
      </c>
      <c r="F30" s="2"/>
    </row>
    <row r="31" spans="1:8" x14ac:dyDescent="0.25">
      <c r="A31" s="3">
        <v>2</v>
      </c>
      <c r="B31" s="3">
        <v>12</v>
      </c>
      <c r="C31" s="3">
        <v>1</v>
      </c>
      <c r="D31" s="3">
        <v>881</v>
      </c>
      <c r="E31" s="3">
        <v>0</v>
      </c>
      <c r="F31" s="2"/>
    </row>
    <row r="32" spans="1:8" x14ac:dyDescent="0.25">
      <c r="A32" s="3">
        <v>2</v>
      </c>
      <c r="B32" s="3">
        <v>13</v>
      </c>
      <c r="C32" s="3">
        <v>2</v>
      </c>
      <c r="D32" s="3">
        <v>768</v>
      </c>
      <c r="E32" s="3">
        <v>0</v>
      </c>
      <c r="F32" s="2"/>
    </row>
    <row r="33" spans="1:6" x14ac:dyDescent="0.25">
      <c r="A33" s="3">
        <v>2</v>
      </c>
      <c r="B33" s="3">
        <v>14</v>
      </c>
      <c r="C33" s="3">
        <v>3</v>
      </c>
      <c r="D33" s="3">
        <v>654</v>
      </c>
      <c r="E33" s="3">
        <v>0</v>
      </c>
      <c r="F33" s="2"/>
    </row>
    <row r="34" spans="1:6" x14ac:dyDescent="0.25">
      <c r="A34" s="3">
        <v>2</v>
      </c>
      <c r="B34" s="3">
        <v>15</v>
      </c>
      <c r="C34" s="3">
        <v>4</v>
      </c>
      <c r="D34" s="3">
        <v>858</v>
      </c>
      <c r="E34" s="3">
        <v>0</v>
      </c>
      <c r="F34" s="2"/>
    </row>
    <row r="35" spans="1:6" x14ac:dyDescent="0.25">
      <c r="A35" s="3">
        <v>2</v>
      </c>
      <c r="B35" s="3">
        <v>16</v>
      </c>
      <c r="C35" s="3">
        <v>5</v>
      </c>
      <c r="D35" s="3">
        <v>1647</v>
      </c>
      <c r="E35" s="3" t="s">
        <v>82</v>
      </c>
      <c r="F35" s="2"/>
    </row>
    <row r="36" spans="1:6" x14ac:dyDescent="0.25">
      <c r="A36" s="3">
        <v>2</v>
      </c>
      <c r="B36" s="3">
        <v>19</v>
      </c>
      <c r="C36" s="3">
        <v>1</v>
      </c>
      <c r="D36" s="3">
        <v>773</v>
      </c>
      <c r="E36" s="3">
        <v>0</v>
      </c>
      <c r="F36" s="2"/>
    </row>
    <row r="37" spans="1:6" x14ac:dyDescent="0.25">
      <c r="A37" s="3">
        <v>2</v>
      </c>
      <c r="B37" s="3">
        <v>20</v>
      </c>
      <c r="C37" s="3">
        <v>2</v>
      </c>
      <c r="D37" s="3">
        <v>755</v>
      </c>
      <c r="E37" s="3">
        <v>0</v>
      </c>
      <c r="F37" s="2"/>
    </row>
    <row r="38" spans="1:6" x14ac:dyDescent="0.25">
      <c r="A38" s="3">
        <v>2</v>
      </c>
      <c r="B38" s="3">
        <v>21</v>
      </c>
      <c r="C38" s="3">
        <v>3</v>
      </c>
      <c r="D38" s="3">
        <v>788</v>
      </c>
      <c r="E38" s="3">
        <v>0</v>
      </c>
      <c r="F38" s="2"/>
    </row>
    <row r="39" spans="1:6" x14ac:dyDescent="0.25">
      <c r="A39" s="3">
        <v>2</v>
      </c>
      <c r="B39" s="3">
        <v>22</v>
      </c>
      <c r="C39" s="3">
        <v>4</v>
      </c>
      <c r="D39" s="3">
        <v>702</v>
      </c>
      <c r="E39" s="3">
        <v>0</v>
      </c>
      <c r="F39" s="2"/>
    </row>
    <row r="40" spans="1:6" x14ac:dyDescent="0.25">
      <c r="A40" s="3">
        <v>2</v>
      </c>
      <c r="B40" s="3">
        <v>23</v>
      </c>
      <c r="C40" s="3">
        <v>5</v>
      </c>
      <c r="D40" s="3">
        <v>1037</v>
      </c>
      <c r="E40" s="3">
        <v>0</v>
      </c>
      <c r="F40" s="2"/>
    </row>
    <row r="41" spans="1:6" x14ac:dyDescent="0.25">
      <c r="A41" s="3">
        <v>2</v>
      </c>
      <c r="B41" s="3">
        <v>26</v>
      </c>
      <c r="C41" s="3">
        <v>1</v>
      </c>
      <c r="D41" s="3">
        <v>931</v>
      </c>
      <c r="E41" s="3">
        <v>0</v>
      </c>
      <c r="F41" s="2"/>
    </row>
    <row r="42" spans="1:6" x14ac:dyDescent="0.25">
      <c r="A42" s="3">
        <v>2</v>
      </c>
      <c r="B42" s="3">
        <v>27</v>
      </c>
      <c r="C42" s="3">
        <v>2</v>
      </c>
      <c r="D42" s="3">
        <v>719</v>
      </c>
      <c r="E42" s="3">
        <v>0</v>
      </c>
      <c r="F42" s="2"/>
    </row>
    <row r="43" spans="1:6" x14ac:dyDescent="0.25">
      <c r="A43" s="3">
        <v>2</v>
      </c>
      <c r="B43" s="3">
        <v>28</v>
      </c>
      <c r="C43" s="3">
        <v>3</v>
      </c>
      <c r="D43" s="3">
        <v>811</v>
      </c>
      <c r="E43" s="3">
        <v>0</v>
      </c>
      <c r="F43" s="2"/>
    </row>
    <row r="44" spans="1:6" x14ac:dyDescent="0.25">
      <c r="A44" s="3">
        <v>3</v>
      </c>
      <c r="B44" s="3">
        <v>1</v>
      </c>
      <c r="C44" s="3">
        <v>4</v>
      </c>
      <c r="D44" s="3">
        <v>1383</v>
      </c>
      <c r="E44" s="3" t="s">
        <v>111</v>
      </c>
      <c r="F44" s="2"/>
    </row>
    <row r="45" spans="1:6" x14ac:dyDescent="0.25">
      <c r="A45" s="3">
        <v>3</v>
      </c>
      <c r="B45" s="3">
        <v>2</v>
      </c>
      <c r="C45" s="3">
        <v>5</v>
      </c>
      <c r="D45" s="3">
        <v>2022</v>
      </c>
      <c r="E45" s="3" t="s">
        <v>110</v>
      </c>
      <c r="F45" s="2"/>
    </row>
    <row r="46" spans="1:6" x14ac:dyDescent="0.25">
      <c r="A46" s="3">
        <v>3</v>
      </c>
      <c r="B46" s="3">
        <v>5</v>
      </c>
      <c r="C46" s="3">
        <v>1</v>
      </c>
      <c r="D46" s="3">
        <v>1130</v>
      </c>
      <c r="E46" s="3">
        <v>0</v>
      </c>
      <c r="F46" s="2"/>
    </row>
    <row r="47" spans="1:6" x14ac:dyDescent="0.25">
      <c r="A47" s="3">
        <v>3</v>
      </c>
      <c r="B47" s="3">
        <v>6</v>
      </c>
      <c r="C47" s="3">
        <v>2</v>
      </c>
      <c r="D47" s="3">
        <v>798</v>
      </c>
      <c r="E47" s="3">
        <v>0</v>
      </c>
      <c r="F47" s="2"/>
    </row>
    <row r="48" spans="1:6" x14ac:dyDescent="0.25">
      <c r="A48" s="3">
        <v>3</v>
      </c>
      <c r="B48" s="3">
        <v>7</v>
      </c>
      <c r="C48" s="3">
        <v>3</v>
      </c>
      <c r="D48" s="3">
        <v>885</v>
      </c>
      <c r="E48" s="3">
        <v>0</v>
      </c>
      <c r="F48" s="2"/>
    </row>
    <row r="49" spans="1:6" x14ac:dyDescent="0.25">
      <c r="A49" s="3">
        <v>3</v>
      </c>
      <c r="B49" s="3">
        <v>8</v>
      </c>
      <c r="C49" s="3">
        <v>4</v>
      </c>
      <c r="D49" s="3">
        <v>983</v>
      </c>
      <c r="E49" s="3">
        <v>0</v>
      </c>
      <c r="F49" s="2"/>
    </row>
    <row r="50" spans="1:6" x14ac:dyDescent="0.25">
      <c r="A50" s="3">
        <v>3</v>
      </c>
      <c r="B50" s="3">
        <v>9</v>
      </c>
      <c r="C50" s="3">
        <v>5</v>
      </c>
      <c r="D50" s="3">
        <v>1439</v>
      </c>
      <c r="E50" s="3" t="s">
        <v>112</v>
      </c>
      <c r="F50" s="2"/>
    </row>
    <row r="51" spans="1:6" x14ac:dyDescent="0.25">
      <c r="A51" s="3">
        <v>3</v>
      </c>
      <c r="B51" s="3">
        <v>12</v>
      </c>
      <c r="C51" s="3">
        <v>1</v>
      </c>
      <c r="D51" s="3">
        <v>973</v>
      </c>
      <c r="E51" s="3" t="s">
        <v>113</v>
      </c>
      <c r="F51" s="2"/>
    </row>
    <row r="52" spans="1:6" x14ac:dyDescent="0.25">
      <c r="A52" s="3">
        <v>3</v>
      </c>
      <c r="B52" s="3">
        <v>13</v>
      </c>
      <c r="C52" s="3">
        <v>2</v>
      </c>
      <c r="D52" s="3">
        <v>725</v>
      </c>
      <c r="E52" s="3" t="s">
        <v>113</v>
      </c>
      <c r="F52" s="2"/>
    </row>
    <row r="53" spans="1:6" x14ac:dyDescent="0.25">
      <c r="A53" s="3">
        <v>3</v>
      </c>
      <c r="B53" s="3">
        <v>14</v>
      </c>
      <c r="C53" s="3">
        <v>3</v>
      </c>
      <c r="D53" s="3">
        <v>681</v>
      </c>
      <c r="E53" s="3" t="s">
        <v>113</v>
      </c>
      <c r="F53" s="2"/>
    </row>
    <row r="54" spans="1:6" x14ac:dyDescent="0.25">
      <c r="A54" s="3">
        <v>3</v>
      </c>
      <c r="B54" s="3">
        <v>15</v>
      </c>
      <c r="C54" s="3">
        <v>4</v>
      </c>
      <c r="D54" s="3">
        <v>840</v>
      </c>
      <c r="E54" s="3" t="s">
        <v>113</v>
      </c>
      <c r="F54" s="2"/>
    </row>
    <row r="55" spans="1:6" x14ac:dyDescent="0.25">
      <c r="A55" s="3">
        <v>3</v>
      </c>
      <c r="B55" s="3">
        <v>16</v>
      </c>
      <c r="C55" s="3">
        <v>5</v>
      </c>
      <c r="D55" s="3">
        <v>1491</v>
      </c>
      <c r="E55" s="3" t="s">
        <v>114</v>
      </c>
      <c r="F55" s="2"/>
    </row>
    <row r="56" spans="1:6" x14ac:dyDescent="0.25">
      <c r="A56" s="3">
        <v>3</v>
      </c>
      <c r="B56" s="3">
        <v>19</v>
      </c>
      <c r="C56" s="3">
        <v>1</v>
      </c>
      <c r="D56" s="3">
        <v>1050</v>
      </c>
      <c r="E56" s="3">
        <v>0</v>
      </c>
      <c r="F56" s="2"/>
    </row>
    <row r="57" spans="1:6" x14ac:dyDescent="0.25">
      <c r="A57" s="3">
        <v>3</v>
      </c>
      <c r="B57" s="3">
        <v>20</v>
      </c>
      <c r="C57" s="3">
        <v>2</v>
      </c>
      <c r="D57" s="3">
        <v>779</v>
      </c>
      <c r="E57" s="3">
        <v>0</v>
      </c>
      <c r="F57" s="2"/>
    </row>
    <row r="58" spans="1:6" x14ac:dyDescent="0.25">
      <c r="A58" s="3">
        <v>3</v>
      </c>
      <c r="B58" s="3">
        <v>21</v>
      </c>
      <c r="C58" s="3">
        <v>3</v>
      </c>
      <c r="D58" s="3">
        <v>686</v>
      </c>
      <c r="E58" s="3">
        <v>0</v>
      </c>
      <c r="F58" s="2"/>
    </row>
    <row r="59" spans="1:6" x14ac:dyDescent="0.25">
      <c r="A59" s="3">
        <v>3</v>
      </c>
      <c r="B59" s="3">
        <v>22</v>
      </c>
      <c r="C59" s="3">
        <v>4</v>
      </c>
      <c r="D59" s="3">
        <v>663</v>
      </c>
      <c r="E59" s="3">
        <v>0</v>
      </c>
      <c r="F59" s="2"/>
    </row>
    <row r="60" spans="1:6" x14ac:dyDescent="0.25">
      <c r="A60" s="3">
        <v>3</v>
      </c>
      <c r="B60" s="3">
        <v>23</v>
      </c>
      <c r="C60" s="3">
        <v>5</v>
      </c>
      <c r="D60" s="3">
        <v>1059</v>
      </c>
      <c r="E60" s="3">
        <v>0</v>
      </c>
      <c r="F60" s="2"/>
    </row>
    <row r="61" spans="1:6" x14ac:dyDescent="0.25">
      <c r="A61" s="3">
        <v>3</v>
      </c>
      <c r="B61" s="3">
        <v>26</v>
      </c>
      <c r="C61" s="3">
        <v>1</v>
      </c>
      <c r="D61" s="3">
        <v>1005</v>
      </c>
      <c r="E61" s="3">
        <v>0</v>
      </c>
      <c r="F61" s="2"/>
    </row>
    <row r="62" spans="1:6" x14ac:dyDescent="0.25">
      <c r="A62" s="3">
        <v>3</v>
      </c>
      <c r="B62" s="3">
        <v>27</v>
      </c>
      <c r="C62" s="3">
        <v>2</v>
      </c>
      <c r="D62" s="3">
        <v>704</v>
      </c>
      <c r="E62" s="3">
        <v>0</v>
      </c>
      <c r="F62" s="2"/>
    </row>
    <row r="63" spans="1:6" x14ac:dyDescent="0.25">
      <c r="A63" s="3">
        <v>3</v>
      </c>
      <c r="B63" s="3">
        <v>28</v>
      </c>
      <c r="C63" s="3">
        <v>3</v>
      </c>
      <c r="D63" s="3">
        <v>732</v>
      </c>
      <c r="E63" s="3">
        <v>0</v>
      </c>
      <c r="F63" s="2"/>
    </row>
    <row r="64" spans="1:6" x14ac:dyDescent="0.25">
      <c r="A64" s="3">
        <v>3</v>
      </c>
      <c r="B64" s="3">
        <v>29</v>
      </c>
      <c r="C64" s="3">
        <v>4</v>
      </c>
      <c r="D64" s="3">
        <v>738</v>
      </c>
      <c r="E64" s="3">
        <v>0</v>
      </c>
      <c r="F64" s="2"/>
    </row>
    <row r="65" spans="1:6" x14ac:dyDescent="0.25">
      <c r="A65" s="3">
        <v>3</v>
      </c>
      <c r="B65" s="3">
        <v>30</v>
      </c>
      <c r="C65" s="3">
        <v>5</v>
      </c>
      <c r="D65" s="3">
        <v>1867</v>
      </c>
      <c r="E65" s="3" t="s">
        <v>116</v>
      </c>
      <c r="F65" s="2"/>
    </row>
    <row r="66" spans="1:6" x14ac:dyDescent="0.25">
      <c r="A66" s="3">
        <v>4</v>
      </c>
      <c r="B66" s="3">
        <v>2</v>
      </c>
      <c r="C66" s="3">
        <v>1</v>
      </c>
      <c r="D66" s="3">
        <v>1486</v>
      </c>
      <c r="E66" s="3" t="s">
        <v>117</v>
      </c>
      <c r="F66" s="2"/>
    </row>
    <row r="67" spans="1:6" x14ac:dyDescent="0.25">
      <c r="A67" s="3">
        <v>4</v>
      </c>
      <c r="B67" s="3">
        <v>3</v>
      </c>
      <c r="C67" s="3">
        <v>2</v>
      </c>
      <c r="D67" s="3">
        <v>1155</v>
      </c>
      <c r="E67" s="3" t="s">
        <v>119</v>
      </c>
      <c r="F67" s="2"/>
    </row>
    <row r="68" spans="1:6" x14ac:dyDescent="0.25">
      <c r="A68" s="3">
        <v>4</v>
      </c>
      <c r="B68" s="3">
        <v>4</v>
      </c>
      <c r="C68" s="3">
        <v>3</v>
      </c>
      <c r="D68" s="3">
        <v>871</v>
      </c>
      <c r="E68" s="3">
        <v>0</v>
      </c>
      <c r="F68" s="2"/>
    </row>
    <row r="69" spans="1:6" x14ac:dyDescent="0.25">
      <c r="A69" s="3">
        <v>4</v>
      </c>
      <c r="B69" s="3">
        <v>5</v>
      </c>
      <c r="C69" s="3">
        <v>4</v>
      </c>
      <c r="D69" s="3">
        <v>832</v>
      </c>
      <c r="E69" s="3">
        <v>0</v>
      </c>
      <c r="F69" s="2"/>
    </row>
    <row r="70" spans="1:6" x14ac:dyDescent="0.25">
      <c r="A70" s="3">
        <v>4</v>
      </c>
      <c r="B70" s="3">
        <v>6</v>
      </c>
      <c r="C70" s="3">
        <v>5</v>
      </c>
      <c r="D70" s="3">
        <v>1101</v>
      </c>
      <c r="E70" s="3">
        <v>0</v>
      </c>
      <c r="F70" s="2"/>
    </row>
    <row r="71" spans="1:6" x14ac:dyDescent="0.25">
      <c r="A71" s="3">
        <v>4</v>
      </c>
      <c r="B71" s="3">
        <v>9</v>
      </c>
      <c r="C71" s="3">
        <v>1</v>
      </c>
      <c r="D71" s="3">
        <v>929</v>
      </c>
      <c r="E71" s="3">
        <v>0</v>
      </c>
      <c r="F71" s="2"/>
    </row>
    <row r="72" spans="1:6" x14ac:dyDescent="0.25">
      <c r="A72" s="3">
        <v>4</v>
      </c>
      <c r="B72" s="3">
        <v>10</v>
      </c>
      <c r="C72" s="3">
        <v>2</v>
      </c>
      <c r="D72" s="3">
        <v>672</v>
      </c>
      <c r="E72" s="3">
        <v>0</v>
      </c>
      <c r="F72" s="2"/>
    </row>
    <row r="73" spans="1:6" x14ac:dyDescent="0.25">
      <c r="A73" s="3">
        <v>4</v>
      </c>
      <c r="B73" s="3">
        <v>11</v>
      </c>
      <c r="C73" s="3">
        <v>3</v>
      </c>
      <c r="D73" s="3">
        <v>751</v>
      </c>
      <c r="E73" s="3">
        <v>0</v>
      </c>
      <c r="F73" s="2"/>
    </row>
    <row r="74" spans="1:6" x14ac:dyDescent="0.25">
      <c r="A74" s="3">
        <v>4</v>
      </c>
      <c r="B74" s="3">
        <v>12</v>
      </c>
      <c r="C74" s="3">
        <v>4</v>
      </c>
      <c r="D74" s="3">
        <v>1114</v>
      </c>
      <c r="E74" s="3" t="s">
        <v>120</v>
      </c>
      <c r="F74" s="2"/>
    </row>
    <row r="75" spans="1:6" x14ac:dyDescent="0.25">
      <c r="A75" s="3">
        <v>4</v>
      </c>
      <c r="B75" s="3">
        <v>13</v>
      </c>
      <c r="C75" s="3">
        <v>5</v>
      </c>
      <c r="D75" s="3">
        <v>1612</v>
      </c>
      <c r="E75" s="3" t="s">
        <v>121</v>
      </c>
      <c r="F75" s="2"/>
    </row>
    <row r="76" spans="1:6" x14ac:dyDescent="0.25">
      <c r="A76" s="3">
        <v>4</v>
      </c>
      <c r="B76" s="3">
        <v>16</v>
      </c>
      <c r="C76" s="3">
        <v>1</v>
      </c>
      <c r="D76" s="3">
        <v>1267</v>
      </c>
      <c r="E76" s="3" t="s">
        <v>122</v>
      </c>
      <c r="F76" s="2"/>
    </row>
    <row r="77" spans="1:6" x14ac:dyDescent="0.25">
      <c r="A77" s="3">
        <v>4</v>
      </c>
      <c r="B77" s="3">
        <v>17</v>
      </c>
      <c r="C77" s="3">
        <v>2</v>
      </c>
      <c r="D77" s="3">
        <v>825</v>
      </c>
      <c r="E77" s="3">
        <v>0</v>
      </c>
      <c r="F77" s="2"/>
    </row>
    <row r="78" spans="1:6" x14ac:dyDescent="0.25">
      <c r="A78" s="3">
        <v>4</v>
      </c>
      <c r="B78" s="3">
        <v>18</v>
      </c>
      <c r="C78" s="3">
        <v>3</v>
      </c>
      <c r="D78" s="3">
        <v>729</v>
      </c>
      <c r="E78" s="3">
        <v>0</v>
      </c>
      <c r="F78" s="2"/>
    </row>
    <row r="79" spans="1:6" x14ac:dyDescent="0.25">
      <c r="A79" s="3">
        <v>4</v>
      </c>
      <c r="B79" s="3">
        <v>19</v>
      </c>
      <c r="C79" s="3">
        <v>4</v>
      </c>
      <c r="D79" s="3">
        <v>836</v>
      </c>
      <c r="E79" s="3">
        <v>0</v>
      </c>
      <c r="F79" s="2"/>
    </row>
    <row r="80" spans="1:6" x14ac:dyDescent="0.25">
      <c r="A80" s="3">
        <v>4</v>
      </c>
      <c r="B80" s="3">
        <v>20</v>
      </c>
      <c r="C80" s="3">
        <v>5</v>
      </c>
      <c r="D80" s="3">
        <v>1123</v>
      </c>
      <c r="E80" s="3">
        <v>0</v>
      </c>
      <c r="F80" s="2"/>
    </row>
    <row r="81" spans="1:6" x14ac:dyDescent="0.25">
      <c r="A81" s="3">
        <v>4</v>
      </c>
      <c r="B81" s="3">
        <v>23</v>
      </c>
      <c r="C81" s="3">
        <v>1</v>
      </c>
      <c r="D81" s="3">
        <v>900</v>
      </c>
      <c r="E81" s="3">
        <v>0</v>
      </c>
      <c r="F81" s="2"/>
    </row>
    <row r="82" spans="1:6" x14ac:dyDescent="0.25">
      <c r="A82" s="3">
        <v>4</v>
      </c>
      <c r="B82" s="3">
        <v>24</v>
      </c>
      <c r="C82" s="3">
        <v>2</v>
      </c>
      <c r="D82" s="3">
        <v>702</v>
      </c>
      <c r="E82" s="3">
        <v>0</v>
      </c>
      <c r="F82" s="2"/>
    </row>
    <row r="83" spans="1:6" x14ac:dyDescent="0.25">
      <c r="A83" s="3">
        <v>4</v>
      </c>
      <c r="B83" s="3">
        <v>25</v>
      </c>
      <c r="C83" s="3">
        <v>3</v>
      </c>
      <c r="D83" s="3">
        <v>724</v>
      </c>
      <c r="E83" s="3">
        <v>0</v>
      </c>
      <c r="F83" s="2"/>
    </row>
    <row r="84" spans="1:6" x14ac:dyDescent="0.25">
      <c r="A84" s="3">
        <v>4</v>
      </c>
      <c r="B84" s="3">
        <v>26</v>
      </c>
      <c r="C84" s="3">
        <v>4</v>
      </c>
      <c r="D84" s="3">
        <v>824</v>
      </c>
      <c r="E84" s="3">
        <v>0</v>
      </c>
      <c r="F84" s="2"/>
    </row>
    <row r="85" spans="1:6" x14ac:dyDescent="0.25">
      <c r="A85" s="3">
        <v>4</v>
      </c>
      <c r="B85" s="3">
        <v>27</v>
      </c>
      <c r="C85" s="3">
        <v>5</v>
      </c>
      <c r="D85" s="3">
        <v>1682</v>
      </c>
      <c r="E85" s="3" t="s">
        <v>82</v>
      </c>
      <c r="F85" s="2"/>
    </row>
    <row r="86" spans="1:6" x14ac:dyDescent="0.25">
      <c r="A86" s="3">
        <v>4</v>
      </c>
      <c r="B86" s="3">
        <v>30</v>
      </c>
      <c r="C86" s="3">
        <v>1</v>
      </c>
      <c r="D86" s="3">
        <v>1146</v>
      </c>
      <c r="E86" s="3">
        <v>0</v>
      </c>
      <c r="F86" s="2"/>
    </row>
    <row r="87" spans="1:6" x14ac:dyDescent="0.25">
      <c r="A87" s="3">
        <v>5</v>
      </c>
      <c r="B87" s="3">
        <v>1</v>
      </c>
      <c r="C87" s="3">
        <v>2</v>
      </c>
      <c r="D87" s="3">
        <v>1488</v>
      </c>
      <c r="E87" s="3" t="s">
        <v>123</v>
      </c>
      <c r="F87" s="2"/>
    </row>
    <row r="88" spans="1:6" x14ac:dyDescent="0.25">
      <c r="A88" s="3">
        <v>5</v>
      </c>
      <c r="B88" s="3">
        <v>2</v>
      </c>
      <c r="C88" s="3">
        <v>3</v>
      </c>
      <c r="D88" s="3">
        <v>1121</v>
      </c>
      <c r="E88" s="3" t="s">
        <v>124</v>
      </c>
      <c r="F88" s="2"/>
    </row>
    <row r="89" spans="1:6" x14ac:dyDescent="0.25">
      <c r="A89" s="3">
        <v>5</v>
      </c>
      <c r="B89" s="3">
        <v>3</v>
      </c>
      <c r="C89" s="3">
        <v>4</v>
      </c>
      <c r="D89" s="3">
        <v>1147</v>
      </c>
      <c r="E89" s="3" t="s">
        <v>118</v>
      </c>
      <c r="F89" s="2"/>
    </row>
    <row r="90" spans="1:6" x14ac:dyDescent="0.25">
      <c r="A90" s="3">
        <v>5</v>
      </c>
      <c r="B90" s="3">
        <v>4</v>
      </c>
      <c r="C90" s="3">
        <v>5</v>
      </c>
      <c r="D90" s="3">
        <v>1455</v>
      </c>
      <c r="E90" s="3">
        <v>0</v>
      </c>
      <c r="F90" s="2"/>
    </row>
    <row r="91" spans="1:6" x14ac:dyDescent="0.25">
      <c r="A91" s="3">
        <v>5</v>
      </c>
      <c r="B91" s="3">
        <v>7</v>
      </c>
      <c r="C91" s="3">
        <v>1</v>
      </c>
      <c r="D91" s="3">
        <v>1330</v>
      </c>
      <c r="E91" s="3">
        <v>0</v>
      </c>
      <c r="F91" s="2"/>
    </row>
    <row r="92" spans="1:6" x14ac:dyDescent="0.25">
      <c r="A92" s="3">
        <v>5</v>
      </c>
      <c r="B92" s="3">
        <v>8</v>
      </c>
      <c r="C92" s="3">
        <v>2</v>
      </c>
      <c r="D92" s="3">
        <v>819</v>
      </c>
      <c r="E92" s="3">
        <v>0</v>
      </c>
      <c r="F92" s="2"/>
    </row>
    <row r="93" spans="1:6" x14ac:dyDescent="0.25">
      <c r="A93" s="3">
        <v>5</v>
      </c>
      <c r="B93" s="3">
        <v>9</v>
      </c>
      <c r="C93" s="3">
        <v>3</v>
      </c>
      <c r="D93" s="3">
        <v>743</v>
      </c>
      <c r="E93" s="3">
        <v>0</v>
      </c>
      <c r="F93" s="2"/>
    </row>
    <row r="94" spans="1:6" x14ac:dyDescent="0.25">
      <c r="A94" s="3">
        <v>5</v>
      </c>
      <c r="B94" s="3">
        <v>10</v>
      </c>
      <c r="C94" s="3">
        <v>4</v>
      </c>
      <c r="D94" s="3">
        <v>921</v>
      </c>
      <c r="E94" s="3">
        <v>0</v>
      </c>
      <c r="F94" s="2"/>
    </row>
    <row r="95" spans="1:6" x14ac:dyDescent="0.25">
      <c r="A95" s="3">
        <v>5</v>
      </c>
      <c r="B95" s="3">
        <v>11</v>
      </c>
      <c r="C95" s="3">
        <v>5</v>
      </c>
      <c r="D95" s="3">
        <v>1731</v>
      </c>
      <c r="E95" s="3" t="s">
        <v>115</v>
      </c>
      <c r="F95" s="2"/>
    </row>
    <row r="96" spans="1:6" x14ac:dyDescent="0.25">
      <c r="A96" s="3">
        <v>5</v>
      </c>
      <c r="B96" s="3">
        <v>14</v>
      </c>
      <c r="C96" s="3">
        <v>1</v>
      </c>
      <c r="D96" s="3">
        <v>1118</v>
      </c>
      <c r="E96" s="3">
        <v>0</v>
      </c>
      <c r="F96" s="2"/>
    </row>
    <row r="97" spans="1:6" x14ac:dyDescent="0.25">
      <c r="A97" s="3">
        <v>5</v>
      </c>
      <c r="B97" s="3">
        <v>15</v>
      </c>
      <c r="C97" s="3">
        <v>2</v>
      </c>
      <c r="D97" s="3">
        <v>1064</v>
      </c>
      <c r="E97" s="3">
        <v>0</v>
      </c>
      <c r="F97" s="2"/>
    </row>
    <row r="98" spans="1:6" x14ac:dyDescent="0.25">
      <c r="A98" s="3">
        <v>5</v>
      </c>
      <c r="B98" s="3">
        <v>16</v>
      </c>
      <c r="C98" s="3">
        <v>3</v>
      </c>
      <c r="D98" s="3">
        <v>869</v>
      </c>
      <c r="E98" s="3">
        <v>0</v>
      </c>
      <c r="F98" s="2"/>
    </row>
    <row r="99" spans="1:6" x14ac:dyDescent="0.25">
      <c r="A99" s="3">
        <v>5</v>
      </c>
      <c r="B99" s="3">
        <v>17</v>
      </c>
      <c r="C99" s="3">
        <v>4</v>
      </c>
      <c r="D99" s="3">
        <v>844</v>
      </c>
      <c r="E99" s="3">
        <v>0</v>
      </c>
      <c r="F99" s="2"/>
    </row>
    <row r="100" spans="1:6" x14ac:dyDescent="0.25">
      <c r="A100" s="3">
        <v>5</v>
      </c>
      <c r="B100" s="3">
        <v>18</v>
      </c>
      <c r="C100" s="3">
        <v>5</v>
      </c>
      <c r="D100" s="3">
        <v>1251</v>
      </c>
      <c r="E100" s="3">
        <v>0</v>
      </c>
      <c r="F100" s="2"/>
    </row>
    <row r="101" spans="1:6" x14ac:dyDescent="0.25">
      <c r="A101" s="3">
        <v>5</v>
      </c>
      <c r="B101" s="3">
        <v>21</v>
      </c>
      <c r="C101" s="3">
        <v>1</v>
      </c>
      <c r="D101" s="3">
        <v>1187</v>
      </c>
      <c r="E101" s="3">
        <v>0</v>
      </c>
      <c r="F101" s="2"/>
    </row>
    <row r="102" spans="1:6" x14ac:dyDescent="0.25">
      <c r="A102" s="3">
        <v>5</v>
      </c>
      <c r="B102" s="3">
        <v>22</v>
      </c>
      <c r="C102" s="3">
        <v>2</v>
      </c>
      <c r="D102" s="3">
        <v>785</v>
      </c>
      <c r="E102" s="3">
        <v>0</v>
      </c>
      <c r="F102" s="2"/>
    </row>
    <row r="103" spans="1:6" x14ac:dyDescent="0.25">
      <c r="A103" s="3">
        <v>5</v>
      </c>
      <c r="B103" s="3">
        <v>23</v>
      </c>
      <c r="C103" s="3">
        <v>3</v>
      </c>
      <c r="D103" s="3">
        <v>705</v>
      </c>
      <c r="E103" s="3">
        <v>0</v>
      </c>
      <c r="F103" s="2"/>
    </row>
    <row r="104" spans="1:6" x14ac:dyDescent="0.25">
      <c r="A104" s="3">
        <v>5</v>
      </c>
      <c r="B104" s="3">
        <v>24</v>
      </c>
      <c r="C104" s="3">
        <v>4</v>
      </c>
      <c r="D104" s="3">
        <v>890</v>
      </c>
      <c r="E104" s="3">
        <v>0</v>
      </c>
      <c r="F104" s="2"/>
    </row>
    <row r="105" spans="1:6" x14ac:dyDescent="0.25">
      <c r="A105" s="3">
        <v>5</v>
      </c>
      <c r="B105" s="3">
        <v>25</v>
      </c>
      <c r="C105" s="3">
        <v>5</v>
      </c>
      <c r="D105" s="3">
        <v>1754</v>
      </c>
      <c r="E105" s="3" t="s">
        <v>125</v>
      </c>
      <c r="F105" s="2"/>
    </row>
    <row r="106" spans="1:6" x14ac:dyDescent="0.25">
      <c r="A106" s="3">
        <v>5</v>
      </c>
      <c r="B106" s="3">
        <v>29</v>
      </c>
      <c r="C106" s="3">
        <v>2</v>
      </c>
      <c r="D106" s="3">
        <v>1310</v>
      </c>
      <c r="E106" s="3" t="s">
        <v>126</v>
      </c>
      <c r="F106" s="2"/>
    </row>
    <row r="107" spans="1:6" x14ac:dyDescent="0.25">
      <c r="A107" s="3">
        <v>5</v>
      </c>
      <c r="B107" s="3">
        <v>30</v>
      </c>
      <c r="C107" s="3">
        <v>3</v>
      </c>
      <c r="D107" s="3">
        <v>937</v>
      </c>
      <c r="E107" s="3">
        <v>0</v>
      </c>
      <c r="F107" s="2"/>
    </row>
    <row r="108" spans="1:6" x14ac:dyDescent="0.25">
      <c r="A108" s="3">
        <v>5</v>
      </c>
      <c r="B108" s="3">
        <v>31</v>
      </c>
      <c r="C108" s="3">
        <v>4</v>
      </c>
      <c r="D108" s="3">
        <v>956</v>
      </c>
      <c r="E108" s="3">
        <v>0</v>
      </c>
      <c r="F108" s="2"/>
    </row>
    <row r="109" spans="1:6" x14ac:dyDescent="0.25">
      <c r="A109" s="3">
        <v>6</v>
      </c>
      <c r="B109" s="3">
        <v>1</v>
      </c>
      <c r="C109" s="3">
        <v>5</v>
      </c>
      <c r="D109" s="3">
        <v>2068</v>
      </c>
      <c r="E109" s="3" t="s">
        <v>127</v>
      </c>
      <c r="F109" s="2"/>
    </row>
    <row r="110" spans="1:6" x14ac:dyDescent="0.25">
      <c r="A110" s="3">
        <v>6</v>
      </c>
      <c r="B110" s="3">
        <v>4</v>
      </c>
      <c r="C110" s="3">
        <v>1</v>
      </c>
      <c r="D110" s="3">
        <v>1383</v>
      </c>
      <c r="E110" s="3">
        <v>0</v>
      </c>
      <c r="F110" s="2"/>
    </row>
    <row r="111" spans="1:6" x14ac:dyDescent="0.25">
      <c r="A111" s="3">
        <v>6</v>
      </c>
      <c r="B111" s="3">
        <v>5</v>
      </c>
      <c r="C111" s="3">
        <v>2</v>
      </c>
      <c r="D111" s="3">
        <v>842</v>
      </c>
      <c r="E111" s="3">
        <v>0</v>
      </c>
      <c r="F111" s="2"/>
    </row>
    <row r="112" spans="1:6" x14ac:dyDescent="0.25">
      <c r="A112" s="3">
        <v>6</v>
      </c>
      <c r="B112" s="3">
        <v>6</v>
      </c>
      <c r="C112" s="3">
        <v>3</v>
      </c>
      <c r="D112" s="3">
        <v>923</v>
      </c>
      <c r="E112" s="3">
        <v>0</v>
      </c>
      <c r="F112" s="2"/>
    </row>
    <row r="113" spans="1:6" x14ac:dyDescent="0.25">
      <c r="A113" s="3">
        <v>6</v>
      </c>
      <c r="B113" s="3">
        <v>7</v>
      </c>
      <c r="C113" s="3">
        <v>4</v>
      </c>
      <c r="D113" s="3">
        <v>959</v>
      </c>
      <c r="E113" s="3">
        <v>0</v>
      </c>
      <c r="F113" s="2"/>
    </row>
    <row r="114" spans="1:6" x14ac:dyDescent="0.25">
      <c r="A114" s="3">
        <v>6</v>
      </c>
      <c r="B114" s="3">
        <v>8</v>
      </c>
      <c r="C114" s="3">
        <v>5</v>
      </c>
      <c r="D114" s="3">
        <v>1820</v>
      </c>
      <c r="E114" s="3" t="s">
        <v>82</v>
      </c>
      <c r="F114" s="2"/>
    </row>
    <row r="115" spans="1:6" x14ac:dyDescent="0.25">
      <c r="A115" s="3">
        <v>6</v>
      </c>
      <c r="B115" s="3">
        <v>11</v>
      </c>
      <c r="C115" s="3">
        <v>1</v>
      </c>
      <c r="D115" s="3">
        <v>1164</v>
      </c>
      <c r="E115" s="3">
        <v>0</v>
      </c>
      <c r="F115" s="2"/>
    </row>
    <row r="116" spans="1:6" x14ac:dyDescent="0.25">
      <c r="A116" s="3">
        <v>6</v>
      </c>
      <c r="B116" s="3">
        <v>12</v>
      </c>
      <c r="C116" s="3">
        <v>2</v>
      </c>
      <c r="D116" s="3">
        <v>928</v>
      </c>
      <c r="E116" s="3">
        <v>0</v>
      </c>
      <c r="F116" s="2"/>
    </row>
    <row r="117" spans="1:6" x14ac:dyDescent="0.25">
      <c r="A117" s="3">
        <v>6</v>
      </c>
      <c r="B117" s="3">
        <v>14</v>
      </c>
      <c r="C117" s="3">
        <v>4</v>
      </c>
      <c r="D117" s="3">
        <v>919</v>
      </c>
      <c r="E117" s="3">
        <v>0</v>
      </c>
      <c r="F117" s="2"/>
    </row>
    <row r="118" spans="1:6" x14ac:dyDescent="0.25">
      <c r="A118" s="3">
        <v>6</v>
      </c>
      <c r="B118" s="3">
        <v>15</v>
      </c>
      <c r="C118" s="3">
        <v>5</v>
      </c>
      <c r="D118" s="3">
        <v>1460</v>
      </c>
      <c r="E118" s="3">
        <v>0</v>
      </c>
      <c r="F118" s="2"/>
    </row>
    <row r="119" spans="1:6" x14ac:dyDescent="0.25">
      <c r="A119" s="3">
        <v>6</v>
      </c>
      <c r="B119" s="3">
        <v>18</v>
      </c>
      <c r="C119" s="3">
        <v>1</v>
      </c>
      <c r="D119" s="3">
        <v>1081</v>
      </c>
      <c r="E119" s="3">
        <v>0</v>
      </c>
      <c r="F119" s="2"/>
    </row>
    <row r="120" spans="1:6" x14ac:dyDescent="0.25">
      <c r="A120" s="3">
        <v>6</v>
      </c>
      <c r="B120" s="3">
        <v>19</v>
      </c>
      <c r="C120" s="3">
        <v>2</v>
      </c>
      <c r="D120" s="3">
        <v>993</v>
      </c>
      <c r="E120" s="3">
        <v>0</v>
      </c>
      <c r="F120" s="2"/>
    </row>
    <row r="121" spans="1:6" x14ac:dyDescent="0.25">
      <c r="A121" s="3">
        <v>6</v>
      </c>
      <c r="B121" s="3">
        <v>20</v>
      </c>
      <c r="C121" s="3">
        <v>3</v>
      </c>
      <c r="D121" s="3">
        <v>862</v>
      </c>
      <c r="E121" s="3">
        <v>0</v>
      </c>
      <c r="F121" s="2"/>
    </row>
    <row r="122" spans="1:6" x14ac:dyDescent="0.25">
      <c r="A122" s="3">
        <v>6</v>
      </c>
      <c r="B122" s="3">
        <v>21</v>
      </c>
      <c r="C122" s="3">
        <v>4</v>
      </c>
      <c r="D122" s="3">
        <v>900</v>
      </c>
      <c r="E122" s="3">
        <v>0</v>
      </c>
      <c r="F122" s="2"/>
    </row>
    <row r="123" spans="1:6" x14ac:dyDescent="0.25">
      <c r="A123" s="3">
        <v>6</v>
      </c>
      <c r="B123" s="3">
        <v>22</v>
      </c>
      <c r="C123" s="3">
        <v>5</v>
      </c>
      <c r="D123" s="3">
        <v>1769</v>
      </c>
      <c r="E123" s="3" t="s">
        <v>121</v>
      </c>
      <c r="F123" s="2"/>
    </row>
    <row r="124" spans="1:6" x14ac:dyDescent="0.25">
      <c r="A124" s="3">
        <v>6</v>
      </c>
      <c r="B124" s="3">
        <v>25</v>
      </c>
      <c r="C124" s="3">
        <v>1</v>
      </c>
      <c r="D124" s="3">
        <v>1059</v>
      </c>
      <c r="E124" s="3">
        <v>0</v>
      </c>
      <c r="F124" s="2"/>
    </row>
    <row r="125" spans="1:6" x14ac:dyDescent="0.25">
      <c r="A125" s="3">
        <v>6</v>
      </c>
      <c r="B125" s="3">
        <v>26</v>
      </c>
      <c r="C125" s="3">
        <v>2</v>
      </c>
      <c r="D125" s="3">
        <v>924</v>
      </c>
      <c r="E125" s="3">
        <v>0</v>
      </c>
      <c r="F125" s="2"/>
    </row>
    <row r="126" spans="1:6" x14ac:dyDescent="0.25">
      <c r="A126" s="3">
        <v>6</v>
      </c>
      <c r="B126" s="3">
        <v>27</v>
      </c>
      <c r="C126" s="3">
        <v>3</v>
      </c>
      <c r="D126" s="3">
        <v>859</v>
      </c>
      <c r="E126" s="3">
        <v>0</v>
      </c>
      <c r="F126" s="2"/>
    </row>
    <row r="127" spans="1:6" x14ac:dyDescent="0.25">
      <c r="A127" s="3">
        <v>6</v>
      </c>
      <c r="B127" s="3">
        <v>28</v>
      </c>
      <c r="C127" s="3">
        <v>4</v>
      </c>
      <c r="D127" s="3">
        <v>805</v>
      </c>
      <c r="E127" s="3">
        <v>0</v>
      </c>
      <c r="F127" s="2"/>
    </row>
    <row r="128" spans="1:6" x14ac:dyDescent="0.25">
      <c r="A128" s="3">
        <v>6</v>
      </c>
      <c r="B128" s="3">
        <v>29</v>
      </c>
      <c r="C128" s="3">
        <v>5</v>
      </c>
      <c r="D128" s="3">
        <v>1606</v>
      </c>
      <c r="E128" s="3">
        <v>0</v>
      </c>
      <c r="F128" s="2"/>
    </row>
    <row r="129" spans="1:6" x14ac:dyDescent="0.25">
      <c r="A129" s="3">
        <v>7</v>
      </c>
      <c r="B129" s="3">
        <v>2</v>
      </c>
      <c r="C129" s="3">
        <v>1</v>
      </c>
      <c r="D129" s="3">
        <v>1648</v>
      </c>
      <c r="E129" s="3" t="s">
        <v>124</v>
      </c>
      <c r="F129" s="2"/>
    </row>
    <row r="130" spans="1:6" x14ac:dyDescent="0.25">
      <c r="A130" s="3">
        <v>7</v>
      </c>
      <c r="B130" s="3">
        <v>3</v>
      </c>
      <c r="C130" s="3">
        <v>2</v>
      </c>
      <c r="D130" s="3">
        <v>1372</v>
      </c>
      <c r="E130" s="3" t="s">
        <v>128</v>
      </c>
      <c r="F130" s="2"/>
    </row>
    <row r="131" spans="1:6" x14ac:dyDescent="0.25">
      <c r="A131" s="3">
        <v>7</v>
      </c>
      <c r="B131" s="3">
        <v>5</v>
      </c>
      <c r="C131" s="3">
        <v>4</v>
      </c>
      <c r="D131" s="3">
        <v>1283</v>
      </c>
      <c r="E131" s="3" t="s">
        <v>129</v>
      </c>
      <c r="F131" s="2"/>
    </row>
    <row r="132" spans="1:6" x14ac:dyDescent="0.25">
      <c r="A132" s="3">
        <v>7</v>
      </c>
      <c r="B132" s="3">
        <v>6</v>
      </c>
      <c r="C132" s="3">
        <v>5</v>
      </c>
      <c r="D132" s="3">
        <v>1740</v>
      </c>
      <c r="E132" s="3" t="s">
        <v>130</v>
      </c>
      <c r="F132" s="2"/>
    </row>
    <row r="133" spans="1:6" x14ac:dyDescent="0.25">
      <c r="A133" s="3">
        <v>7</v>
      </c>
      <c r="B133" s="3">
        <v>9</v>
      </c>
      <c r="C133" s="3">
        <v>1</v>
      </c>
      <c r="D133" s="3">
        <v>1195</v>
      </c>
      <c r="E133" s="3">
        <v>0</v>
      </c>
      <c r="F133" s="2"/>
    </row>
    <row r="134" spans="1:6" x14ac:dyDescent="0.25">
      <c r="A134" s="3">
        <v>7</v>
      </c>
      <c r="B134" s="3">
        <v>10</v>
      </c>
      <c r="C134" s="3">
        <v>2</v>
      </c>
      <c r="D134" s="3">
        <v>880</v>
      </c>
      <c r="E134" s="3">
        <v>0</v>
      </c>
      <c r="F134" s="2"/>
    </row>
    <row r="135" spans="1:6" x14ac:dyDescent="0.25">
      <c r="A135" s="3">
        <v>7</v>
      </c>
      <c r="B135" s="3">
        <v>11</v>
      </c>
      <c r="C135" s="3">
        <v>3</v>
      </c>
      <c r="D135" s="3">
        <v>855</v>
      </c>
      <c r="E135" s="3">
        <v>0</v>
      </c>
      <c r="F135" s="2"/>
    </row>
    <row r="136" spans="1:6" x14ac:dyDescent="0.25">
      <c r="A136" s="3">
        <v>7</v>
      </c>
      <c r="B136" s="3">
        <v>12</v>
      </c>
      <c r="C136" s="3">
        <v>4</v>
      </c>
      <c r="D136" s="3">
        <v>955</v>
      </c>
      <c r="E136" s="3">
        <v>0</v>
      </c>
      <c r="F136" s="2"/>
    </row>
    <row r="137" spans="1:6" x14ac:dyDescent="0.25">
      <c r="A137" s="3">
        <v>7</v>
      </c>
      <c r="B137" s="3">
        <v>13</v>
      </c>
      <c r="C137" s="3">
        <v>5</v>
      </c>
      <c r="D137" s="3">
        <v>1466</v>
      </c>
      <c r="E137" s="3">
        <v>0</v>
      </c>
      <c r="F137" s="2"/>
    </row>
    <row r="138" spans="1:6" x14ac:dyDescent="0.25">
      <c r="A138" s="3">
        <v>7</v>
      </c>
      <c r="B138" s="3">
        <v>16</v>
      </c>
      <c r="C138" s="3">
        <v>1</v>
      </c>
      <c r="D138" s="3">
        <v>1290</v>
      </c>
      <c r="E138" s="3">
        <v>0</v>
      </c>
      <c r="F138" s="2"/>
    </row>
    <row r="139" spans="1:6" x14ac:dyDescent="0.25">
      <c r="A139" s="3">
        <v>7</v>
      </c>
      <c r="B139" s="3">
        <v>17</v>
      </c>
      <c r="C139" s="3">
        <v>2</v>
      </c>
      <c r="D139" s="3">
        <v>968</v>
      </c>
      <c r="E139" s="3">
        <v>0</v>
      </c>
      <c r="F139" s="2"/>
    </row>
    <row r="140" spans="1:6" x14ac:dyDescent="0.25">
      <c r="A140" s="3">
        <v>7</v>
      </c>
      <c r="B140" s="3">
        <v>18</v>
      </c>
      <c r="C140" s="3">
        <v>3</v>
      </c>
      <c r="D140" s="3">
        <v>831</v>
      </c>
      <c r="E140" s="3">
        <v>0</v>
      </c>
      <c r="F140" s="2"/>
    </row>
    <row r="141" spans="1:6" x14ac:dyDescent="0.25">
      <c r="A141" s="3">
        <v>7</v>
      </c>
      <c r="B141" s="3">
        <v>19</v>
      </c>
      <c r="C141" s="3">
        <v>4</v>
      </c>
      <c r="D141" s="3">
        <v>838</v>
      </c>
      <c r="E141" s="3">
        <v>0</v>
      </c>
      <c r="F141" s="2"/>
    </row>
    <row r="142" spans="1:6" x14ac:dyDescent="0.25">
      <c r="A142" s="3">
        <v>7</v>
      </c>
      <c r="B142" s="3">
        <v>20</v>
      </c>
      <c r="C142" s="3">
        <v>5</v>
      </c>
      <c r="D142" s="3">
        <v>1747</v>
      </c>
      <c r="E142" s="3" t="s">
        <v>82</v>
      </c>
      <c r="F142" s="2"/>
    </row>
    <row r="143" spans="1:6" x14ac:dyDescent="0.25">
      <c r="A143" s="3">
        <v>7</v>
      </c>
      <c r="B143" s="3">
        <v>23</v>
      </c>
      <c r="C143" s="3">
        <v>1</v>
      </c>
      <c r="D143" s="3">
        <v>1182</v>
      </c>
      <c r="E143" s="3">
        <v>0</v>
      </c>
      <c r="F143" s="2"/>
    </row>
    <row r="144" spans="1:6" x14ac:dyDescent="0.25">
      <c r="A144" s="3">
        <v>7</v>
      </c>
      <c r="B144" s="3">
        <v>24</v>
      </c>
      <c r="C144" s="3">
        <v>2</v>
      </c>
      <c r="D144" s="3">
        <v>842</v>
      </c>
      <c r="E144" s="3">
        <v>0</v>
      </c>
      <c r="F144" s="2"/>
    </row>
    <row r="145" spans="1:6" x14ac:dyDescent="0.25">
      <c r="A145" s="3">
        <v>7</v>
      </c>
      <c r="B145" s="3">
        <v>25</v>
      </c>
      <c r="C145" s="3">
        <v>3</v>
      </c>
      <c r="D145" s="3">
        <v>818</v>
      </c>
      <c r="E145" s="3">
        <v>0</v>
      </c>
      <c r="F145" s="2"/>
    </row>
    <row r="146" spans="1:6" x14ac:dyDescent="0.25">
      <c r="A146" s="3">
        <v>7</v>
      </c>
      <c r="B146" s="3">
        <v>26</v>
      </c>
      <c r="C146" s="3">
        <v>4</v>
      </c>
      <c r="D146" s="3">
        <v>822</v>
      </c>
      <c r="E146" s="3">
        <v>0</v>
      </c>
      <c r="F146" s="2"/>
    </row>
    <row r="147" spans="1:6" x14ac:dyDescent="0.25">
      <c r="A147" s="3">
        <v>7</v>
      </c>
      <c r="B147" s="3">
        <v>27</v>
      </c>
      <c r="C147" s="3">
        <v>5</v>
      </c>
      <c r="D147" s="3">
        <v>1278</v>
      </c>
      <c r="E147" s="3">
        <v>0</v>
      </c>
      <c r="F147" s="2"/>
    </row>
    <row r="148" spans="1:6" x14ac:dyDescent="0.25">
      <c r="A148" s="3">
        <v>7</v>
      </c>
      <c r="B148" s="3">
        <v>30</v>
      </c>
      <c r="C148" s="3">
        <v>1</v>
      </c>
      <c r="D148" s="3">
        <v>1184</v>
      </c>
      <c r="E148" s="3">
        <v>0</v>
      </c>
      <c r="F148" s="2"/>
    </row>
    <row r="149" spans="1:6" x14ac:dyDescent="0.25">
      <c r="A149" s="3">
        <v>7</v>
      </c>
      <c r="B149" s="3">
        <v>31</v>
      </c>
      <c r="C149" s="3">
        <v>2</v>
      </c>
      <c r="D149" s="3">
        <v>989</v>
      </c>
      <c r="E149" s="3">
        <v>0</v>
      </c>
      <c r="F149" s="2"/>
    </row>
    <row r="150" spans="1:6" x14ac:dyDescent="0.25">
      <c r="A150" s="3">
        <v>8</v>
      </c>
      <c r="B150" s="3">
        <v>1</v>
      </c>
      <c r="C150" s="3">
        <v>3</v>
      </c>
      <c r="D150" s="3">
        <v>1506</v>
      </c>
      <c r="E150" s="3" t="s">
        <v>127</v>
      </c>
      <c r="F150" s="2"/>
    </row>
    <row r="151" spans="1:6" x14ac:dyDescent="0.25">
      <c r="A151" s="3">
        <v>8</v>
      </c>
      <c r="B151" s="3">
        <v>2</v>
      </c>
      <c r="C151" s="3">
        <v>4</v>
      </c>
      <c r="D151" s="3">
        <v>1155</v>
      </c>
      <c r="E151" s="3" t="s">
        <v>131</v>
      </c>
      <c r="F151" s="2"/>
    </row>
    <row r="152" spans="1:6" x14ac:dyDescent="0.25">
      <c r="A152" s="3">
        <v>8</v>
      </c>
      <c r="B152" s="3">
        <v>3</v>
      </c>
      <c r="C152" s="3">
        <v>5</v>
      </c>
      <c r="D152" s="3">
        <v>1889</v>
      </c>
      <c r="E152" s="3" t="s">
        <v>132</v>
      </c>
      <c r="F152" s="2"/>
    </row>
    <row r="153" spans="1:6" x14ac:dyDescent="0.25">
      <c r="A153" s="3">
        <v>8</v>
      </c>
      <c r="B153" s="3">
        <v>6</v>
      </c>
      <c r="C153" s="3">
        <v>1</v>
      </c>
      <c r="D153" s="3">
        <v>1235</v>
      </c>
      <c r="E153" s="3">
        <v>0</v>
      </c>
      <c r="F153" s="2"/>
    </row>
    <row r="154" spans="1:6" x14ac:dyDescent="0.25">
      <c r="A154" s="3">
        <v>8</v>
      </c>
      <c r="B154" s="3">
        <v>7</v>
      </c>
      <c r="C154" s="3">
        <v>2</v>
      </c>
      <c r="D154" s="3">
        <v>957</v>
      </c>
      <c r="E154" s="3">
        <v>0</v>
      </c>
      <c r="F154" s="2"/>
    </row>
    <row r="155" spans="1:6" x14ac:dyDescent="0.25">
      <c r="A155" s="3">
        <v>8</v>
      </c>
      <c r="B155" s="3">
        <v>8</v>
      </c>
      <c r="C155" s="3">
        <v>3</v>
      </c>
      <c r="D155" s="3">
        <v>891</v>
      </c>
      <c r="E155" s="3">
        <v>0</v>
      </c>
      <c r="F155" s="2"/>
    </row>
    <row r="156" spans="1:6" x14ac:dyDescent="0.25">
      <c r="A156" s="3">
        <v>8</v>
      </c>
      <c r="B156" s="3">
        <v>9</v>
      </c>
      <c r="C156" s="3">
        <v>4</v>
      </c>
      <c r="D156" s="3">
        <v>1067</v>
      </c>
      <c r="E156" s="3">
        <v>0</v>
      </c>
      <c r="F156" s="2"/>
    </row>
    <row r="157" spans="1:6" x14ac:dyDescent="0.25">
      <c r="A157" s="3">
        <v>8</v>
      </c>
      <c r="B157" s="3">
        <v>10</v>
      </c>
      <c r="C157" s="3">
        <v>5</v>
      </c>
      <c r="D157" s="3">
        <v>1475</v>
      </c>
      <c r="E157" s="3">
        <v>0</v>
      </c>
      <c r="F157" s="2"/>
    </row>
    <row r="158" spans="1:6" x14ac:dyDescent="0.25">
      <c r="A158" s="3">
        <v>8</v>
      </c>
      <c r="B158" s="3">
        <v>13</v>
      </c>
      <c r="C158" s="3">
        <v>1</v>
      </c>
      <c r="D158" s="3">
        <v>1051</v>
      </c>
      <c r="E158" s="3">
        <v>0</v>
      </c>
      <c r="F158" s="2"/>
    </row>
    <row r="159" spans="1:6" x14ac:dyDescent="0.25">
      <c r="A159" s="3">
        <v>8</v>
      </c>
      <c r="B159" s="3">
        <v>14</v>
      </c>
      <c r="C159" s="3">
        <v>2</v>
      </c>
      <c r="D159" s="3">
        <v>742</v>
      </c>
      <c r="E159" s="3">
        <v>0</v>
      </c>
      <c r="F159" s="2"/>
    </row>
    <row r="160" spans="1:6" x14ac:dyDescent="0.25">
      <c r="A160" s="3">
        <v>8</v>
      </c>
      <c r="B160" s="3">
        <v>15</v>
      </c>
      <c r="C160" s="3">
        <v>3</v>
      </c>
      <c r="D160" s="3">
        <v>903</v>
      </c>
      <c r="E160" s="3">
        <v>0</v>
      </c>
      <c r="F160" s="2"/>
    </row>
    <row r="161" spans="1:6" x14ac:dyDescent="0.25">
      <c r="A161" s="3">
        <v>8</v>
      </c>
      <c r="B161" s="3">
        <v>16</v>
      </c>
      <c r="C161" s="3">
        <v>4</v>
      </c>
      <c r="D161" s="3">
        <v>793</v>
      </c>
      <c r="E161" s="3">
        <v>0</v>
      </c>
      <c r="F161" s="2"/>
    </row>
    <row r="162" spans="1:6" x14ac:dyDescent="0.25">
      <c r="A162" s="3">
        <v>8</v>
      </c>
      <c r="B162" s="3">
        <v>17</v>
      </c>
      <c r="C162" s="3">
        <v>5</v>
      </c>
      <c r="D162" s="3">
        <v>1515</v>
      </c>
      <c r="E162" s="3" t="s">
        <v>82</v>
      </c>
      <c r="F162" s="2"/>
    </row>
    <row r="163" spans="1:6" x14ac:dyDescent="0.25">
      <c r="A163" s="3">
        <v>8</v>
      </c>
      <c r="B163" s="3">
        <v>20</v>
      </c>
      <c r="C163" s="3">
        <v>1</v>
      </c>
      <c r="D163" s="3">
        <v>1127</v>
      </c>
      <c r="E163" s="3">
        <v>0</v>
      </c>
      <c r="F163" s="2"/>
    </row>
    <row r="164" spans="1:6" x14ac:dyDescent="0.25">
      <c r="A164" s="3">
        <v>8</v>
      </c>
      <c r="B164" s="3">
        <v>21</v>
      </c>
      <c r="C164" s="3">
        <v>2</v>
      </c>
      <c r="D164" s="3">
        <v>860</v>
      </c>
      <c r="E164" s="3">
        <v>0</v>
      </c>
      <c r="F164" s="2"/>
    </row>
    <row r="165" spans="1:6" x14ac:dyDescent="0.25">
      <c r="A165" s="3">
        <v>8</v>
      </c>
      <c r="B165" s="3">
        <v>22</v>
      </c>
      <c r="C165" s="3">
        <v>3</v>
      </c>
      <c r="D165" s="3">
        <v>778</v>
      </c>
      <c r="E165" s="3">
        <v>0</v>
      </c>
      <c r="F165" s="2"/>
    </row>
    <row r="166" spans="1:6" x14ac:dyDescent="0.25">
      <c r="A166" s="3">
        <v>8</v>
      </c>
      <c r="B166" s="3">
        <v>23</v>
      </c>
      <c r="C166" s="3">
        <v>4</v>
      </c>
      <c r="D166" s="3">
        <v>784</v>
      </c>
      <c r="E166" s="3" t="s">
        <v>134</v>
      </c>
      <c r="F166" s="2"/>
    </row>
    <row r="167" spans="1:6" x14ac:dyDescent="0.25">
      <c r="A167" s="3">
        <v>8</v>
      </c>
      <c r="B167" s="3">
        <v>24</v>
      </c>
      <c r="C167" s="3">
        <v>5</v>
      </c>
      <c r="D167" s="3">
        <v>1060</v>
      </c>
      <c r="E167" s="3" t="s">
        <v>133</v>
      </c>
      <c r="F167" s="2"/>
    </row>
    <row r="168" spans="1:6" x14ac:dyDescent="0.25">
      <c r="A168" s="3">
        <v>8</v>
      </c>
      <c r="B168" s="3">
        <v>27</v>
      </c>
      <c r="C168" s="3">
        <v>1</v>
      </c>
      <c r="D168" s="3">
        <v>930</v>
      </c>
      <c r="E168" s="3" t="s">
        <v>135</v>
      </c>
      <c r="F168" s="2"/>
    </row>
    <row r="169" spans="1:6" x14ac:dyDescent="0.25">
      <c r="A169" s="3">
        <v>8</v>
      </c>
      <c r="B169" s="3">
        <v>28</v>
      </c>
      <c r="C169" s="3">
        <v>2</v>
      </c>
      <c r="D169" s="3">
        <v>738</v>
      </c>
      <c r="E169" s="3" t="s">
        <v>133</v>
      </c>
      <c r="F169" s="2"/>
    </row>
    <row r="170" spans="1:6" x14ac:dyDescent="0.25">
      <c r="A170" s="3">
        <v>8</v>
      </c>
      <c r="B170" s="3">
        <v>29</v>
      </c>
      <c r="C170" s="3">
        <v>3</v>
      </c>
      <c r="D170" s="3">
        <v>660</v>
      </c>
      <c r="E170" s="3" t="s">
        <v>136</v>
      </c>
      <c r="F170" s="2"/>
    </row>
    <row r="171" spans="1:6" x14ac:dyDescent="0.25">
      <c r="A171" s="3">
        <v>8</v>
      </c>
      <c r="B171" s="3">
        <v>30</v>
      </c>
      <c r="C171" s="3">
        <v>4</v>
      </c>
      <c r="D171" s="3">
        <v>800</v>
      </c>
      <c r="E171" s="3" t="s">
        <v>133</v>
      </c>
      <c r="F171" s="2"/>
    </row>
    <row r="172" spans="1:6" x14ac:dyDescent="0.25">
      <c r="A172" s="3">
        <v>8</v>
      </c>
      <c r="B172" s="3">
        <v>31</v>
      </c>
      <c r="C172" s="3">
        <v>5</v>
      </c>
      <c r="D172" s="3">
        <v>1897</v>
      </c>
      <c r="E172" s="3" t="s">
        <v>137</v>
      </c>
      <c r="F172" s="2"/>
    </row>
    <row r="173" spans="1:6" x14ac:dyDescent="0.25">
      <c r="A173" s="3">
        <v>9</v>
      </c>
      <c r="B173" s="3">
        <v>4</v>
      </c>
      <c r="C173" s="3">
        <v>2</v>
      </c>
      <c r="D173" s="3">
        <v>1491</v>
      </c>
      <c r="E173" s="3" t="s">
        <v>126</v>
      </c>
      <c r="F173" s="2"/>
    </row>
    <row r="174" spans="1:6" x14ac:dyDescent="0.25">
      <c r="A174" s="3">
        <v>9</v>
      </c>
      <c r="B174" s="3">
        <v>5</v>
      </c>
      <c r="C174" s="3">
        <v>3</v>
      </c>
      <c r="D174" s="3">
        <v>859</v>
      </c>
      <c r="E174" s="3">
        <v>0</v>
      </c>
      <c r="F174" s="2"/>
    </row>
    <row r="175" spans="1:6" x14ac:dyDescent="0.25">
      <c r="A175" s="3">
        <v>9</v>
      </c>
      <c r="B175" s="3">
        <v>6</v>
      </c>
      <c r="C175" s="3">
        <v>4</v>
      </c>
      <c r="D175" s="3">
        <v>810</v>
      </c>
      <c r="E175" s="3">
        <v>0</v>
      </c>
      <c r="F175" s="2"/>
    </row>
    <row r="176" spans="1:6" x14ac:dyDescent="0.25">
      <c r="A176" s="3">
        <v>9</v>
      </c>
      <c r="B176" s="3">
        <v>7</v>
      </c>
      <c r="C176" s="3">
        <v>5</v>
      </c>
      <c r="D176" s="3">
        <v>1173</v>
      </c>
      <c r="E176" s="3">
        <v>0</v>
      </c>
      <c r="F176" s="2"/>
    </row>
    <row r="177" spans="1:6" x14ac:dyDescent="0.25">
      <c r="A177" s="3">
        <v>9</v>
      </c>
      <c r="B177" s="3">
        <v>10</v>
      </c>
      <c r="C177" s="3">
        <v>1</v>
      </c>
      <c r="D177" s="3">
        <v>929</v>
      </c>
      <c r="E177" s="3">
        <v>0</v>
      </c>
      <c r="F177" s="2"/>
    </row>
    <row r="178" spans="1:6" x14ac:dyDescent="0.25">
      <c r="A178" s="3">
        <v>9</v>
      </c>
      <c r="B178" s="3">
        <v>11</v>
      </c>
      <c r="C178" s="3">
        <v>2</v>
      </c>
      <c r="D178" s="3">
        <v>701</v>
      </c>
      <c r="E178" s="3">
        <v>0</v>
      </c>
      <c r="F178" s="2"/>
    </row>
    <row r="179" spans="1:6" x14ac:dyDescent="0.25">
      <c r="A179" s="3">
        <v>9</v>
      </c>
      <c r="B179" s="3">
        <v>12</v>
      </c>
      <c r="C179" s="3">
        <v>3</v>
      </c>
      <c r="D179" s="3">
        <v>647</v>
      </c>
      <c r="E179" s="3">
        <v>0</v>
      </c>
      <c r="F179" s="2"/>
    </row>
    <row r="180" spans="1:6" x14ac:dyDescent="0.25">
      <c r="A180" s="3">
        <v>9</v>
      </c>
      <c r="B180" s="3">
        <v>13</v>
      </c>
      <c r="C180" s="3">
        <v>4</v>
      </c>
      <c r="D180" s="3">
        <v>851</v>
      </c>
      <c r="E180" s="3">
        <v>0</v>
      </c>
      <c r="F180" s="2"/>
    </row>
    <row r="181" spans="1:6" x14ac:dyDescent="0.25">
      <c r="A181" s="3">
        <v>9</v>
      </c>
      <c r="B181" s="3">
        <v>14</v>
      </c>
      <c r="C181" s="3">
        <v>5</v>
      </c>
      <c r="D181" s="3">
        <v>1559</v>
      </c>
      <c r="E181" s="3" t="s">
        <v>82</v>
      </c>
      <c r="F181" s="2"/>
    </row>
    <row r="182" spans="1:6" x14ac:dyDescent="0.25">
      <c r="A182" s="3">
        <v>9</v>
      </c>
      <c r="B182" s="3">
        <v>17</v>
      </c>
      <c r="C182" s="3">
        <v>1</v>
      </c>
      <c r="D182" s="3">
        <v>1090</v>
      </c>
      <c r="E182" s="3">
        <v>0</v>
      </c>
      <c r="F182" s="2"/>
    </row>
    <row r="183" spans="1:6" x14ac:dyDescent="0.25">
      <c r="A183" s="3">
        <v>9</v>
      </c>
      <c r="B183" s="3">
        <v>18</v>
      </c>
      <c r="C183" s="3">
        <v>2</v>
      </c>
      <c r="D183" s="3">
        <v>404</v>
      </c>
      <c r="E183" s="3">
        <v>0</v>
      </c>
      <c r="F183" s="2"/>
    </row>
    <row r="184" spans="1:6" x14ac:dyDescent="0.25">
      <c r="A184" s="3">
        <v>9</v>
      </c>
      <c r="B184" s="3">
        <v>19</v>
      </c>
      <c r="C184" s="3">
        <v>3</v>
      </c>
      <c r="D184" s="3">
        <v>586</v>
      </c>
      <c r="E184" s="3">
        <v>0</v>
      </c>
      <c r="F184" s="2"/>
    </row>
    <row r="185" spans="1:6" x14ac:dyDescent="0.25">
      <c r="A185" s="3">
        <v>9</v>
      </c>
      <c r="B185" s="3">
        <v>20</v>
      </c>
      <c r="C185" s="3">
        <v>4</v>
      </c>
      <c r="D185" s="3">
        <v>683</v>
      </c>
      <c r="E185" s="3">
        <v>0</v>
      </c>
      <c r="F185" s="2"/>
    </row>
    <row r="186" spans="1:6" x14ac:dyDescent="0.25">
      <c r="A186" s="3">
        <v>9</v>
      </c>
      <c r="B186" s="3">
        <v>21</v>
      </c>
      <c r="C186" s="3">
        <v>5</v>
      </c>
      <c r="D186" s="3">
        <v>1124</v>
      </c>
      <c r="E186" s="3">
        <v>0</v>
      </c>
      <c r="F186" s="2"/>
    </row>
    <row r="187" spans="1:6" x14ac:dyDescent="0.25">
      <c r="A187" s="3">
        <v>9</v>
      </c>
      <c r="B187" s="3">
        <v>24</v>
      </c>
      <c r="C187" s="3">
        <v>1</v>
      </c>
      <c r="D187" s="3">
        <v>953</v>
      </c>
      <c r="E187" s="3">
        <v>0</v>
      </c>
      <c r="F187" s="2"/>
    </row>
    <row r="188" spans="1:6" x14ac:dyDescent="0.25">
      <c r="A188" s="3">
        <v>9</v>
      </c>
      <c r="B188" s="3">
        <v>25</v>
      </c>
      <c r="C188" s="3">
        <v>2</v>
      </c>
      <c r="D188" s="3">
        <v>697</v>
      </c>
      <c r="E188" s="3">
        <v>0</v>
      </c>
      <c r="F188" s="2"/>
    </row>
    <row r="189" spans="1:6" x14ac:dyDescent="0.25">
      <c r="A189" s="3">
        <v>9</v>
      </c>
      <c r="B189" s="3">
        <v>26</v>
      </c>
      <c r="C189" s="3">
        <v>3</v>
      </c>
      <c r="D189" s="3">
        <v>727</v>
      </c>
      <c r="E189" s="3">
        <v>0</v>
      </c>
      <c r="F189" s="2"/>
    </row>
    <row r="190" spans="1:6" x14ac:dyDescent="0.25">
      <c r="A190" s="3">
        <v>9</v>
      </c>
      <c r="B190" s="3">
        <v>27</v>
      </c>
      <c r="C190" s="3">
        <v>4</v>
      </c>
      <c r="D190" s="3">
        <v>678</v>
      </c>
      <c r="E190" s="3">
        <v>0</v>
      </c>
      <c r="F190" s="2"/>
    </row>
    <row r="191" spans="1:6" x14ac:dyDescent="0.25">
      <c r="A191" s="3">
        <v>9</v>
      </c>
      <c r="B191" s="3">
        <v>28</v>
      </c>
      <c r="C191" s="3">
        <v>5</v>
      </c>
      <c r="D191" s="3">
        <v>1761</v>
      </c>
      <c r="E191" s="3" t="s">
        <v>82</v>
      </c>
      <c r="F191" s="2"/>
    </row>
    <row r="192" spans="1:6" x14ac:dyDescent="0.25">
      <c r="A192" s="3">
        <v>10</v>
      </c>
      <c r="B192" s="3">
        <v>1</v>
      </c>
      <c r="C192" s="3">
        <v>1</v>
      </c>
      <c r="D192" s="3">
        <v>1615</v>
      </c>
      <c r="E192" s="3" t="s">
        <v>111</v>
      </c>
      <c r="F192" s="2"/>
    </row>
    <row r="193" spans="1:6" x14ac:dyDescent="0.25">
      <c r="A193" s="3">
        <v>10</v>
      </c>
      <c r="B193" s="3">
        <v>2</v>
      </c>
      <c r="C193" s="3">
        <v>2</v>
      </c>
      <c r="D193" s="3">
        <v>1019</v>
      </c>
      <c r="E193" s="3" t="s">
        <v>124</v>
      </c>
      <c r="F193" s="2"/>
    </row>
    <row r="194" spans="1:6" x14ac:dyDescent="0.25">
      <c r="A194" s="3">
        <v>10</v>
      </c>
      <c r="B194" s="3">
        <v>3</v>
      </c>
      <c r="C194" s="3">
        <v>3</v>
      </c>
      <c r="D194" s="3">
        <v>854</v>
      </c>
      <c r="E194" s="3" t="s">
        <v>118</v>
      </c>
      <c r="F194" s="2"/>
    </row>
    <row r="195" spans="1:6" x14ac:dyDescent="0.25">
      <c r="A195" s="3">
        <v>10</v>
      </c>
      <c r="B195" s="3">
        <v>4</v>
      </c>
      <c r="C195" s="3">
        <v>4</v>
      </c>
      <c r="D195" s="3">
        <v>897</v>
      </c>
      <c r="E195" s="3">
        <v>0</v>
      </c>
      <c r="F195" s="2"/>
    </row>
    <row r="196" spans="1:6" x14ac:dyDescent="0.25">
      <c r="A196" s="3">
        <v>10</v>
      </c>
      <c r="B196" s="3">
        <v>5</v>
      </c>
      <c r="C196" s="3">
        <v>5</v>
      </c>
      <c r="D196" s="3">
        <v>1307</v>
      </c>
      <c r="E196" s="3">
        <v>0</v>
      </c>
      <c r="F196" s="2"/>
    </row>
    <row r="197" spans="1:6" x14ac:dyDescent="0.25">
      <c r="A197" s="3">
        <v>10</v>
      </c>
      <c r="B197" s="3">
        <v>8</v>
      </c>
      <c r="C197" s="3">
        <v>1</v>
      </c>
      <c r="D197" s="3">
        <v>796</v>
      </c>
      <c r="E197" s="3">
        <v>0</v>
      </c>
      <c r="F197" s="2"/>
    </row>
    <row r="198" spans="1:6" x14ac:dyDescent="0.25">
      <c r="A198" s="3">
        <v>10</v>
      </c>
      <c r="B198" s="3">
        <v>9</v>
      </c>
      <c r="C198" s="3">
        <v>2</v>
      </c>
      <c r="D198" s="3">
        <v>648</v>
      </c>
      <c r="E198" s="3">
        <v>0</v>
      </c>
      <c r="F198" s="2"/>
    </row>
    <row r="199" spans="1:6" x14ac:dyDescent="0.25">
      <c r="A199" s="3">
        <v>10</v>
      </c>
      <c r="B199" s="3">
        <v>10</v>
      </c>
      <c r="C199" s="3">
        <v>3</v>
      </c>
      <c r="D199" s="3">
        <v>735</v>
      </c>
      <c r="E199" s="3">
        <v>0</v>
      </c>
      <c r="F199" s="2"/>
    </row>
    <row r="200" spans="1:6" x14ac:dyDescent="0.25">
      <c r="A200" s="3">
        <v>10</v>
      </c>
      <c r="B200" s="3">
        <v>11</v>
      </c>
      <c r="C200" s="3">
        <v>4</v>
      </c>
      <c r="D200" s="3">
        <v>843</v>
      </c>
      <c r="E200" s="3">
        <v>0</v>
      </c>
      <c r="F200" s="2"/>
    </row>
    <row r="201" spans="1:6" x14ac:dyDescent="0.25">
      <c r="A201" s="3">
        <v>10</v>
      </c>
      <c r="B201" s="3">
        <v>12</v>
      </c>
      <c r="C201" s="3">
        <v>5</v>
      </c>
      <c r="D201" s="3">
        <v>1759</v>
      </c>
      <c r="E201" s="3" t="s">
        <v>82</v>
      </c>
      <c r="F201" s="2"/>
    </row>
    <row r="202" spans="1:6" x14ac:dyDescent="0.25">
      <c r="A202" s="3">
        <v>10</v>
      </c>
      <c r="B202" s="3">
        <v>15</v>
      </c>
      <c r="C202" s="3">
        <v>1</v>
      </c>
      <c r="D202" s="3">
        <v>1151</v>
      </c>
      <c r="E202" s="3">
        <v>0</v>
      </c>
      <c r="F202" s="2"/>
    </row>
    <row r="203" spans="1:6" x14ac:dyDescent="0.25">
      <c r="A203" s="3">
        <v>10</v>
      </c>
      <c r="B203" s="3">
        <v>16</v>
      </c>
      <c r="C203" s="3">
        <v>2</v>
      </c>
      <c r="D203" s="3">
        <v>752</v>
      </c>
      <c r="E203" s="3">
        <v>0</v>
      </c>
      <c r="F203" s="2"/>
    </row>
    <row r="204" spans="1:6" x14ac:dyDescent="0.25">
      <c r="A204" s="3">
        <v>10</v>
      </c>
      <c r="B204" s="3">
        <v>17</v>
      </c>
      <c r="C204" s="3">
        <v>3</v>
      </c>
      <c r="D204" s="3">
        <v>693</v>
      </c>
      <c r="E204" s="3">
        <v>0</v>
      </c>
      <c r="F204" s="2"/>
    </row>
    <row r="205" spans="1:6" x14ac:dyDescent="0.25">
      <c r="A205" s="3">
        <v>10</v>
      </c>
      <c r="B205" s="3">
        <v>18</v>
      </c>
      <c r="C205" s="3">
        <v>4</v>
      </c>
      <c r="D205" s="3">
        <v>649</v>
      </c>
      <c r="E205" s="3">
        <v>0</v>
      </c>
      <c r="F205" s="2"/>
    </row>
    <row r="206" spans="1:6" x14ac:dyDescent="0.25">
      <c r="A206" s="3">
        <v>10</v>
      </c>
      <c r="B206" s="3">
        <v>19</v>
      </c>
      <c r="C206" s="3">
        <v>5</v>
      </c>
      <c r="D206" s="3">
        <v>1158</v>
      </c>
      <c r="E206" s="3">
        <v>0</v>
      </c>
      <c r="F206" s="2"/>
    </row>
    <row r="207" spans="1:6" x14ac:dyDescent="0.25">
      <c r="A207" s="3">
        <v>10</v>
      </c>
      <c r="B207" s="3">
        <v>22</v>
      </c>
      <c r="C207" s="3">
        <v>1</v>
      </c>
      <c r="D207" s="3">
        <v>931</v>
      </c>
      <c r="E207" s="3">
        <v>0</v>
      </c>
      <c r="F207" s="2"/>
    </row>
    <row r="208" spans="1:6" x14ac:dyDescent="0.25">
      <c r="A208" s="3">
        <v>10</v>
      </c>
      <c r="B208" s="3">
        <v>23</v>
      </c>
      <c r="C208" s="3">
        <v>2</v>
      </c>
      <c r="D208" s="3">
        <v>761</v>
      </c>
      <c r="E208" s="3">
        <v>0</v>
      </c>
      <c r="F208" s="2"/>
    </row>
    <row r="209" spans="1:6" x14ac:dyDescent="0.25">
      <c r="A209" s="3">
        <v>10</v>
      </c>
      <c r="B209" s="3">
        <v>24</v>
      </c>
      <c r="C209" s="3">
        <v>3</v>
      </c>
      <c r="D209" s="3">
        <v>670</v>
      </c>
      <c r="E209" s="3">
        <v>0</v>
      </c>
      <c r="F209" s="2"/>
    </row>
    <row r="210" spans="1:6" x14ac:dyDescent="0.25">
      <c r="A210" s="3">
        <v>10</v>
      </c>
      <c r="B210" s="3">
        <v>25</v>
      </c>
      <c r="C210" s="3">
        <v>4</v>
      </c>
      <c r="D210" s="3">
        <v>820</v>
      </c>
      <c r="E210" s="3">
        <v>0</v>
      </c>
      <c r="F210" s="2"/>
    </row>
    <row r="211" spans="1:6" x14ac:dyDescent="0.25">
      <c r="A211" s="3">
        <v>10</v>
      </c>
      <c r="B211" s="3">
        <v>26</v>
      </c>
      <c r="C211" s="3">
        <v>5</v>
      </c>
      <c r="D211" s="3">
        <v>1543</v>
      </c>
      <c r="E211" s="3" t="s">
        <v>82</v>
      </c>
      <c r="F211" s="2"/>
    </row>
    <row r="212" spans="1:6" x14ac:dyDescent="0.25">
      <c r="A212" s="3">
        <v>10</v>
      </c>
      <c r="B212" s="3">
        <v>29</v>
      </c>
      <c r="C212" s="3">
        <v>1</v>
      </c>
      <c r="D212" s="3">
        <v>974</v>
      </c>
      <c r="E212" s="3">
        <v>0</v>
      </c>
      <c r="F212" s="2"/>
    </row>
    <row r="213" spans="1:6" x14ac:dyDescent="0.25">
      <c r="A213" s="3">
        <v>10</v>
      </c>
      <c r="B213" s="3">
        <v>30</v>
      </c>
      <c r="C213" s="3">
        <v>2</v>
      </c>
      <c r="D213" s="3">
        <v>685</v>
      </c>
      <c r="E213" s="3">
        <v>0</v>
      </c>
      <c r="F213" s="2"/>
    </row>
    <row r="214" spans="1:6" x14ac:dyDescent="0.25">
      <c r="A214" s="3">
        <v>10</v>
      </c>
      <c r="B214" s="3">
        <v>31</v>
      </c>
      <c r="C214" s="3">
        <v>3</v>
      </c>
      <c r="D214" s="3">
        <v>848</v>
      </c>
      <c r="E214" s="3">
        <v>0</v>
      </c>
      <c r="F214" s="2"/>
    </row>
    <row r="215" spans="1:6" x14ac:dyDescent="0.25">
      <c r="A215" s="3">
        <v>11</v>
      </c>
      <c r="B215" s="3">
        <v>1</v>
      </c>
      <c r="C215" s="3">
        <v>4</v>
      </c>
      <c r="D215" s="3">
        <v>1406</v>
      </c>
      <c r="E215" s="3" t="s">
        <v>109</v>
      </c>
      <c r="F215" s="2"/>
    </row>
    <row r="216" spans="1:6" x14ac:dyDescent="0.25">
      <c r="A216" s="3">
        <v>11</v>
      </c>
      <c r="B216" s="3">
        <v>2</v>
      </c>
      <c r="C216" s="3">
        <v>5</v>
      </c>
      <c r="D216" s="3">
        <v>1578</v>
      </c>
      <c r="E216" s="3" t="s">
        <v>117</v>
      </c>
      <c r="F216" s="2"/>
    </row>
    <row r="217" spans="1:6" x14ac:dyDescent="0.25">
      <c r="A217" s="3">
        <v>11</v>
      </c>
      <c r="B217" s="3">
        <v>5</v>
      </c>
      <c r="C217" s="3">
        <v>1</v>
      </c>
      <c r="D217" s="3">
        <v>1004</v>
      </c>
      <c r="E217" s="3">
        <v>0</v>
      </c>
      <c r="F217" s="2"/>
    </row>
    <row r="218" spans="1:6" x14ac:dyDescent="0.25">
      <c r="A218" s="3">
        <v>11</v>
      </c>
      <c r="B218" s="3">
        <v>6</v>
      </c>
      <c r="C218" s="3">
        <v>2</v>
      </c>
      <c r="D218" s="3">
        <v>742</v>
      </c>
      <c r="E218" s="3">
        <v>0</v>
      </c>
      <c r="F218" s="2"/>
    </row>
    <row r="219" spans="1:6" x14ac:dyDescent="0.25">
      <c r="A219" s="3">
        <v>11</v>
      </c>
      <c r="B219" s="3">
        <v>7</v>
      </c>
      <c r="C219" s="3">
        <v>3</v>
      </c>
      <c r="D219" s="3">
        <v>685</v>
      </c>
      <c r="E219" s="3">
        <v>0</v>
      </c>
      <c r="F219" s="2"/>
    </row>
    <row r="220" spans="1:6" x14ac:dyDescent="0.25">
      <c r="A220" s="3">
        <v>11</v>
      </c>
      <c r="B220" s="3">
        <v>8</v>
      </c>
      <c r="C220" s="3">
        <v>4</v>
      </c>
      <c r="D220" s="3">
        <v>800</v>
      </c>
      <c r="E220" s="3">
        <v>0</v>
      </c>
      <c r="F220" s="2"/>
    </row>
    <row r="221" spans="1:6" x14ac:dyDescent="0.25">
      <c r="A221" s="3">
        <v>11</v>
      </c>
      <c r="B221" s="3">
        <v>9</v>
      </c>
      <c r="C221" s="3">
        <v>5</v>
      </c>
      <c r="D221" s="3">
        <v>1454</v>
      </c>
      <c r="E221" s="3" t="s">
        <v>121</v>
      </c>
      <c r="F221" s="2"/>
    </row>
    <row r="222" spans="1:6" x14ac:dyDescent="0.25">
      <c r="A222" s="3">
        <v>11</v>
      </c>
      <c r="B222" s="3">
        <v>12</v>
      </c>
      <c r="C222" s="3">
        <v>1</v>
      </c>
      <c r="D222" s="3">
        <v>890</v>
      </c>
      <c r="E222" s="3">
        <v>0</v>
      </c>
      <c r="F222" s="2"/>
    </row>
    <row r="223" spans="1:6" x14ac:dyDescent="0.25">
      <c r="A223" s="3">
        <v>11</v>
      </c>
      <c r="B223" s="3">
        <v>13</v>
      </c>
      <c r="C223" s="3">
        <v>2</v>
      </c>
      <c r="D223" s="3">
        <v>693</v>
      </c>
      <c r="E223" s="3">
        <v>0</v>
      </c>
      <c r="F223" s="2"/>
    </row>
    <row r="224" spans="1:6" x14ac:dyDescent="0.25">
      <c r="A224" s="3">
        <v>11</v>
      </c>
      <c r="B224" s="3">
        <v>14</v>
      </c>
      <c r="C224" s="3">
        <v>3</v>
      </c>
      <c r="D224" s="3">
        <v>693</v>
      </c>
      <c r="E224" s="3">
        <v>0</v>
      </c>
      <c r="F224" s="2"/>
    </row>
    <row r="225" spans="1:6" x14ac:dyDescent="0.25">
      <c r="A225" s="3">
        <v>11</v>
      </c>
      <c r="B225" s="3">
        <v>15</v>
      </c>
      <c r="C225" s="3">
        <v>4</v>
      </c>
      <c r="D225" s="3">
        <v>914</v>
      </c>
      <c r="E225" s="3">
        <v>0</v>
      </c>
      <c r="F225" s="2"/>
    </row>
    <row r="226" spans="1:6" x14ac:dyDescent="0.25">
      <c r="A226" s="3">
        <v>11</v>
      </c>
      <c r="B226" s="3">
        <v>16</v>
      </c>
      <c r="C226" s="3">
        <v>5</v>
      </c>
      <c r="D226" s="3">
        <v>1271</v>
      </c>
      <c r="E226" s="3">
        <v>0</v>
      </c>
      <c r="F226" s="2"/>
    </row>
    <row r="227" spans="1:6" x14ac:dyDescent="0.25">
      <c r="A227" s="3">
        <v>11</v>
      </c>
      <c r="B227" s="3">
        <v>19</v>
      </c>
      <c r="C227" s="3">
        <v>1</v>
      </c>
      <c r="D227" s="3">
        <v>1031</v>
      </c>
      <c r="E227" s="3">
        <v>0</v>
      </c>
      <c r="F227" s="2"/>
    </row>
    <row r="228" spans="1:6" x14ac:dyDescent="0.25">
      <c r="A228" s="3">
        <v>11</v>
      </c>
      <c r="B228" s="3">
        <v>20</v>
      </c>
      <c r="C228" s="3">
        <v>2</v>
      </c>
      <c r="D228" s="3">
        <v>949</v>
      </c>
      <c r="E228" s="3">
        <v>0</v>
      </c>
      <c r="F228" s="2"/>
    </row>
    <row r="229" spans="1:6" x14ac:dyDescent="0.25">
      <c r="A229" s="3">
        <v>11</v>
      </c>
      <c r="B229" s="3">
        <v>21</v>
      </c>
      <c r="C229" s="3">
        <v>3</v>
      </c>
      <c r="D229" s="3">
        <v>1356</v>
      </c>
      <c r="E229" s="3" t="s">
        <v>138</v>
      </c>
      <c r="F229" s="2"/>
    </row>
    <row r="230" spans="1:6" x14ac:dyDescent="0.25">
      <c r="A230" s="3">
        <v>11</v>
      </c>
      <c r="B230" s="3">
        <v>23</v>
      </c>
      <c r="C230" s="3">
        <v>5</v>
      </c>
      <c r="D230" s="3">
        <v>1085</v>
      </c>
      <c r="E230" s="3" t="s">
        <v>139</v>
      </c>
      <c r="F230" s="2"/>
    </row>
    <row r="231" spans="1:6" x14ac:dyDescent="0.25">
      <c r="A231" s="3">
        <v>11</v>
      </c>
      <c r="B231" s="3">
        <v>26</v>
      </c>
      <c r="C231" s="3">
        <v>1</v>
      </c>
      <c r="D231" s="3">
        <v>1063</v>
      </c>
      <c r="E231" s="3">
        <v>0</v>
      </c>
      <c r="F231" s="2"/>
    </row>
    <row r="232" spans="1:6" x14ac:dyDescent="0.25">
      <c r="A232" s="3">
        <v>11</v>
      </c>
      <c r="B232" s="3">
        <v>27</v>
      </c>
      <c r="C232" s="3">
        <v>2</v>
      </c>
      <c r="D232" s="3">
        <v>797</v>
      </c>
      <c r="E232" s="3">
        <v>0</v>
      </c>
      <c r="F232" s="2"/>
    </row>
    <row r="233" spans="1:6" x14ac:dyDescent="0.25">
      <c r="A233" s="3">
        <v>11</v>
      </c>
      <c r="B233" s="3">
        <v>28</v>
      </c>
      <c r="C233" s="3">
        <v>3</v>
      </c>
      <c r="D233" s="3">
        <v>632</v>
      </c>
      <c r="E233" s="3">
        <v>0</v>
      </c>
      <c r="F233" s="2"/>
    </row>
    <row r="234" spans="1:6" x14ac:dyDescent="0.25">
      <c r="A234" s="3">
        <v>11</v>
      </c>
      <c r="B234" s="3">
        <v>29</v>
      </c>
      <c r="C234" s="3">
        <v>4</v>
      </c>
      <c r="D234" s="3">
        <v>698</v>
      </c>
      <c r="E234" s="3">
        <v>0</v>
      </c>
      <c r="F234" s="2"/>
    </row>
    <row r="235" spans="1:6" x14ac:dyDescent="0.25">
      <c r="A235" s="3">
        <v>11</v>
      </c>
      <c r="B235" s="3">
        <v>30</v>
      </c>
      <c r="C235" s="3">
        <v>5</v>
      </c>
      <c r="D235" s="3">
        <v>1691</v>
      </c>
      <c r="E235" s="3" t="s">
        <v>140</v>
      </c>
      <c r="F235" s="2"/>
    </row>
    <row r="236" spans="1:6" x14ac:dyDescent="0.25">
      <c r="A236" s="3">
        <v>12</v>
      </c>
      <c r="B236" s="3">
        <v>3</v>
      </c>
      <c r="C236" s="3">
        <v>1</v>
      </c>
      <c r="D236" s="3">
        <v>1504</v>
      </c>
      <c r="E236" s="3" t="s">
        <v>118</v>
      </c>
      <c r="F236" s="2"/>
    </row>
    <row r="237" spans="1:6" x14ac:dyDescent="0.25">
      <c r="A237" s="3">
        <v>12</v>
      </c>
      <c r="B237" s="3">
        <v>4</v>
      </c>
      <c r="C237" s="3">
        <v>2</v>
      </c>
      <c r="D237" s="3">
        <v>828</v>
      </c>
      <c r="E237" s="3">
        <v>0</v>
      </c>
      <c r="F237" s="2"/>
    </row>
    <row r="238" spans="1:6" x14ac:dyDescent="0.25">
      <c r="A238" s="3">
        <v>12</v>
      </c>
      <c r="B238" s="3">
        <v>5</v>
      </c>
      <c r="C238" s="3">
        <v>3</v>
      </c>
      <c r="D238" s="3">
        <v>863</v>
      </c>
      <c r="E238" s="3">
        <v>0</v>
      </c>
      <c r="F238" s="2"/>
    </row>
    <row r="239" spans="1:6" x14ac:dyDescent="0.25">
      <c r="A239" s="3">
        <v>12</v>
      </c>
      <c r="B239" s="3">
        <v>6</v>
      </c>
      <c r="C239" s="3">
        <v>4</v>
      </c>
      <c r="D239" s="3">
        <v>957</v>
      </c>
      <c r="E239" s="3">
        <v>0</v>
      </c>
      <c r="F239" s="2"/>
    </row>
    <row r="240" spans="1:6" x14ac:dyDescent="0.25">
      <c r="A240" s="3">
        <v>12</v>
      </c>
      <c r="B240" s="3">
        <v>7</v>
      </c>
      <c r="C240" s="3">
        <v>5</v>
      </c>
      <c r="D240" s="3">
        <v>1585</v>
      </c>
      <c r="E240" s="3" t="s">
        <v>82</v>
      </c>
      <c r="F240" s="2"/>
    </row>
    <row r="241" spans="1:6" x14ac:dyDescent="0.25">
      <c r="A241" s="3">
        <v>12</v>
      </c>
      <c r="B241" s="3">
        <v>10</v>
      </c>
      <c r="C241" s="3">
        <v>1</v>
      </c>
      <c r="D241" s="3">
        <v>1126</v>
      </c>
      <c r="E241" s="3">
        <v>0</v>
      </c>
      <c r="F241" s="2"/>
    </row>
    <row r="242" spans="1:6" x14ac:dyDescent="0.25">
      <c r="A242" s="3">
        <v>12</v>
      </c>
      <c r="B242" s="3">
        <v>11</v>
      </c>
      <c r="C242" s="3">
        <v>2</v>
      </c>
      <c r="D242" s="3">
        <v>896</v>
      </c>
      <c r="E242" s="3">
        <v>0</v>
      </c>
      <c r="F242" s="2"/>
    </row>
    <row r="243" spans="1:6" x14ac:dyDescent="0.25">
      <c r="A243" s="3">
        <v>12</v>
      </c>
      <c r="B243" s="3">
        <v>12</v>
      </c>
      <c r="C243" s="3">
        <v>3</v>
      </c>
      <c r="D243" s="3">
        <v>870</v>
      </c>
      <c r="E243" s="3">
        <v>0</v>
      </c>
      <c r="F243" s="2"/>
    </row>
    <row r="244" spans="1:6" x14ac:dyDescent="0.25">
      <c r="A244" s="3">
        <v>12</v>
      </c>
      <c r="B244" s="3">
        <v>13</v>
      </c>
      <c r="C244" s="3">
        <v>4</v>
      </c>
      <c r="D244" s="3">
        <v>873</v>
      </c>
      <c r="E244" s="3">
        <v>0</v>
      </c>
      <c r="F244" s="2"/>
    </row>
    <row r="245" spans="1:6" x14ac:dyDescent="0.25">
      <c r="A245" s="3">
        <v>12</v>
      </c>
      <c r="B245" s="3">
        <v>14</v>
      </c>
      <c r="C245" s="3">
        <v>5</v>
      </c>
      <c r="D245" s="3">
        <v>1471</v>
      </c>
      <c r="E245" s="3">
        <v>0</v>
      </c>
      <c r="F245" s="2"/>
    </row>
    <row r="246" spans="1:6" x14ac:dyDescent="0.25">
      <c r="A246" s="3">
        <v>12</v>
      </c>
      <c r="B246" s="3">
        <v>17</v>
      </c>
      <c r="C246" s="3">
        <v>1</v>
      </c>
      <c r="D246" s="3">
        <v>1299</v>
      </c>
      <c r="E246" s="3" t="s">
        <v>141</v>
      </c>
      <c r="F246" s="2"/>
    </row>
    <row r="247" spans="1:6" x14ac:dyDescent="0.25">
      <c r="A247" s="3">
        <v>12</v>
      </c>
      <c r="B247" s="3">
        <v>18</v>
      </c>
      <c r="C247" s="3">
        <v>2</v>
      </c>
      <c r="D247" s="3">
        <v>1058</v>
      </c>
      <c r="E247" s="3" t="s">
        <v>141</v>
      </c>
      <c r="F247" s="2"/>
    </row>
    <row r="248" spans="1:6" x14ac:dyDescent="0.25">
      <c r="A248" s="3">
        <v>12</v>
      </c>
      <c r="B248" s="3">
        <v>19</v>
      </c>
      <c r="C248" s="3">
        <v>3</v>
      </c>
      <c r="D248" s="3">
        <v>1104</v>
      </c>
      <c r="E248" s="3" t="s">
        <v>141</v>
      </c>
      <c r="F248" s="2"/>
    </row>
    <row r="249" spans="1:6" x14ac:dyDescent="0.25">
      <c r="A249" s="3">
        <v>12</v>
      </c>
      <c r="B249" s="3">
        <v>20</v>
      </c>
      <c r="C249" s="3">
        <v>4</v>
      </c>
      <c r="D249" s="3">
        <v>1018</v>
      </c>
      <c r="E249" s="3" t="s">
        <v>141</v>
      </c>
      <c r="F249" s="2"/>
    </row>
    <row r="250" spans="1:6" x14ac:dyDescent="0.25">
      <c r="A250" s="3">
        <v>12</v>
      </c>
      <c r="B250" s="3">
        <v>21</v>
      </c>
      <c r="C250" s="3">
        <v>5</v>
      </c>
      <c r="D250" s="3">
        <v>1955</v>
      </c>
      <c r="E250" s="3" t="s">
        <v>142</v>
      </c>
      <c r="F250" s="2"/>
    </row>
    <row r="251" spans="1:6" x14ac:dyDescent="0.25">
      <c r="A251" s="3">
        <v>12</v>
      </c>
      <c r="B251" s="3">
        <v>24</v>
      </c>
      <c r="C251" s="3">
        <v>1</v>
      </c>
      <c r="D251" s="3">
        <v>941</v>
      </c>
      <c r="E251" s="3" t="s">
        <v>144</v>
      </c>
      <c r="F251" s="2"/>
    </row>
    <row r="252" spans="1:6" x14ac:dyDescent="0.25">
      <c r="A252" s="3">
        <v>12</v>
      </c>
      <c r="B252" s="3">
        <v>26</v>
      </c>
      <c r="C252" s="3">
        <v>3</v>
      </c>
      <c r="D252" s="3">
        <v>999</v>
      </c>
      <c r="E252" s="3" t="s">
        <v>145</v>
      </c>
      <c r="F252" s="2"/>
    </row>
    <row r="253" spans="1:6" x14ac:dyDescent="0.25">
      <c r="A253" s="3">
        <v>12</v>
      </c>
      <c r="B253" s="3">
        <v>27</v>
      </c>
      <c r="C253" s="3">
        <v>4</v>
      </c>
      <c r="D253" s="3">
        <v>619</v>
      </c>
      <c r="E253" s="3" t="s">
        <v>146</v>
      </c>
      <c r="F253" s="2"/>
    </row>
    <row r="254" spans="1:6" x14ac:dyDescent="0.25">
      <c r="A254" s="3">
        <v>12</v>
      </c>
      <c r="B254" s="3">
        <v>28</v>
      </c>
      <c r="C254" s="3">
        <v>5</v>
      </c>
      <c r="D254" s="3">
        <v>937</v>
      </c>
      <c r="E254" s="3" t="s">
        <v>146</v>
      </c>
      <c r="F254" s="2"/>
    </row>
    <row r="255" spans="1:6" x14ac:dyDescent="0.25">
      <c r="A255" s="3">
        <v>12</v>
      </c>
      <c r="B255" s="3">
        <v>31</v>
      </c>
      <c r="C255" s="3">
        <v>1</v>
      </c>
      <c r="D255" s="3">
        <v>1146</v>
      </c>
      <c r="E255" s="3" t="s">
        <v>143</v>
      </c>
      <c r="F255" s="2"/>
    </row>
  </sheetData>
  <phoneticPr fontId="4" type="noConversion"/>
  <conditionalFormatting sqref="F2:F255">
    <cfRule type="expression" dxfId="3" priority="1">
      <formula>ABS(F2)&gt;#REF!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{A2407667-848E-4D53-A212-F06A09112C6E}</x14:id>
        </ext>
      </extLst>
    </cfRule>
    <cfRule type="expression" dxfId="2" priority="3">
      <formula>ABS(F2)&gt;2*#REF!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407667-848E-4D53-A212-F06A09112C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257"/>
  <sheetViews>
    <sheetView tabSelected="1" zoomScaleNormal="100" workbookViewId="0">
      <pane xSplit="4" ySplit="1" topLeftCell="V125" activePane="bottomRight" state="frozen"/>
      <selection pane="topRight" activeCell="E1" sqref="E1"/>
      <selection pane="bottomLeft" activeCell="A2" sqref="A2"/>
      <selection pane="bottomRight" activeCell="Z1" sqref="Z1"/>
    </sheetView>
  </sheetViews>
  <sheetFormatPr defaultColWidth="9.33203125" defaultRowHeight="15.6" x14ac:dyDescent="0.25"/>
  <cols>
    <col min="1" max="2" width="4.6640625" style="17" bestFit="1" customWidth="1"/>
    <col min="3" max="3" width="6.33203125" style="17" bestFit="1" customWidth="1"/>
    <col min="4" max="4" width="9.109375" style="17" bestFit="1" customWidth="1"/>
    <col min="5" max="5" width="32.44140625" style="17" customWidth="1"/>
    <col min="6" max="12" width="8.77734375" style="17" customWidth="1"/>
    <col min="13" max="21" width="8.77734375" style="27" customWidth="1"/>
    <col min="22" max="22" width="11.44140625" style="17" bestFit="1" customWidth="1"/>
    <col min="23" max="23" width="10.77734375" style="17" bestFit="1" customWidth="1"/>
    <col min="24" max="24" width="14" style="17" bestFit="1" customWidth="1"/>
    <col min="25" max="25" width="7.33203125" style="17" customWidth="1"/>
    <col min="26" max="26" width="8.44140625" style="17" bestFit="1" customWidth="1"/>
    <col min="27" max="27" width="22.77734375" style="17" bestFit="1" customWidth="1"/>
    <col min="28" max="28" width="12.109375" style="17" customWidth="1"/>
    <col min="29" max="29" width="5.77734375" style="17" customWidth="1"/>
    <col min="30" max="30" width="16.6640625" style="17" bestFit="1" customWidth="1"/>
    <col min="31" max="31" width="17" style="17" bestFit="1" customWidth="1"/>
    <col min="32" max="16384" width="9.33203125" style="17"/>
  </cols>
  <sheetData>
    <row r="1" spans="1:31" s="10" customFormat="1" ht="52.5" customHeight="1" x14ac:dyDescent="0.2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147</v>
      </c>
      <c r="K1" s="9" t="s">
        <v>148</v>
      </c>
      <c r="L1" s="9" t="s">
        <v>149</v>
      </c>
      <c r="M1" s="9" t="s">
        <v>29</v>
      </c>
      <c r="N1" s="9" t="s">
        <v>30</v>
      </c>
      <c r="O1" s="9" t="s">
        <v>31</v>
      </c>
      <c r="P1" s="9" t="s">
        <v>32</v>
      </c>
      <c r="Q1" s="9" t="s">
        <v>34</v>
      </c>
      <c r="R1" s="9" t="s">
        <v>33</v>
      </c>
      <c r="S1" s="9" t="s">
        <v>35</v>
      </c>
      <c r="T1" s="9" t="s">
        <v>36</v>
      </c>
      <c r="U1" s="9" t="s">
        <v>37</v>
      </c>
      <c r="V1" s="9" t="s">
        <v>14</v>
      </c>
      <c r="W1" s="9" t="s">
        <v>15</v>
      </c>
      <c r="X1" s="9" t="s">
        <v>16</v>
      </c>
      <c r="Z1" s="11"/>
    </row>
    <row r="2" spans="1:31" ht="21" x14ac:dyDescent="0.25">
      <c r="A2" s="12">
        <v>1</v>
      </c>
      <c r="B2" s="12">
        <v>2</v>
      </c>
      <c r="C2" s="12">
        <v>2</v>
      </c>
      <c r="D2" s="12">
        <v>1825</v>
      </c>
      <c r="E2" s="12" t="s">
        <v>40</v>
      </c>
      <c r="F2" s="12">
        <v>1</v>
      </c>
      <c r="G2" s="12">
        <v>1</v>
      </c>
      <c r="H2" s="12">
        <v>0</v>
      </c>
      <c r="I2" s="12">
        <v>1</v>
      </c>
      <c r="J2" s="12">
        <f>IF($B2=1,1,0)</f>
        <v>0</v>
      </c>
      <c r="K2" s="12">
        <f>IF($B2=2,1,0)</f>
        <v>1</v>
      </c>
      <c r="L2" s="12">
        <f>IF($B2=3,1,0)</f>
        <v>0</v>
      </c>
      <c r="M2" s="13">
        <v>0</v>
      </c>
      <c r="N2" s="13">
        <f t="shared" ref="N2:N50" si="0">IF(AND($A2=3,AND($B2&gt;=12,$B2&lt;=16))=TRUE,1,0)</f>
        <v>0</v>
      </c>
      <c r="O2" s="13">
        <f t="shared" ref="O2:O65" si="1">IF(AND($A2=12,AND($B2&gt;=24,$B2&lt;=31))=TRUE,1,0)</f>
        <v>0</v>
      </c>
      <c r="P2" s="13">
        <v>0</v>
      </c>
      <c r="Q2" s="13">
        <v>0</v>
      </c>
      <c r="R2" s="13">
        <f t="shared" ref="R2:R65" si="2">IF(AND($A2=11,$B2=23)=TRUE,1,0)</f>
        <v>0</v>
      </c>
      <c r="S2" s="13">
        <v>0</v>
      </c>
      <c r="T2" s="13">
        <v>0</v>
      </c>
      <c r="U2" s="13">
        <v>0</v>
      </c>
      <c r="V2" s="28">
        <f t="shared" ref="V2:V65" si="3">상수+VLOOKUP(C2,요일효과,2,FALSE)+VLOOKUP(A2,월효과,2,FALSE)+MMULT(F2:U2,$AB$21:$AB$36)</f>
        <v>1976.4414728151507</v>
      </c>
      <c r="W2" s="14">
        <f>D2-V2</f>
        <v>-151.44147281515075</v>
      </c>
      <c r="X2" s="14">
        <f>W2^2</f>
        <v>22934.519688422042</v>
      </c>
      <c r="Y2" s="15"/>
      <c r="Z2" s="16" t="s">
        <v>39</v>
      </c>
    </row>
    <row r="3" spans="1:31" x14ac:dyDescent="0.25">
      <c r="A3" s="12">
        <v>1</v>
      </c>
      <c r="B3" s="12">
        <v>3</v>
      </c>
      <c r="C3" s="12">
        <v>3</v>
      </c>
      <c r="D3" s="12">
        <v>1257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f t="shared" ref="J3:J66" si="4">IF($B3=1,1,0)</f>
        <v>0</v>
      </c>
      <c r="K3" s="12">
        <f t="shared" ref="K3:K66" si="5">IF($B3=2,1,0)</f>
        <v>0</v>
      </c>
      <c r="L3" s="12">
        <f t="shared" ref="L3:L66" si="6">IF($B3=3,1,0)</f>
        <v>1</v>
      </c>
      <c r="M3" s="13">
        <v>0</v>
      </c>
      <c r="N3" s="13">
        <f t="shared" si="0"/>
        <v>0</v>
      </c>
      <c r="O3" s="13">
        <f t="shared" si="1"/>
        <v>0</v>
      </c>
      <c r="P3" s="13">
        <v>0</v>
      </c>
      <c r="Q3" s="13">
        <v>0</v>
      </c>
      <c r="R3" s="13">
        <f t="shared" si="2"/>
        <v>0</v>
      </c>
      <c r="S3" s="13">
        <v>0</v>
      </c>
      <c r="T3" s="13">
        <v>0</v>
      </c>
      <c r="U3" s="13">
        <v>0</v>
      </c>
      <c r="V3" s="28">
        <f t="shared" si="3"/>
        <v>979.04241856856709</v>
      </c>
      <c r="W3" s="14">
        <f t="shared" ref="W3:W66" si="7">D3-V3</f>
        <v>277.95758143143291</v>
      </c>
      <c r="X3" s="14">
        <f t="shared" ref="X3:X66" si="8">W3^2</f>
        <v>77260.417075211662</v>
      </c>
      <c r="Y3" s="15"/>
      <c r="Z3" s="18"/>
      <c r="AA3" s="18" t="s">
        <v>3</v>
      </c>
      <c r="AB3" s="19">
        <v>950.14168660279188</v>
      </c>
      <c r="AD3" s="20" t="s">
        <v>0</v>
      </c>
      <c r="AE3" s="21">
        <f>SUM(X:X)</f>
        <v>2453916.1192596368</v>
      </c>
    </row>
    <row r="4" spans="1:31" x14ac:dyDescent="0.25">
      <c r="A4" s="12">
        <v>1</v>
      </c>
      <c r="B4" s="12">
        <v>4</v>
      </c>
      <c r="C4" s="12">
        <v>4</v>
      </c>
      <c r="D4" s="12">
        <v>969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f t="shared" si="4"/>
        <v>0</v>
      </c>
      <c r="K4" s="12">
        <f t="shared" si="5"/>
        <v>0</v>
      </c>
      <c r="L4" s="12">
        <f t="shared" si="6"/>
        <v>0</v>
      </c>
      <c r="M4" s="13">
        <v>0</v>
      </c>
      <c r="N4" s="13">
        <f t="shared" si="0"/>
        <v>0</v>
      </c>
      <c r="O4" s="13">
        <f t="shared" si="1"/>
        <v>0</v>
      </c>
      <c r="P4" s="13">
        <v>0</v>
      </c>
      <c r="Q4" s="13">
        <v>0</v>
      </c>
      <c r="R4" s="13">
        <f t="shared" si="2"/>
        <v>0</v>
      </c>
      <c r="S4" s="13">
        <v>0</v>
      </c>
      <c r="T4" s="13">
        <v>0</v>
      </c>
      <c r="U4" s="13">
        <v>0</v>
      </c>
      <c r="V4" s="28">
        <f t="shared" si="3"/>
        <v>718.30780454934745</v>
      </c>
      <c r="W4" s="14">
        <f t="shared" si="7"/>
        <v>250.69219545065255</v>
      </c>
      <c r="X4" s="14">
        <f t="shared" si="8"/>
        <v>62846.576859868175</v>
      </c>
      <c r="Y4" s="15"/>
      <c r="Z4" s="32" t="s">
        <v>1</v>
      </c>
      <c r="AA4" s="22">
        <v>1</v>
      </c>
      <c r="AB4" s="19">
        <v>105.44694337546916</v>
      </c>
      <c r="AE4" s="15"/>
    </row>
    <row r="5" spans="1:31" x14ac:dyDescent="0.25">
      <c r="A5" s="12">
        <v>1</v>
      </c>
      <c r="B5" s="12">
        <v>5</v>
      </c>
      <c r="C5" s="12">
        <v>5</v>
      </c>
      <c r="D5" s="12">
        <v>1672</v>
      </c>
      <c r="E5" s="12" t="s">
        <v>21</v>
      </c>
      <c r="F5" s="12">
        <v>1</v>
      </c>
      <c r="G5" s="12">
        <v>0</v>
      </c>
      <c r="H5" s="12">
        <v>0</v>
      </c>
      <c r="I5" s="12">
        <v>0</v>
      </c>
      <c r="J5" s="12">
        <f t="shared" si="4"/>
        <v>0</v>
      </c>
      <c r="K5" s="12">
        <f t="shared" si="5"/>
        <v>0</v>
      </c>
      <c r="L5" s="12">
        <f t="shared" si="6"/>
        <v>0</v>
      </c>
      <c r="M5" s="13">
        <v>0</v>
      </c>
      <c r="N5" s="13">
        <f t="shared" si="0"/>
        <v>0</v>
      </c>
      <c r="O5" s="13">
        <f t="shared" si="1"/>
        <v>0</v>
      </c>
      <c r="P5" s="13">
        <v>0</v>
      </c>
      <c r="Q5" s="13">
        <v>0</v>
      </c>
      <c r="R5" s="13">
        <f t="shared" si="2"/>
        <v>0</v>
      </c>
      <c r="S5" s="13">
        <v>0</v>
      </c>
      <c r="T5" s="13">
        <v>0</v>
      </c>
      <c r="U5" s="13">
        <v>0</v>
      </c>
      <c r="V5" s="28">
        <f t="shared" si="3"/>
        <v>1539.639902012809</v>
      </c>
      <c r="W5" s="14">
        <f t="shared" si="7"/>
        <v>132.36009798719101</v>
      </c>
      <c r="X5" s="14">
        <f t="shared" si="8"/>
        <v>17519.195539178807</v>
      </c>
      <c r="Y5" s="15"/>
      <c r="Z5" s="33"/>
      <c r="AA5" s="22">
        <v>2</v>
      </c>
      <c r="AB5" s="19">
        <v>-154.25274139367443</v>
      </c>
      <c r="AD5" s="20" t="s">
        <v>17</v>
      </c>
      <c r="AE5" s="14">
        <f>RSQ(D2:D255,V2:V255)</f>
        <v>0.91665057832212338</v>
      </c>
    </row>
    <row r="6" spans="1:31" x14ac:dyDescent="0.25">
      <c r="A6" s="12">
        <v>1</v>
      </c>
      <c r="B6" s="12">
        <v>8</v>
      </c>
      <c r="C6" s="12">
        <v>1</v>
      </c>
      <c r="D6" s="12">
        <v>1098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f t="shared" si="4"/>
        <v>0</v>
      </c>
      <c r="K6" s="12">
        <f t="shared" si="5"/>
        <v>0</v>
      </c>
      <c r="L6" s="12">
        <f t="shared" si="6"/>
        <v>0</v>
      </c>
      <c r="M6" s="13">
        <v>0</v>
      </c>
      <c r="N6" s="13">
        <f t="shared" si="0"/>
        <v>0</v>
      </c>
      <c r="O6" s="13">
        <f t="shared" si="1"/>
        <v>0</v>
      </c>
      <c r="P6" s="13">
        <v>0</v>
      </c>
      <c r="Q6" s="13">
        <v>0</v>
      </c>
      <c r="R6" s="13">
        <f t="shared" si="2"/>
        <v>0</v>
      </c>
      <c r="S6" s="13">
        <v>0</v>
      </c>
      <c r="T6" s="13">
        <v>0</v>
      </c>
      <c r="U6" s="13">
        <v>0</v>
      </c>
      <c r="V6" s="28">
        <f t="shared" si="3"/>
        <v>944.43375346765094</v>
      </c>
      <c r="W6" s="14">
        <f t="shared" si="7"/>
        <v>153.56624653234906</v>
      </c>
      <c r="X6" s="14">
        <f t="shared" si="8"/>
        <v>23582.592074034208</v>
      </c>
      <c r="Y6" s="15"/>
      <c r="Z6" s="33"/>
      <c r="AA6" s="22">
        <v>3</v>
      </c>
      <c r="AB6" s="19">
        <v>-164.24375979405687</v>
      </c>
      <c r="AE6" s="15"/>
    </row>
    <row r="7" spans="1:31" x14ac:dyDescent="0.25">
      <c r="A7" s="12">
        <v>1</v>
      </c>
      <c r="B7" s="12">
        <v>9</v>
      </c>
      <c r="C7" s="12">
        <v>2</v>
      </c>
      <c r="D7" s="12">
        <v>691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f t="shared" si="4"/>
        <v>0</v>
      </c>
      <c r="K7" s="12">
        <f t="shared" si="5"/>
        <v>0</v>
      </c>
      <c r="L7" s="12">
        <f t="shared" si="6"/>
        <v>0</v>
      </c>
      <c r="M7" s="13">
        <v>0</v>
      </c>
      <c r="N7" s="13">
        <f t="shared" si="0"/>
        <v>0</v>
      </c>
      <c r="O7" s="13">
        <f t="shared" si="1"/>
        <v>0</v>
      </c>
      <c r="P7" s="13">
        <v>0</v>
      </c>
      <c r="Q7" s="13">
        <v>0</v>
      </c>
      <c r="R7" s="13">
        <f t="shared" si="2"/>
        <v>0</v>
      </c>
      <c r="S7" s="13">
        <v>0</v>
      </c>
      <c r="T7" s="13">
        <v>0</v>
      </c>
      <c r="U7" s="13">
        <v>0</v>
      </c>
      <c r="V7" s="28">
        <f t="shared" si="3"/>
        <v>684.73406869850737</v>
      </c>
      <c r="W7" s="14">
        <f t="shared" si="7"/>
        <v>6.2659313014926283</v>
      </c>
      <c r="X7" s="14">
        <f t="shared" si="8"/>
        <v>39.261895075025102</v>
      </c>
      <c r="Y7" s="15"/>
      <c r="Z7" s="33"/>
      <c r="AA7" s="22">
        <v>4</v>
      </c>
      <c r="AB7" s="19">
        <v>-120.67900554283437</v>
      </c>
      <c r="AD7" s="20" t="s">
        <v>18</v>
      </c>
      <c r="AE7" s="14">
        <f>AVERAGE(AB4:AB8)</f>
        <v>-3.1912600206851495E-8</v>
      </c>
    </row>
    <row r="8" spans="1:31" x14ac:dyDescent="0.25">
      <c r="A8" s="12">
        <v>1</v>
      </c>
      <c r="B8" s="12">
        <v>10</v>
      </c>
      <c r="C8" s="12">
        <v>3</v>
      </c>
      <c r="D8" s="12">
        <v>672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f t="shared" si="4"/>
        <v>0</v>
      </c>
      <c r="K8" s="12">
        <f t="shared" si="5"/>
        <v>0</v>
      </c>
      <c r="L8" s="12">
        <f t="shared" si="6"/>
        <v>0</v>
      </c>
      <c r="M8" s="13">
        <v>0</v>
      </c>
      <c r="N8" s="13">
        <f t="shared" si="0"/>
        <v>0</v>
      </c>
      <c r="O8" s="13">
        <f t="shared" si="1"/>
        <v>0</v>
      </c>
      <c r="P8" s="13">
        <v>0</v>
      </c>
      <c r="Q8" s="13">
        <v>0</v>
      </c>
      <c r="R8" s="13">
        <f t="shared" si="2"/>
        <v>0</v>
      </c>
      <c r="S8" s="13">
        <v>0</v>
      </c>
      <c r="T8" s="13">
        <v>0</v>
      </c>
      <c r="U8" s="13">
        <v>0</v>
      </c>
      <c r="V8" s="28">
        <f t="shared" si="3"/>
        <v>674.74305029812501</v>
      </c>
      <c r="W8" s="14">
        <f t="shared" si="7"/>
        <v>-2.7430502981250129</v>
      </c>
      <c r="X8" s="14">
        <f t="shared" si="8"/>
        <v>7.5243249380437218</v>
      </c>
      <c r="Y8" s="15"/>
      <c r="Z8" s="34"/>
      <c r="AA8" s="22">
        <v>5</v>
      </c>
      <c r="AB8" s="19">
        <v>333.72856319553352</v>
      </c>
      <c r="AD8" s="20" t="s">
        <v>19</v>
      </c>
      <c r="AE8" s="14">
        <f>AVERAGE(AB9:AB20)</f>
        <v>-9.670612162911615E-9</v>
      </c>
    </row>
    <row r="9" spans="1:31" x14ac:dyDescent="0.25">
      <c r="A9" s="12">
        <v>1</v>
      </c>
      <c r="B9" s="12">
        <v>11</v>
      </c>
      <c r="C9" s="12">
        <v>4</v>
      </c>
      <c r="D9" s="12">
        <v>754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f t="shared" si="4"/>
        <v>0</v>
      </c>
      <c r="K9" s="12">
        <f t="shared" si="5"/>
        <v>0</v>
      </c>
      <c r="L9" s="12">
        <f t="shared" si="6"/>
        <v>0</v>
      </c>
      <c r="M9" s="13">
        <v>0</v>
      </c>
      <c r="N9" s="13">
        <f t="shared" si="0"/>
        <v>0</v>
      </c>
      <c r="O9" s="13">
        <f t="shared" si="1"/>
        <v>0</v>
      </c>
      <c r="P9" s="13">
        <v>0</v>
      </c>
      <c r="Q9" s="13">
        <v>0</v>
      </c>
      <c r="R9" s="13">
        <f t="shared" si="2"/>
        <v>0</v>
      </c>
      <c r="S9" s="13">
        <v>0</v>
      </c>
      <c r="T9" s="13">
        <v>0</v>
      </c>
      <c r="U9" s="13">
        <v>0</v>
      </c>
      <c r="V9" s="28">
        <f t="shared" si="3"/>
        <v>718.30780454934745</v>
      </c>
      <c r="W9" s="14">
        <f t="shared" si="7"/>
        <v>35.692195450652548</v>
      </c>
      <c r="X9" s="14">
        <f t="shared" si="8"/>
        <v>1273.9328160875825</v>
      </c>
      <c r="Y9" s="15"/>
      <c r="Z9" s="29" t="s">
        <v>2</v>
      </c>
      <c r="AA9" s="23">
        <v>1</v>
      </c>
      <c r="AB9" s="19">
        <v>-111.15487651061002</v>
      </c>
      <c r="AE9" s="15"/>
    </row>
    <row r="10" spans="1:31" x14ac:dyDescent="0.25">
      <c r="A10" s="12">
        <v>1</v>
      </c>
      <c r="B10" s="12">
        <v>12</v>
      </c>
      <c r="C10" s="12">
        <v>5</v>
      </c>
      <c r="D10" s="12">
        <v>972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f t="shared" si="4"/>
        <v>0</v>
      </c>
      <c r="K10" s="12">
        <f t="shared" si="5"/>
        <v>0</v>
      </c>
      <c r="L10" s="12">
        <f t="shared" si="6"/>
        <v>0</v>
      </c>
      <c r="M10" s="13">
        <v>0</v>
      </c>
      <c r="N10" s="13">
        <f t="shared" si="0"/>
        <v>0</v>
      </c>
      <c r="O10" s="13">
        <f t="shared" si="1"/>
        <v>0</v>
      </c>
      <c r="P10" s="13">
        <f t="shared" ref="P10:P74" si="9">IF(AND($A10=12,AND($B10&gt;=17,$B10&lt;=21))=TRUE,1,0)</f>
        <v>0</v>
      </c>
      <c r="Q10" s="13">
        <v>0</v>
      </c>
      <c r="R10" s="13">
        <f t="shared" si="2"/>
        <v>0</v>
      </c>
      <c r="S10" s="13">
        <v>0</v>
      </c>
      <c r="T10" s="13">
        <v>0</v>
      </c>
      <c r="U10" s="13">
        <v>0</v>
      </c>
      <c r="V10" s="28">
        <f t="shared" si="3"/>
        <v>1172.7153732877155</v>
      </c>
      <c r="W10" s="14">
        <f t="shared" si="7"/>
        <v>-200.71537328771547</v>
      </c>
      <c r="X10" s="14">
        <f t="shared" si="8"/>
        <v>40286.661074026961</v>
      </c>
      <c r="Y10" s="15"/>
      <c r="Z10" s="30"/>
      <c r="AA10" s="23">
        <v>2</v>
      </c>
      <c r="AB10" s="19">
        <v>-82.310170784184365</v>
      </c>
      <c r="AD10" s="20" t="s">
        <v>20</v>
      </c>
      <c r="AE10" s="14">
        <f>STDEV(W:W)</f>
        <v>98.48488817021952</v>
      </c>
    </row>
    <row r="11" spans="1:31" x14ac:dyDescent="0.25">
      <c r="A11" s="12">
        <v>1</v>
      </c>
      <c r="B11" s="12">
        <v>15</v>
      </c>
      <c r="C11" s="12">
        <v>1</v>
      </c>
      <c r="D11" s="12">
        <v>816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f t="shared" si="4"/>
        <v>0</v>
      </c>
      <c r="K11" s="12">
        <f t="shared" si="5"/>
        <v>0</v>
      </c>
      <c r="L11" s="12">
        <f t="shared" si="6"/>
        <v>0</v>
      </c>
      <c r="M11" s="13">
        <v>0</v>
      </c>
      <c r="N11" s="13">
        <f t="shared" si="0"/>
        <v>0</v>
      </c>
      <c r="O11" s="13">
        <f t="shared" si="1"/>
        <v>0</v>
      </c>
      <c r="P11" s="13">
        <f t="shared" si="9"/>
        <v>0</v>
      </c>
      <c r="Q11" s="13">
        <v>0</v>
      </c>
      <c r="R11" s="13">
        <f t="shared" si="2"/>
        <v>0</v>
      </c>
      <c r="S11" s="13">
        <v>0</v>
      </c>
      <c r="T11" s="13">
        <v>0</v>
      </c>
      <c r="U11" s="13">
        <v>0</v>
      </c>
      <c r="V11" s="28">
        <f t="shared" si="3"/>
        <v>944.43375346765094</v>
      </c>
      <c r="W11" s="14">
        <f t="shared" si="7"/>
        <v>-128.43375346765094</v>
      </c>
      <c r="X11" s="14">
        <f t="shared" si="8"/>
        <v>16495.229029789341</v>
      </c>
      <c r="Y11" s="15"/>
      <c r="Z11" s="30"/>
      <c r="AA11" s="23">
        <v>3</v>
      </c>
      <c r="AB11" s="19">
        <v>-26.729360571356739</v>
      </c>
    </row>
    <row r="12" spans="1:31" x14ac:dyDescent="0.25">
      <c r="A12" s="12">
        <v>1</v>
      </c>
      <c r="B12" s="12">
        <v>16</v>
      </c>
      <c r="C12" s="12">
        <v>2</v>
      </c>
      <c r="D12" s="12">
        <v>717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f t="shared" si="4"/>
        <v>0</v>
      </c>
      <c r="K12" s="12">
        <f t="shared" si="5"/>
        <v>0</v>
      </c>
      <c r="L12" s="12">
        <f t="shared" si="6"/>
        <v>0</v>
      </c>
      <c r="M12" s="13">
        <f t="shared" ref="M12:M49" si="10">IF(AND(A12=3,B12=9)=TRUE,1,0)</f>
        <v>0</v>
      </c>
      <c r="N12" s="13">
        <f t="shared" si="0"/>
        <v>0</v>
      </c>
      <c r="O12" s="13">
        <f t="shared" si="1"/>
        <v>0</v>
      </c>
      <c r="P12" s="13">
        <f t="shared" si="9"/>
        <v>0</v>
      </c>
      <c r="Q12" s="13">
        <v>0</v>
      </c>
      <c r="R12" s="13">
        <f t="shared" si="2"/>
        <v>0</v>
      </c>
      <c r="S12" s="13">
        <v>0</v>
      </c>
      <c r="T12" s="13">
        <v>0</v>
      </c>
      <c r="U12" s="13">
        <v>0</v>
      </c>
      <c r="V12" s="28">
        <f t="shared" si="3"/>
        <v>684.73406869850737</v>
      </c>
      <c r="W12" s="14">
        <f t="shared" si="7"/>
        <v>32.265931301492628</v>
      </c>
      <c r="X12" s="14">
        <f t="shared" si="8"/>
        <v>1041.0903227526417</v>
      </c>
      <c r="Y12" s="15"/>
      <c r="Z12" s="30"/>
      <c r="AA12" s="23">
        <v>4</v>
      </c>
      <c r="AB12" s="19">
        <v>-35.043525470670694</v>
      </c>
    </row>
    <row r="13" spans="1:31" x14ac:dyDescent="0.25">
      <c r="A13" s="12">
        <v>1</v>
      </c>
      <c r="B13" s="12">
        <v>17</v>
      </c>
      <c r="C13" s="12">
        <v>3</v>
      </c>
      <c r="D13" s="12">
        <v>728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f t="shared" si="4"/>
        <v>0</v>
      </c>
      <c r="K13" s="12">
        <f t="shared" si="5"/>
        <v>0</v>
      </c>
      <c r="L13" s="12">
        <f t="shared" si="6"/>
        <v>0</v>
      </c>
      <c r="M13" s="13">
        <f t="shared" si="10"/>
        <v>0</v>
      </c>
      <c r="N13" s="13">
        <f t="shared" si="0"/>
        <v>0</v>
      </c>
      <c r="O13" s="13">
        <f t="shared" si="1"/>
        <v>0</v>
      </c>
      <c r="P13" s="13">
        <f t="shared" si="9"/>
        <v>0</v>
      </c>
      <c r="Q13" s="13">
        <v>0</v>
      </c>
      <c r="R13" s="13">
        <f t="shared" si="2"/>
        <v>0</v>
      </c>
      <c r="S13" s="13">
        <v>0</v>
      </c>
      <c r="T13" s="13">
        <v>0</v>
      </c>
      <c r="U13" s="13">
        <v>0</v>
      </c>
      <c r="V13" s="28">
        <f t="shared" si="3"/>
        <v>674.74305029812501</v>
      </c>
      <c r="W13" s="14">
        <f t="shared" si="7"/>
        <v>53.256949701874987</v>
      </c>
      <c r="X13" s="14">
        <f t="shared" si="8"/>
        <v>2836.3026915480423</v>
      </c>
      <c r="Y13" s="15"/>
      <c r="Z13" s="30"/>
      <c r="AA13" s="23">
        <v>5</v>
      </c>
      <c r="AB13" s="19">
        <v>71.514003584028373</v>
      </c>
    </row>
    <row r="14" spans="1:31" x14ac:dyDescent="0.25">
      <c r="A14" s="12">
        <v>1</v>
      </c>
      <c r="B14" s="12">
        <v>18</v>
      </c>
      <c r="C14" s="12">
        <v>4</v>
      </c>
      <c r="D14" s="12">
        <v>711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f t="shared" si="4"/>
        <v>0</v>
      </c>
      <c r="K14" s="12">
        <f t="shared" si="5"/>
        <v>0</v>
      </c>
      <c r="L14" s="12">
        <f t="shared" si="6"/>
        <v>0</v>
      </c>
      <c r="M14" s="13">
        <f t="shared" si="10"/>
        <v>0</v>
      </c>
      <c r="N14" s="13">
        <f t="shared" si="0"/>
        <v>0</v>
      </c>
      <c r="O14" s="13">
        <f t="shared" si="1"/>
        <v>0</v>
      </c>
      <c r="P14" s="13">
        <f t="shared" si="9"/>
        <v>0</v>
      </c>
      <c r="Q14" s="13">
        <v>0</v>
      </c>
      <c r="R14" s="13">
        <f t="shared" si="2"/>
        <v>0</v>
      </c>
      <c r="S14" s="13">
        <v>0</v>
      </c>
      <c r="T14" s="13">
        <v>0</v>
      </c>
      <c r="U14" s="13">
        <v>0</v>
      </c>
      <c r="V14" s="28">
        <f t="shared" si="3"/>
        <v>718.30780454934745</v>
      </c>
      <c r="W14" s="14">
        <f t="shared" si="7"/>
        <v>-7.3078045493474519</v>
      </c>
      <c r="X14" s="14">
        <f t="shared" si="8"/>
        <v>53.404007331463312</v>
      </c>
      <c r="Y14" s="15"/>
      <c r="Z14" s="30"/>
      <c r="AA14" s="23">
        <v>6</v>
      </c>
      <c r="AB14" s="19">
        <v>127.40788093375861</v>
      </c>
    </row>
    <row r="15" spans="1:31" x14ac:dyDescent="0.25">
      <c r="A15" s="12">
        <v>1</v>
      </c>
      <c r="B15" s="12">
        <v>19</v>
      </c>
      <c r="C15" s="12">
        <v>5</v>
      </c>
      <c r="D15" s="12">
        <v>1545</v>
      </c>
      <c r="E15" s="12" t="s">
        <v>22</v>
      </c>
      <c r="F15" s="12">
        <v>1</v>
      </c>
      <c r="G15" s="12">
        <v>0</v>
      </c>
      <c r="H15" s="12">
        <v>0</v>
      </c>
      <c r="I15" s="12">
        <v>0</v>
      </c>
      <c r="J15" s="12">
        <f t="shared" si="4"/>
        <v>0</v>
      </c>
      <c r="K15" s="12">
        <f t="shared" si="5"/>
        <v>0</v>
      </c>
      <c r="L15" s="12">
        <f t="shared" si="6"/>
        <v>0</v>
      </c>
      <c r="M15" s="13">
        <f t="shared" si="10"/>
        <v>0</v>
      </c>
      <c r="N15" s="13">
        <f t="shared" si="0"/>
        <v>0</v>
      </c>
      <c r="O15" s="13">
        <f t="shared" si="1"/>
        <v>0</v>
      </c>
      <c r="P15" s="13">
        <f t="shared" si="9"/>
        <v>0</v>
      </c>
      <c r="Q15" s="13">
        <v>0</v>
      </c>
      <c r="R15" s="13">
        <f t="shared" si="2"/>
        <v>0</v>
      </c>
      <c r="S15" s="13">
        <v>0</v>
      </c>
      <c r="T15" s="13">
        <v>0</v>
      </c>
      <c r="U15" s="13">
        <v>0</v>
      </c>
      <c r="V15" s="28">
        <f t="shared" si="3"/>
        <v>1539.639902012809</v>
      </c>
      <c r="W15" s="14">
        <f t="shared" si="7"/>
        <v>5.3600979871910113</v>
      </c>
      <c r="X15" s="14">
        <f t="shared" si="8"/>
        <v>28.730650432289131</v>
      </c>
      <c r="Y15" s="15"/>
      <c r="Z15" s="30"/>
      <c r="AA15" s="23">
        <v>7</v>
      </c>
      <c r="AB15" s="19">
        <v>95.103650015470905</v>
      </c>
    </row>
    <row r="16" spans="1:31" x14ac:dyDescent="0.25">
      <c r="A16" s="12">
        <v>1</v>
      </c>
      <c r="B16" s="12">
        <v>22</v>
      </c>
      <c r="C16" s="12">
        <v>1</v>
      </c>
      <c r="D16" s="12">
        <v>873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f t="shared" si="4"/>
        <v>0</v>
      </c>
      <c r="K16" s="12">
        <f t="shared" si="5"/>
        <v>0</v>
      </c>
      <c r="L16" s="12">
        <f t="shared" si="6"/>
        <v>0</v>
      </c>
      <c r="M16" s="13">
        <f t="shared" si="10"/>
        <v>0</v>
      </c>
      <c r="N16" s="13">
        <f t="shared" si="0"/>
        <v>0</v>
      </c>
      <c r="O16" s="13">
        <f t="shared" si="1"/>
        <v>0</v>
      </c>
      <c r="P16" s="13">
        <f t="shared" si="9"/>
        <v>0</v>
      </c>
      <c r="Q16" s="13">
        <v>0</v>
      </c>
      <c r="R16" s="13">
        <f t="shared" si="2"/>
        <v>0</v>
      </c>
      <c r="S16" s="13">
        <v>0</v>
      </c>
      <c r="T16" s="13">
        <v>0</v>
      </c>
      <c r="U16" s="13">
        <v>0</v>
      </c>
      <c r="V16" s="28">
        <f t="shared" si="3"/>
        <v>944.43375346765094</v>
      </c>
      <c r="W16" s="14">
        <f t="shared" si="7"/>
        <v>-71.433753467650945</v>
      </c>
      <c r="X16" s="14">
        <f t="shared" si="8"/>
        <v>5102.7811344771335</v>
      </c>
      <c r="Y16" s="15"/>
      <c r="Z16" s="30"/>
      <c r="AA16" s="23">
        <v>8</v>
      </c>
      <c r="AB16" s="19">
        <v>60.77621090783267</v>
      </c>
    </row>
    <row r="17" spans="1:28" x14ac:dyDescent="0.25">
      <c r="A17" s="12">
        <v>1</v>
      </c>
      <c r="B17" s="12">
        <v>23</v>
      </c>
      <c r="C17" s="12">
        <v>2</v>
      </c>
      <c r="D17" s="12">
        <v>713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f t="shared" si="4"/>
        <v>0</v>
      </c>
      <c r="K17" s="12">
        <f t="shared" si="5"/>
        <v>0</v>
      </c>
      <c r="L17" s="12">
        <f t="shared" si="6"/>
        <v>0</v>
      </c>
      <c r="M17" s="13">
        <f t="shared" si="10"/>
        <v>0</v>
      </c>
      <c r="N17" s="13">
        <f t="shared" si="0"/>
        <v>0</v>
      </c>
      <c r="O17" s="13">
        <f t="shared" si="1"/>
        <v>0</v>
      </c>
      <c r="P17" s="13">
        <f t="shared" si="9"/>
        <v>0</v>
      </c>
      <c r="Q17" s="13">
        <v>0</v>
      </c>
      <c r="R17" s="13">
        <f t="shared" si="2"/>
        <v>0</v>
      </c>
      <c r="S17" s="13">
        <v>0</v>
      </c>
      <c r="T17" s="13">
        <v>0</v>
      </c>
      <c r="U17" s="13">
        <v>0</v>
      </c>
      <c r="V17" s="28">
        <f t="shared" si="3"/>
        <v>684.73406869850737</v>
      </c>
      <c r="W17" s="14">
        <f t="shared" si="7"/>
        <v>28.265931301492628</v>
      </c>
      <c r="X17" s="14">
        <f t="shared" si="8"/>
        <v>798.96287234070076</v>
      </c>
      <c r="Y17" s="15"/>
      <c r="Z17" s="30"/>
      <c r="AA17" s="23">
        <v>9</v>
      </c>
      <c r="AB17" s="19">
        <v>-75.152441620724275</v>
      </c>
    </row>
    <row r="18" spans="1:28" x14ac:dyDescent="0.25">
      <c r="A18" s="12">
        <v>1</v>
      </c>
      <c r="B18" s="12">
        <v>24</v>
      </c>
      <c r="C18" s="12">
        <v>3</v>
      </c>
      <c r="D18" s="12">
        <v>626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f t="shared" si="4"/>
        <v>0</v>
      </c>
      <c r="K18" s="12">
        <f t="shared" si="5"/>
        <v>0</v>
      </c>
      <c r="L18" s="12">
        <f t="shared" si="6"/>
        <v>0</v>
      </c>
      <c r="M18" s="13">
        <f t="shared" si="10"/>
        <v>0</v>
      </c>
      <c r="N18" s="13">
        <f t="shared" si="0"/>
        <v>0</v>
      </c>
      <c r="O18" s="13">
        <f t="shared" si="1"/>
        <v>0</v>
      </c>
      <c r="P18" s="13">
        <f t="shared" si="9"/>
        <v>0</v>
      </c>
      <c r="Q18" s="13">
        <v>0</v>
      </c>
      <c r="R18" s="13">
        <f t="shared" si="2"/>
        <v>0</v>
      </c>
      <c r="S18" s="13">
        <v>0</v>
      </c>
      <c r="T18" s="13">
        <v>0</v>
      </c>
      <c r="U18" s="13">
        <v>0</v>
      </c>
      <c r="V18" s="28">
        <f t="shared" si="3"/>
        <v>674.74305029812501</v>
      </c>
      <c r="W18" s="14">
        <f t="shared" si="7"/>
        <v>-48.743050298125013</v>
      </c>
      <c r="X18" s="14">
        <f t="shared" si="8"/>
        <v>2375.8849523655449</v>
      </c>
      <c r="Y18" s="15"/>
      <c r="Z18" s="30"/>
      <c r="AA18" s="23">
        <v>10</v>
      </c>
      <c r="AB18" s="19">
        <v>-68.11718878201664</v>
      </c>
    </row>
    <row r="19" spans="1:28" x14ac:dyDescent="0.25">
      <c r="A19" s="12">
        <v>1</v>
      </c>
      <c r="B19" s="12">
        <v>25</v>
      </c>
      <c r="C19" s="12">
        <v>4</v>
      </c>
      <c r="D19" s="12">
        <v>653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f t="shared" si="4"/>
        <v>0</v>
      </c>
      <c r="K19" s="12">
        <f t="shared" si="5"/>
        <v>0</v>
      </c>
      <c r="L19" s="12">
        <f t="shared" si="6"/>
        <v>0</v>
      </c>
      <c r="M19" s="13">
        <f t="shared" si="10"/>
        <v>0</v>
      </c>
      <c r="N19" s="13">
        <f t="shared" si="0"/>
        <v>0</v>
      </c>
      <c r="O19" s="13">
        <f t="shared" si="1"/>
        <v>0</v>
      </c>
      <c r="P19" s="13">
        <f t="shared" si="9"/>
        <v>0</v>
      </c>
      <c r="Q19" s="13">
        <v>0</v>
      </c>
      <c r="R19" s="13">
        <f t="shared" si="2"/>
        <v>0</v>
      </c>
      <c r="S19" s="13">
        <v>0</v>
      </c>
      <c r="T19" s="13">
        <v>0</v>
      </c>
      <c r="U19" s="13">
        <v>0</v>
      </c>
      <c r="V19" s="28">
        <f t="shared" si="3"/>
        <v>718.30780454934745</v>
      </c>
      <c r="W19" s="14">
        <f t="shared" si="7"/>
        <v>-65.307804549347452</v>
      </c>
      <c r="X19" s="14">
        <f t="shared" si="8"/>
        <v>4265.1093350557676</v>
      </c>
      <c r="Y19" s="15"/>
      <c r="Z19" s="30"/>
      <c r="AA19" s="23">
        <v>11</v>
      </c>
      <c r="AB19" s="19">
        <v>-36.32863690005285</v>
      </c>
    </row>
    <row r="20" spans="1:28" x14ac:dyDescent="0.25">
      <c r="A20" s="12">
        <v>1</v>
      </c>
      <c r="B20" s="12">
        <v>26</v>
      </c>
      <c r="C20" s="12">
        <v>5</v>
      </c>
      <c r="D20" s="12">
        <v>1080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f t="shared" si="4"/>
        <v>0</v>
      </c>
      <c r="K20" s="12">
        <f t="shared" si="5"/>
        <v>0</v>
      </c>
      <c r="L20" s="12">
        <f t="shared" si="6"/>
        <v>0</v>
      </c>
      <c r="M20" s="13">
        <f t="shared" si="10"/>
        <v>0</v>
      </c>
      <c r="N20" s="13">
        <f t="shared" si="0"/>
        <v>0</v>
      </c>
      <c r="O20" s="13">
        <f t="shared" si="1"/>
        <v>0</v>
      </c>
      <c r="P20" s="13">
        <f t="shared" si="9"/>
        <v>0</v>
      </c>
      <c r="Q20" s="13">
        <v>0</v>
      </c>
      <c r="R20" s="13">
        <f t="shared" si="2"/>
        <v>0</v>
      </c>
      <c r="S20" s="13">
        <v>0</v>
      </c>
      <c r="T20" s="13">
        <v>0</v>
      </c>
      <c r="U20" s="13">
        <v>0</v>
      </c>
      <c r="V20" s="28">
        <f t="shared" si="3"/>
        <v>1172.7153732877155</v>
      </c>
      <c r="W20" s="14">
        <f t="shared" si="7"/>
        <v>-92.715373287715465</v>
      </c>
      <c r="X20" s="14">
        <f t="shared" si="8"/>
        <v>8596.140443880422</v>
      </c>
      <c r="Y20" s="15"/>
      <c r="Z20" s="31"/>
      <c r="AA20" s="23">
        <v>12</v>
      </c>
      <c r="AB20" s="19">
        <v>80.034455082477677</v>
      </c>
    </row>
    <row r="21" spans="1:28" x14ac:dyDescent="0.25">
      <c r="A21" s="12">
        <v>1</v>
      </c>
      <c r="B21" s="12">
        <v>29</v>
      </c>
      <c r="C21" s="12">
        <v>1</v>
      </c>
      <c r="D21" s="12">
        <v>650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f t="shared" si="4"/>
        <v>0</v>
      </c>
      <c r="K21" s="12">
        <f t="shared" si="5"/>
        <v>0</v>
      </c>
      <c r="L21" s="12">
        <f t="shared" si="6"/>
        <v>0</v>
      </c>
      <c r="M21" s="13">
        <f t="shared" si="10"/>
        <v>0</v>
      </c>
      <c r="N21" s="13">
        <f t="shared" si="0"/>
        <v>0</v>
      </c>
      <c r="O21" s="13">
        <f t="shared" si="1"/>
        <v>0</v>
      </c>
      <c r="P21" s="13">
        <f t="shared" si="9"/>
        <v>0</v>
      </c>
      <c r="Q21" s="13">
        <v>0</v>
      </c>
      <c r="R21" s="13">
        <f t="shared" si="2"/>
        <v>0</v>
      </c>
      <c r="S21" s="13">
        <v>0</v>
      </c>
      <c r="T21" s="13">
        <v>0</v>
      </c>
      <c r="U21" s="13">
        <v>0</v>
      </c>
      <c r="V21" s="28">
        <f t="shared" si="3"/>
        <v>944.43375346765094</v>
      </c>
      <c r="W21" s="14">
        <f t="shared" si="7"/>
        <v>-294.43375346765094</v>
      </c>
      <c r="X21" s="14">
        <f t="shared" si="8"/>
        <v>86691.235181049458</v>
      </c>
      <c r="Y21" s="15"/>
      <c r="Z21" s="35" t="s">
        <v>9</v>
      </c>
      <c r="AA21" s="24" t="s">
        <v>10</v>
      </c>
      <c r="AB21" s="19">
        <v>366.92452872509358</v>
      </c>
    </row>
    <row r="22" spans="1:28" x14ac:dyDescent="0.25">
      <c r="A22" s="12">
        <v>1</v>
      </c>
      <c r="B22" s="12">
        <v>30</v>
      </c>
      <c r="C22" s="12">
        <v>2</v>
      </c>
      <c r="D22" s="12">
        <v>644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f t="shared" si="4"/>
        <v>0</v>
      </c>
      <c r="K22" s="12">
        <f t="shared" si="5"/>
        <v>0</v>
      </c>
      <c r="L22" s="12">
        <f t="shared" si="6"/>
        <v>0</v>
      </c>
      <c r="M22" s="13">
        <f t="shared" si="10"/>
        <v>0</v>
      </c>
      <c r="N22" s="13">
        <f t="shared" si="0"/>
        <v>0</v>
      </c>
      <c r="O22" s="13">
        <f t="shared" si="1"/>
        <v>0</v>
      </c>
      <c r="P22" s="13">
        <f t="shared" si="9"/>
        <v>0</v>
      </c>
      <c r="Q22" s="13">
        <v>0</v>
      </c>
      <c r="R22" s="13">
        <f t="shared" si="2"/>
        <v>0</v>
      </c>
      <c r="S22" s="13">
        <v>0</v>
      </c>
      <c r="T22" s="13">
        <v>0</v>
      </c>
      <c r="U22" s="13">
        <v>0</v>
      </c>
      <c r="V22" s="28">
        <f t="shared" si="3"/>
        <v>684.73406869850737</v>
      </c>
      <c r="W22" s="14">
        <f t="shared" si="7"/>
        <v>-40.734068698507372</v>
      </c>
      <c r="X22" s="14">
        <f t="shared" si="8"/>
        <v>1659.2643527347179</v>
      </c>
      <c r="Y22" s="15"/>
      <c r="Z22" s="36"/>
      <c r="AA22" s="24" t="s">
        <v>11</v>
      </c>
      <c r="AB22" s="19">
        <v>100.82957661577119</v>
      </c>
    </row>
    <row r="23" spans="1:28" x14ac:dyDescent="0.25">
      <c r="A23" s="12">
        <v>1</v>
      </c>
      <c r="B23" s="12">
        <v>31</v>
      </c>
      <c r="C23" s="12">
        <v>3</v>
      </c>
      <c r="D23" s="12">
        <v>803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f t="shared" si="4"/>
        <v>0</v>
      </c>
      <c r="K23" s="12">
        <f t="shared" si="5"/>
        <v>0</v>
      </c>
      <c r="L23" s="12">
        <f t="shared" si="6"/>
        <v>0</v>
      </c>
      <c r="M23" s="13">
        <f t="shared" si="10"/>
        <v>0</v>
      </c>
      <c r="N23" s="13">
        <f t="shared" si="0"/>
        <v>0</v>
      </c>
      <c r="O23" s="13">
        <f t="shared" si="1"/>
        <v>0</v>
      </c>
      <c r="P23" s="13">
        <f t="shared" si="9"/>
        <v>0</v>
      </c>
      <c r="Q23" s="13">
        <v>0</v>
      </c>
      <c r="R23" s="13">
        <f t="shared" si="2"/>
        <v>0</v>
      </c>
      <c r="S23" s="13">
        <v>0</v>
      </c>
      <c r="T23" s="13">
        <v>0</v>
      </c>
      <c r="U23" s="13">
        <v>0</v>
      </c>
      <c r="V23" s="28">
        <f t="shared" si="3"/>
        <v>674.74305029812501</v>
      </c>
      <c r="W23" s="14">
        <f t="shared" si="7"/>
        <v>128.25694970187499</v>
      </c>
      <c r="X23" s="14">
        <f t="shared" si="8"/>
        <v>16449.845146829291</v>
      </c>
      <c r="Y23" s="15"/>
      <c r="Z23" s="36"/>
      <c r="AA23" s="24" t="s">
        <v>12</v>
      </c>
      <c r="AB23" s="19">
        <v>255.31825996045382</v>
      </c>
    </row>
    <row r="24" spans="1:28" x14ac:dyDescent="0.25">
      <c r="A24" s="12">
        <v>2</v>
      </c>
      <c r="B24" s="12">
        <v>1</v>
      </c>
      <c r="C24" s="12">
        <v>4</v>
      </c>
      <c r="D24" s="12">
        <v>1282</v>
      </c>
      <c r="E24" s="12" t="s">
        <v>41</v>
      </c>
      <c r="F24" s="12">
        <v>0</v>
      </c>
      <c r="G24" s="12">
        <v>1</v>
      </c>
      <c r="H24" s="12">
        <v>0</v>
      </c>
      <c r="I24" s="12">
        <v>0</v>
      </c>
      <c r="J24" s="12">
        <f t="shared" si="4"/>
        <v>1</v>
      </c>
      <c r="K24" s="12">
        <f t="shared" si="5"/>
        <v>0</v>
      </c>
      <c r="L24" s="12">
        <f t="shared" si="6"/>
        <v>0</v>
      </c>
      <c r="M24" s="13">
        <f t="shared" si="10"/>
        <v>0</v>
      </c>
      <c r="N24" s="13">
        <f t="shared" si="0"/>
        <v>0</v>
      </c>
      <c r="O24" s="13">
        <f t="shared" si="1"/>
        <v>0</v>
      </c>
      <c r="P24" s="13">
        <f t="shared" si="9"/>
        <v>0</v>
      </c>
      <c r="Q24" s="13">
        <v>0</v>
      </c>
      <c r="R24" s="13">
        <f t="shared" si="2"/>
        <v>0</v>
      </c>
      <c r="S24" s="13">
        <v>0</v>
      </c>
      <c r="T24" s="13">
        <v>0</v>
      </c>
      <c r="U24" s="13">
        <v>0</v>
      </c>
      <c r="V24" s="28">
        <f t="shared" si="3"/>
        <v>1389.1254784976647</v>
      </c>
      <c r="W24" s="14">
        <f t="shared" si="7"/>
        <v>-107.12547849766474</v>
      </c>
      <c r="X24" s="14">
        <f t="shared" si="8"/>
        <v>11475.868143353631</v>
      </c>
      <c r="Y24" s="15"/>
      <c r="Z24" s="36"/>
      <c r="AA24" s="24" t="s">
        <v>13</v>
      </c>
      <c r="AB24" s="19">
        <v>469.72791013676817</v>
      </c>
    </row>
    <row r="25" spans="1:28" x14ac:dyDescent="0.25">
      <c r="A25" s="12">
        <v>2</v>
      </c>
      <c r="B25" s="12">
        <v>2</v>
      </c>
      <c r="C25" s="12">
        <v>5</v>
      </c>
      <c r="D25" s="12">
        <v>2043</v>
      </c>
      <c r="E25" s="12" t="s">
        <v>42</v>
      </c>
      <c r="F25" s="12">
        <v>1</v>
      </c>
      <c r="G25" s="12">
        <v>0</v>
      </c>
      <c r="H25" s="12">
        <v>0</v>
      </c>
      <c r="I25" s="12">
        <v>0</v>
      </c>
      <c r="J25" s="12">
        <f t="shared" si="4"/>
        <v>0</v>
      </c>
      <c r="K25" s="12">
        <f t="shared" si="5"/>
        <v>1</v>
      </c>
      <c r="L25" s="12">
        <f t="shared" si="6"/>
        <v>0</v>
      </c>
      <c r="M25" s="13">
        <f t="shared" si="10"/>
        <v>0</v>
      </c>
      <c r="N25" s="13">
        <f t="shared" si="0"/>
        <v>0</v>
      </c>
      <c r="O25" s="13">
        <f t="shared" si="1"/>
        <v>0</v>
      </c>
      <c r="P25" s="13">
        <f t="shared" si="9"/>
        <v>0</v>
      </c>
      <c r="Q25" s="13">
        <v>0</v>
      </c>
      <c r="R25" s="13">
        <f t="shared" si="2"/>
        <v>0</v>
      </c>
      <c r="S25" s="13">
        <v>0</v>
      </c>
      <c r="T25" s="13">
        <v>0</v>
      </c>
      <c r="U25" s="13">
        <v>0</v>
      </c>
      <c r="V25" s="28">
        <f t="shared" si="3"/>
        <v>1922.7099963782453</v>
      </c>
      <c r="W25" s="14">
        <f t="shared" si="7"/>
        <v>120.29000362175475</v>
      </c>
      <c r="X25" s="14">
        <f t="shared" si="8"/>
        <v>14469.684971321771</v>
      </c>
      <c r="Y25" s="15"/>
      <c r="Z25" s="36"/>
      <c r="AA25" s="25" t="s">
        <v>150</v>
      </c>
      <c r="AB25" s="19">
        <v>541.14339160612042</v>
      </c>
    </row>
    <row r="26" spans="1:28" x14ac:dyDescent="0.25">
      <c r="A26" s="12">
        <v>2</v>
      </c>
      <c r="B26" s="12">
        <v>5</v>
      </c>
      <c r="C26" s="12">
        <v>1</v>
      </c>
      <c r="D26" s="12">
        <v>1146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f t="shared" si="4"/>
        <v>0</v>
      </c>
      <c r="K26" s="12">
        <f t="shared" si="5"/>
        <v>0</v>
      </c>
      <c r="L26" s="12">
        <f t="shared" si="6"/>
        <v>0</v>
      </c>
      <c r="M26" s="13">
        <f t="shared" si="10"/>
        <v>0</v>
      </c>
      <c r="N26" s="13">
        <f t="shared" si="0"/>
        <v>0</v>
      </c>
      <c r="O26" s="13">
        <f t="shared" si="1"/>
        <v>0</v>
      </c>
      <c r="P26" s="13">
        <f t="shared" si="9"/>
        <v>0</v>
      </c>
      <c r="Q26" s="13">
        <v>0</v>
      </c>
      <c r="R26" s="13">
        <f t="shared" si="2"/>
        <v>0</v>
      </c>
      <c r="S26" s="13">
        <v>0</v>
      </c>
      <c r="T26" s="13">
        <v>0</v>
      </c>
      <c r="U26" s="13">
        <v>0</v>
      </c>
      <c r="V26" s="28">
        <f t="shared" si="3"/>
        <v>973.27845919407662</v>
      </c>
      <c r="W26" s="14">
        <f t="shared" si="7"/>
        <v>172.72154080592338</v>
      </c>
      <c r="X26" s="14">
        <f t="shared" si="8"/>
        <v>29832.730658372257</v>
      </c>
      <c r="Y26" s="15"/>
      <c r="Z26" s="36"/>
      <c r="AA26" s="25" t="s">
        <v>151</v>
      </c>
      <c r="AB26" s="19">
        <v>354.22538863901042</v>
      </c>
    </row>
    <row r="27" spans="1:28" x14ac:dyDescent="0.25">
      <c r="A27" s="12">
        <v>2</v>
      </c>
      <c r="B27" s="12">
        <v>6</v>
      </c>
      <c r="C27" s="12">
        <v>2</v>
      </c>
      <c r="D27" s="12">
        <v>740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f t="shared" si="4"/>
        <v>0</v>
      </c>
      <c r="K27" s="12">
        <f t="shared" si="5"/>
        <v>0</v>
      </c>
      <c r="L27" s="12">
        <f t="shared" si="6"/>
        <v>0</v>
      </c>
      <c r="M27" s="13">
        <f t="shared" si="10"/>
        <v>0</v>
      </c>
      <c r="N27" s="13">
        <f t="shared" si="0"/>
        <v>0</v>
      </c>
      <c r="O27" s="13">
        <f t="shared" si="1"/>
        <v>0</v>
      </c>
      <c r="P27" s="13">
        <f t="shared" si="9"/>
        <v>0</v>
      </c>
      <c r="Q27" s="13">
        <v>0</v>
      </c>
      <c r="R27" s="13">
        <f t="shared" si="2"/>
        <v>0</v>
      </c>
      <c r="S27" s="13">
        <v>0</v>
      </c>
      <c r="T27" s="13">
        <v>0</v>
      </c>
      <c r="U27" s="13">
        <v>0</v>
      </c>
      <c r="V27" s="28">
        <f t="shared" si="3"/>
        <v>713.57877442493304</v>
      </c>
      <c r="W27" s="14">
        <f t="shared" si="7"/>
        <v>26.421225575066956</v>
      </c>
      <c r="X27" s="14">
        <f t="shared" si="8"/>
        <v>698.08116088857219</v>
      </c>
      <c r="Y27" s="15"/>
      <c r="Z27" s="36"/>
      <c r="AA27" s="25" t="s">
        <v>152</v>
      </c>
      <c r="AB27" s="19">
        <v>304.29936827044207</v>
      </c>
    </row>
    <row r="28" spans="1:28" x14ac:dyDescent="0.25">
      <c r="A28" s="12">
        <v>2</v>
      </c>
      <c r="B28" s="12">
        <v>7</v>
      </c>
      <c r="C28" s="12">
        <v>3</v>
      </c>
      <c r="D28" s="12">
        <v>698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f t="shared" si="4"/>
        <v>0</v>
      </c>
      <c r="K28" s="12">
        <f t="shared" si="5"/>
        <v>0</v>
      </c>
      <c r="L28" s="12">
        <f t="shared" si="6"/>
        <v>0</v>
      </c>
      <c r="M28" s="13">
        <f t="shared" si="10"/>
        <v>0</v>
      </c>
      <c r="N28" s="13">
        <f t="shared" si="0"/>
        <v>0</v>
      </c>
      <c r="O28" s="13">
        <f t="shared" si="1"/>
        <v>0</v>
      </c>
      <c r="P28" s="13">
        <f t="shared" si="9"/>
        <v>0</v>
      </c>
      <c r="Q28" s="13">
        <v>0</v>
      </c>
      <c r="R28" s="13">
        <f t="shared" si="2"/>
        <v>0</v>
      </c>
      <c r="S28" s="13">
        <v>0</v>
      </c>
      <c r="T28" s="13">
        <v>0</v>
      </c>
      <c r="U28" s="13">
        <v>0</v>
      </c>
      <c r="V28" s="28">
        <f t="shared" si="3"/>
        <v>703.58775602455069</v>
      </c>
      <c r="W28" s="14">
        <f t="shared" si="7"/>
        <v>-5.5877560245506857</v>
      </c>
      <c r="X28" s="14">
        <f t="shared" si="8"/>
        <v>31.223017389902484</v>
      </c>
      <c r="Y28" s="15"/>
      <c r="Z28" s="36"/>
      <c r="AA28" s="25" t="s">
        <v>29</v>
      </c>
      <c r="AB28" s="19">
        <v>181.82630557063075</v>
      </c>
    </row>
    <row r="29" spans="1:28" x14ac:dyDescent="0.25">
      <c r="A29" s="12">
        <v>2</v>
      </c>
      <c r="B29" s="12">
        <v>8</v>
      </c>
      <c r="C29" s="12">
        <v>4</v>
      </c>
      <c r="D29" s="12">
        <v>695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f t="shared" si="4"/>
        <v>0</v>
      </c>
      <c r="K29" s="12">
        <f t="shared" si="5"/>
        <v>0</v>
      </c>
      <c r="L29" s="12">
        <f t="shared" si="6"/>
        <v>0</v>
      </c>
      <c r="M29" s="13">
        <f t="shared" si="10"/>
        <v>0</v>
      </c>
      <c r="N29" s="13">
        <f t="shared" si="0"/>
        <v>0</v>
      </c>
      <c r="O29" s="13">
        <f t="shared" si="1"/>
        <v>0</v>
      </c>
      <c r="P29" s="13">
        <f t="shared" si="9"/>
        <v>0</v>
      </c>
      <c r="Q29" s="13">
        <v>0</v>
      </c>
      <c r="R29" s="13">
        <f t="shared" si="2"/>
        <v>0</v>
      </c>
      <c r="S29" s="13">
        <v>0</v>
      </c>
      <c r="T29" s="13">
        <v>0</v>
      </c>
      <c r="U29" s="13">
        <v>0</v>
      </c>
      <c r="V29" s="28">
        <f t="shared" si="3"/>
        <v>747.15251027577312</v>
      </c>
      <c r="W29" s="14">
        <f t="shared" si="7"/>
        <v>-52.152510275773125</v>
      </c>
      <c r="X29" s="14">
        <f t="shared" si="8"/>
        <v>2719.8843280646215</v>
      </c>
      <c r="Y29" s="15"/>
      <c r="Z29" s="36"/>
      <c r="AA29" s="25" t="s">
        <v>4</v>
      </c>
      <c r="AB29" s="19">
        <v>-54.838107578630471</v>
      </c>
    </row>
    <row r="30" spans="1:28" x14ac:dyDescent="0.25">
      <c r="A30" s="12">
        <v>2</v>
      </c>
      <c r="B30" s="12">
        <v>9</v>
      </c>
      <c r="C30" s="12">
        <v>5</v>
      </c>
      <c r="D30" s="12">
        <v>1159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f t="shared" si="4"/>
        <v>0</v>
      </c>
      <c r="K30" s="12">
        <f t="shared" si="5"/>
        <v>0</v>
      </c>
      <c r="L30" s="12">
        <f t="shared" si="6"/>
        <v>0</v>
      </c>
      <c r="M30" s="13">
        <f t="shared" si="10"/>
        <v>0</v>
      </c>
      <c r="N30" s="13">
        <f t="shared" si="0"/>
        <v>0</v>
      </c>
      <c r="O30" s="13">
        <f t="shared" si="1"/>
        <v>0</v>
      </c>
      <c r="P30" s="13">
        <f t="shared" si="9"/>
        <v>0</v>
      </c>
      <c r="Q30" s="13">
        <v>0</v>
      </c>
      <c r="R30" s="13">
        <f t="shared" si="2"/>
        <v>0</v>
      </c>
      <c r="S30" s="13">
        <v>0</v>
      </c>
      <c r="T30" s="13">
        <v>0</v>
      </c>
      <c r="U30" s="13">
        <v>0</v>
      </c>
      <c r="V30" s="28">
        <f t="shared" si="3"/>
        <v>1201.5600790141411</v>
      </c>
      <c r="W30" s="14">
        <f t="shared" si="7"/>
        <v>-42.560079014141138</v>
      </c>
      <c r="X30" s="14">
        <f t="shared" si="8"/>
        <v>1811.3603256899369</v>
      </c>
      <c r="Y30" s="15"/>
      <c r="Z30" s="36"/>
      <c r="AA30" s="26" t="s">
        <v>31</v>
      </c>
      <c r="AB30" s="19">
        <v>-392.67397418031959</v>
      </c>
    </row>
    <row r="31" spans="1:28" x14ac:dyDescent="0.25">
      <c r="A31" s="12">
        <v>2</v>
      </c>
      <c r="B31" s="12">
        <v>12</v>
      </c>
      <c r="C31" s="12">
        <v>1</v>
      </c>
      <c r="D31" s="12">
        <v>881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f t="shared" si="4"/>
        <v>0</v>
      </c>
      <c r="K31" s="12">
        <f t="shared" si="5"/>
        <v>0</v>
      </c>
      <c r="L31" s="12">
        <f t="shared" si="6"/>
        <v>0</v>
      </c>
      <c r="M31" s="13">
        <f t="shared" si="10"/>
        <v>0</v>
      </c>
      <c r="N31" s="13">
        <f t="shared" si="0"/>
        <v>0</v>
      </c>
      <c r="O31" s="13">
        <f t="shared" si="1"/>
        <v>0</v>
      </c>
      <c r="P31" s="13">
        <f t="shared" si="9"/>
        <v>0</v>
      </c>
      <c r="Q31" s="13">
        <v>0</v>
      </c>
      <c r="R31" s="13">
        <f t="shared" si="2"/>
        <v>0</v>
      </c>
      <c r="S31" s="13">
        <v>0</v>
      </c>
      <c r="T31" s="13">
        <v>0</v>
      </c>
      <c r="U31" s="13">
        <v>0</v>
      </c>
      <c r="V31" s="28">
        <f t="shared" si="3"/>
        <v>973.27845919407662</v>
      </c>
      <c r="W31" s="14">
        <f t="shared" si="7"/>
        <v>-92.278459194076618</v>
      </c>
      <c r="X31" s="14">
        <f t="shared" si="8"/>
        <v>8515.3140312328633</v>
      </c>
      <c r="Y31" s="15"/>
      <c r="Z31" s="36"/>
      <c r="AA31" s="26" t="s">
        <v>32</v>
      </c>
      <c r="AB31" s="19">
        <v>183.25486327069385</v>
      </c>
    </row>
    <row r="32" spans="1:28" x14ac:dyDescent="0.25">
      <c r="A32" s="12">
        <v>2</v>
      </c>
      <c r="B32" s="12">
        <v>13</v>
      </c>
      <c r="C32" s="12">
        <v>2</v>
      </c>
      <c r="D32" s="12">
        <v>768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f t="shared" si="4"/>
        <v>0</v>
      </c>
      <c r="K32" s="12">
        <f t="shared" si="5"/>
        <v>0</v>
      </c>
      <c r="L32" s="12">
        <f t="shared" si="6"/>
        <v>0</v>
      </c>
      <c r="M32" s="13">
        <f t="shared" si="10"/>
        <v>0</v>
      </c>
      <c r="N32" s="13">
        <f t="shared" si="0"/>
        <v>0</v>
      </c>
      <c r="O32" s="13">
        <f t="shared" si="1"/>
        <v>0</v>
      </c>
      <c r="P32" s="13">
        <f t="shared" si="9"/>
        <v>0</v>
      </c>
      <c r="Q32" s="13">
        <v>0</v>
      </c>
      <c r="R32" s="13">
        <f t="shared" si="2"/>
        <v>0</v>
      </c>
      <c r="S32" s="13">
        <v>0</v>
      </c>
      <c r="T32" s="13">
        <v>0</v>
      </c>
      <c r="U32" s="13">
        <v>0</v>
      </c>
      <c r="V32" s="28">
        <f t="shared" si="3"/>
        <v>713.57877442493304</v>
      </c>
      <c r="W32" s="14">
        <f t="shared" si="7"/>
        <v>54.421225575066956</v>
      </c>
      <c r="X32" s="14">
        <f t="shared" si="8"/>
        <v>2961.6697930923215</v>
      </c>
      <c r="Y32" s="15"/>
      <c r="Z32" s="36"/>
      <c r="AA32" s="26" t="s">
        <v>34</v>
      </c>
      <c r="AB32" s="19">
        <v>351.14010097979769</v>
      </c>
    </row>
    <row r="33" spans="1:28" x14ac:dyDescent="0.25">
      <c r="A33" s="12">
        <v>2</v>
      </c>
      <c r="B33" s="12">
        <v>14</v>
      </c>
      <c r="C33" s="12">
        <v>3</v>
      </c>
      <c r="D33" s="12">
        <v>654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f t="shared" si="4"/>
        <v>0</v>
      </c>
      <c r="K33" s="12">
        <f t="shared" si="5"/>
        <v>0</v>
      </c>
      <c r="L33" s="12">
        <f t="shared" si="6"/>
        <v>0</v>
      </c>
      <c r="M33" s="13">
        <f t="shared" si="10"/>
        <v>0</v>
      </c>
      <c r="N33" s="13">
        <f t="shared" si="0"/>
        <v>0</v>
      </c>
      <c r="O33" s="13">
        <f t="shared" si="1"/>
        <v>0</v>
      </c>
      <c r="P33" s="13">
        <f t="shared" si="9"/>
        <v>0</v>
      </c>
      <c r="Q33" s="13">
        <v>0</v>
      </c>
      <c r="R33" s="13">
        <f t="shared" si="2"/>
        <v>0</v>
      </c>
      <c r="S33" s="13">
        <v>0</v>
      </c>
      <c r="T33" s="13">
        <v>0</v>
      </c>
      <c r="U33" s="13">
        <v>0</v>
      </c>
      <c r="V33" s="28">
        <f t="shared" si="3"/>
        <v>703.58775602455069</v>
      </c>
      <c r="W33" s="14">
        <f t="shared" si="7"/>
        <v>-49.587756024550686</v>
      </c>
      <c r="X33" s="14">
        <f t="shared" si="8"/>
        <v>2458.9455475503628</v>
      </c>
      <c r="Y33" s="15"/>
      <c r="Z33" s="36"/>
      <c r="AA33" s="26" t="s">
        <v>33</v>
      </c>
      <c r="AB33" s="19">
        <v>-632.26812169812979</v>
      </c>
    </row>
    <row r="34" spans="1:28" x14ac:dyDescent="0.25">
      <c r="A34" s="12">
        <v>2</v>
      </c>
      <c r="B34" s="12">
        <v>15</v>
      </c>
      <c r="C34" s="12">
        <v>4</v>
      </c>
      <c r="D34" s="12">
        <v>858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f t="shared" si="4"/>
        <v>0</v>
      </c>
      <c r="K34" s="12">
        <f t="shared" si="5"/>
        <v>0</v>
      </c>
      <c r="L34" s="12">
        <f t="shared" si="6"/>
        <v>0</v>
      </c>
      <c r="M34" s="13">
        <f t="shared" si="10"/>
        <v>0</v>
      </c>
      <c r="N34" s="13">
        <f t="shared" si="0"/>
        <v>0</v>
      </c>
      <c r="O34" s="13">
        <f t="shared" si="1"/>
        <v>0</v>
      </c>
      <c r="P34" s="13">
        <f t="shared" si="9"/>
        <v>0</v>
      </c>
      <c r="Q34" s="13">
        <v>0</v>
      </c>
      <c r="R34" s="13">
        <f t="shared" si="2"/>
        <v>0</v>
      </c>
      <c r="S34" s="13">
        <v>0</v>
      </c>
      <c r="T34" s="13">
        <v>0</v>
      </c>
      <c r="U34" s="13">
        <v>0</v>
      </c>
      <c r="V34" s="28">
        <f t="shared" si="3"/>
        <v>747.15251027577312</v>
      </c>
      <c r="W34" s="14">
        <f t="shared" si="7"/>
        <v>110.84748972422688</v>
      </c>
      <c r="X34" s="14">
        <f t="shared" si="8"/>
        <v>12287.165978162582</v>
      </c>
      <c r="Y34" s="15"/>
      <c r="Z34" s="36"/>
      <c r="AA34" s="26" t="s">
        <v>38</v>
      </c>
      <c r="AB34" s="19">
        <v>319.56928157244687</v>
      </c>
    </row>
    <row r="35" spans="1:28" x14ac:dyDescent="0.25">
      <c r="A35" s="12">
        <v>2</v>
      </c>
      <c r="B35" s="12">
        <v>16</v>
      </c>
      <c r="C35" s="12">
        <v>5</v>
      </c>
      <c r="D35" s="12">
        <v>1647</v>
      </c>
      <c r="E35" s="12" t="s">
        <v>21</v>
      </c>
      <c r="F35" s="12">
        <v>1</v>
      </c>
      <c r="G35" s="12">
        <v>0</v>
      </c>
      <c r="H35" s="12">
        <v>0</v>
      </c>
      <c r="I35" s="12">
        <v>0</v>
      </c>
      <c r="J35" s="12">
        <f t="shared" si="4"/>
        <v>0</v>
      </c>
      <c r="K35" s="12">
        <f t="shared" si="5"/>
        <v>0</v>
      </c>
      <c r="L35" s="12">
        <f t="shared" si="6"/>
        <v>0</v>
      </c>
      <c r="M35" s="13">
        <f t="shared" si="10"/>
        <v>0</v>
      </c>
      <c r="N35" s="13">
        <f t="shared" si="0"/>
        <v>0</v>
      </c>
      <c r="O35" s="13">
        <f t="shared" si="1"/>
        <v>0</v>
      </c>
      <c r="P35" s="13">
        <f t="shared" si="9"/>
        <v>0</v>
      </c>
      <c r="Q35" s="13">
        <v>0</v>
      </c>
      <c r="R35" s="13">
        <f t="shared" si="2"/>
        <v>0</v>
      </c>
      <c r="S35" s="13">
        <v>0</v>
      </c>
      <c r="T35" s="13">
        <v>0</v>
      </c>
      <c r="U35" s="13">
        <v>0</v>
      </c>
      <c r="V35" s="28">
        <f t="shared" si="3"/>
        <v>1568.4846077392347</v>
      </c>
      <c r="W35" s="14">
        <f t="shared" si="7"/>
        <v>78.515392260765339</v>
      </c>
      <c r="X35" s="14">
        <f t="shared" si="8"/>
        <v>6164.6668218618497</v>
      </c>
      <c r="Y35" s="15"/>
      <c r="Z35" s="36"/>
      <c r="AA35" s="26" t="s">
        <v>36</v>
      </c>
      <c r="AB35" s="19">
        <v>-163.36059572480633</v>
      </c>
    </row>
    <row r="36" spans="1:28" x14ac:dyDescent="0.25">
      <c r="A36" s="12">
        <v>2</v>
      </c>
      <c r="B36" s="12">
        <v>19</v>
      </c>
      <c r="C36" s="12">
        <v>1</v>
      </c>
      <c r="D36" s="12">
        <v>773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f t="shared" si="4"/>
        <v>0</v>
      </c>
      <c r="K36" s="12">
        <f t="shared" si="5"/>
        <v>0</v>
      </c>
      <c r="L36" s="12">
        <f t="shared" si="6"/>
        <v>0</v>
      </c>
      <c r="M36" s="13">
        <f t="shared" si="10"/>
        <v>0</v>
      </c>
      <c r="N36" s="13">
        <f t="shared" si="0"/>
        <v>0</v>
      </c>
      <c r="O36" s="13">
        <f t="shared" si="1"/>
        <v>0</v>
      </c>
      <c r="P36" s="13">
        <f t="shared" si="9"/>
        <v>0</v>
      </c>
      <c r="Q36" s="13">
        <v>0</v>
      </c>
      <c r="R36" s="13">
        <f t="shared" si="2"/>
        <v>0</v>
      </c>
      <c r="S36" s="13">
        <v>0</v>
      </c>
      <c r="T36" s="13">
        <v>0</v>
      </c>
      <c r="U36" s="13">
        <v>0</v>
      </c>
      <c r="V36" s="28">
        <f t="shared" si="3"/>
        <v>973.27845919407662</v>
      </c>
      <c r="W36" s="14">
        <f t="shared" si="7"/>
        <v>-200.27845919407662</v>
      </c>
      <c r="X36" s="14">
        <f t="shared" si="8"/>
        <v>40111.46121715341</v>
      </c>
      <c r="Y36" s="15"/>
      <c r="Z36" s="36"/>
      <c r="AA36" s="26" t="s">
        <v>37</v>
      </c>
      <c r="AB36" s="19">
        <v>246.46480089092762</v>
      </c>
    </row>
    <row r="37" spans="1:28" x14ac:dyDescent="0.25">
      <c r="A37" s="12">
        <v>2</v>
      </c>
      <c r="B37" s="12">
        <v>20</v>
      </c>
      <c r="C37" s="12">
        <v>2</v>
      </c>
      <c r="D37" s="12">
        <v>755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f t="shared" si="4"/>
        <v>0</v>
      </c>
      <c r="K37" s="12">
        <f t="shared" si="5"/>
        <v>0</v>
      </c>
      <c r="L37" s="12">
        <f t="shared" si="6"/>
        <v>0</v>
      </c>
      <c r="M37" s="13">
        <f t="shared" si="10"/>
        <v>0</v>
      </c>
      <c r="N37" s="13">
        <f t="shared" si="0"/>
        <v>0</v>
      </c>
      <c r="O37" s="13">
        <f t="shared" si="1"/>
        <v>0</v>
      </c>
      <c r="P37" s="13">
        <f t="shared" si="9"/>
        <v>0</v>
      </c>
      <c r="Q37" s="13">
        <v>0</v>
      </c>
      <c r="R37" s="13">
        <f t="shared" si="2"/>
        <v>0</v>
      </c>
      <c r="S37" s="13">
        <v>0</v>
      </c>
      <c r="T37" s="13">
        <v>0</v>
      </c>
      <c r="U37" s="13">
        <v>0</v>
      </c>
      <c r="V37" s="28">
        <f t="shared" si="3"/>
        <v>713.57877442493304</v>
      </c>
      <c r="W37" s="14">
        <f t="shared" si="7"/>
        <v>41.421225575066956</v>
      </c>
      <c r="X37" s="14">
        <f t="shared" si="8"/>
        <v>1715.7179281405809</v>
      </c>
      <c r="Y37" s="15"/>
    </row>
    <row r="38" spans="1:28" x14ac:dyDescent="0.25">
      <c r="A38" s="12">
        <v>2</v>
      </c>
      <c r="B38" s="12">
        <v>21</v>
      </c>
      <c r="C38" s="12">
        <v>3</v>
      </c>
      <c r="D38" s="12">
        <v>788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f t="shared" si="4"/>
        <v>0</v>
      </c>
      <c r="K38" s="12">
        <f t="shared" si="5"/>
        <v>0</v>
      </c>
      <c r="L38" s="12">
        <f t="shared" si="6"/>
        <v>0</v>
      </c>
      <c r="M38" s="13">
        <f t="shared" si="10"/>
        <v>0</v>
      </c>
      <c r="N38" s="13">
        <f t="shared" si="0"/>
        <v>0</v>
      </c>
      <c r="O38" s="13">
        <f t="shared" si="1"/>
        <v>0</v>
      </c>
      <c r="P38" s="13">
        <f t="shared" si="9"/>
        <v>0</v>
      </c>
      <c r="Q38" s="13">
        <v>0</v>
      </c>
      <c r="R38" s="13">
        <f t="shared" si="2"/>
        <v>0</v>
      </c>
      <c r="S38" s="13">
        <v>0</v>
      </c>
      <c r="T38" s="13">
        <v>0</v>
      </c>
      <c r="U38" s="13">
        <v>0</v>
      </c>
      <c r="V38" s="28">
        <f t="shared" si="3"/>
        <v>703.58775602455069</v>
      </c>
      <c r="W38" s="14">
        <f t="shared" si="7"/>
        <v>84.412243975449314</v>
      </c>
      <c r="X38" s="14">
        <f t="shared" si="8"/>
        <v>7125.4269329707795</v>
      </c>
      <c r="Y38" s="15"/>
    </row>
    <row r="39" spans="1:28" x14ac:dyDescent="0.25">
      <c r="A39" s="12">
        <v>2</v>
      </c>
      <c r="B39" s="12">
        <v>22</v>
      </c>
      <c r="C39" s="12">
        <v>4</v>
      </c>
      <c r="D39" s="12">
        <v>702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f t="shared" si="4"/>
        <v>0</v>
      </c>
      <c r="K39" s="12">
        <f t="shared" si="5"/>
        <v>0</v>
      </c>
      <c r="L39" s="12">
        <f t="shared" si="6"/>
        <v>0</v>
      </c>
      <c r="M39" s="13">
        <f t="shared" si="10"/>
        <v>0</v>
      </c>
      <c r="N39" s="13">
        <f t="shared" si="0"/>
        <v>0</v>
      </c>
      <c r="O39" s="13">
        <f t="shared" si="1"/>
        <v>0</v>
      </c>
      <c r="P39" s="13">
        <f t="shared" si="9"/>
        <v>0</v>
      </c>
      <c r="Q39" s="13">
        <v>0</v>
      </c>
      <c r="R39" s="13">
        <f t="shared" si="2"/>
        <v>0</v>
      </c>
      <c r="S39" s="13">
        <v>0</v>
      </c>
      <c r="T39" s="13">
        <v>0</v>
      </c>
      <c r="U39" s="13">
        <v>0</v>
      </c>
      <c r="V39" s="28">
        <f t="shared" si="3"/>
        <v>747.15251027577312</v>
      </c>
      <c r="W39" s="14">
        <f t="shared" si="7"/>
        <v>-45.152510275773125</v>
      </c>
      <c r="X39" s="14">
        <f t="shared" si="8"/>
        <v>2038.7491842037975</v>
      </c>
      <c r="Y39" s="15"/>
    </row>
    <row r="40" spans="1:28" x14ac:dyDescent="0.25">
      <c r="A40" s="12">
        <v>2</v>
      </c>
      <c r="B40" s="12">
        <v>23</v>
      </c>
      <c r="C40" s="12">
        <v>5</v>
      </c>
      <c r="D40" s="12">
        <v>1037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f t="shared" si="4"/>
        <v>0</v>
      </c>
      <c r="K40" s="12">
        <f t="shared" si="5"/>
        <v>0</v>
      </c>
      <c r="L40" s="12">
        <f t="shared" si="6"/>
        <v>0</v>
      </c>
      <c r="M40" s="13">
        <f t="shared" si="10"/>
        <v>0</v>
      </c>
      <c r="N40" s="13">
        <f t="shared" si="0"/>
        <v>0</v>
      </c>
      <c r="O40" s="13">
        <f t="shared" si="1"/>
        <v>0</v>
      </c>
      <c r="P40" s="13">
        <f t="shared" si="9"/>
        <v>0</v>
      </c>
      <c r="Q40" s="13">
        <v>0</v>
      </c>
      <c r="R40" s="13">
        <f t="shared" si="2"/>
        <v>0</v>
      </c>
      <c r="S40" s="13">
        <v>0</v>
      </c>
      <c r="T40" s="13">
        <v>0</v>
      </c>
      <c r="U40" s="13">
        <v>0</v>
      </c>
      <c r="V40" s="28">
        <f t="shared" si="3"/>
        <v>1201.5600790141411</v>
      </c>
      <c r="W40" s="14">
        <f t="shared" si="7"/>
        <v>-164.56007901414114</v>
      </c>
      <c r="X40" s="14">
        <f t="shared" si="8"/>
        <v>27080.019605140376</v>
      </c>
      <c r="Y40" s="15"/>
    </row>
    <row r="41" spans="1:28" x14ac:dyDescent="0.25">
      <c r="A41" s="12">
        <v>2</v>
      </c>
      <c r="B41" s="12">
        <v>26</v>
      </c>
      <c r="C41" s="12">
        <v>1</v>
      </c>
      <c r="D41" s="12">
        <v>931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f t="shared" si="4"/>
        <v>0</v>
      </c>
      <c r="K41" s="12">
        <f t="shared" si="5"/>
        <v>0</v>
      </c>
      <c r="L41" s="12">
        <f t="shared" si="6"/>
        <v>0</v>
      </c>
      <c r="M41" s="13">
        <f t="shared" si="10"/>
        <v>0</v>
      </c>
      <c r="N41" s="13">
        <f t="shared" si="0"/>
        <v>0</v>
      </c>
      <c r="O41" s="13">
        <f t="shared" si="1"/>
        <v>0</v>
      </c>
      <c r="P41" s="13">
        <f t="shared" si="9"/>
        <v>0</v>
      </c>
      <c r="Q41" s="13">
        <v>0</v>
      </c>
      <c r="R41" s="13">
        <f t="shared" si="2"/>
        <v>0</v>
      </c>
      <c r="S41" s="13">
        <v>0</v>
      </c>
      <c r="T41" s="13">
        <v>0</v>
      </c>
      <c r="U41" s="13">
        <v>0</v>
      </c>
      <c r="V41" s="28">
        <f t="shared" si="3"/>
        <v>973.27845919407662</v>
      </c>
      <c r="W41" s="14">
        <f t="shared" si="7"/>
        <v>-42.278459194076618</v>
      </c>
      <c r="X41" s="14">
        <f t="shared" si="8"/>
        <v>1787.4681118252017</v>
      </c>
      <c r="Y41" s="15"/>
    </row>
    <row r="42" spans="1:28" x14ac:dyDescent="0.25">
      <c r="A42" s="12">
        <v>2</v>
      </c>
      <c r="B42" s="12">
        <v>27</v>
      </c>
      <c r="C42" s="12">
        <v>2</v>
      </c>
      <c r="D42" s="12">
        <v>719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f t="shared" si="4"/>
        <v>0</v>
      </c>
      <c r="K42" s="12">
        <f t="shared" si="5"/>
        <v>0</v>
      </c>
      <c r="L42" s="12">
        <f t="shared" si="6"/>
        <v>0</v>
      </c>
      <c r="M42" s="13">
        <f t="shared" si="10"/>
        <v>0</v>
      </c>
      <c r="N42" s="13">
        <f t="shared" si="0"/>
        <v>0</v>
      </c>
      <c r="O42" s="13">
        <f t="shared" si="1"/>
        <v>0</v>
      </c>
      <c r="P42" s="13">
        <f t="shared" si="9"/>
        <v>0</v>
      </c>
      <c r="Q42" s="13">
        <v>0</v>
      </c>
      <c r="R42" s="13">
        <f t="shared" si="2"/>
        <v>0</v>
      </c>
      <c r="S42" s="13">
        <v>0</v>
      </c>
      <c r="T42" s="13">
        <v>0</v>
      </c>
      <c r="U42" s="13">
        <v>0</v>
      </c>
      <c r="V42" s="28">
        <f t="shared" si="3"/>
        <v>713.57877442493304</v>
      </c>
      <c r="W42" s="14">
        <f t="shared" si="7"/>
        <v>5.4212255750669556</v>
      </c>
      <c r="X42" s="14">
        <f t="shared" si="8"/>
        <v>29.389686735760044</v>
      </c>
      <c r="Y42" s="15"/>
    </row>
    <row r="43" spans="1:28" x14ac:dyDescent="0.25">
      <c r="A43" s="12">
        <v>2</v>
      </c>
      <c r="B43" s="12">
        <v>28</v>
      </c>
      <c r="C43" s="12">
        <v>3</v>
      </c>
      <c r="D43" s="12">
        <v>811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f t="shared" si="4"/>
        <v>0</v>
      </c>
      <c r="K43" s="12">
        <f t="shared" si="5"/>
        <v>0</v>
      </c>
      <c r="L43" s="12">
        <f t="shared" si="6"/>
        <v>0</v>
      </c>
      <c r="M43" s="13">
        <f t="shared" si="10"/>
        <v>0</v>
      </c>
      <c r="N43" s="13">
        <f t="shared" si="0"/>
        <v>0</v>
      </c>
      <c r="O43" s="13">
        <f t="shared" si="1"/>
        <v>0</v>
      </c>
      <c r="P43" s="13">
        <f t="shared" si="9"/>
        <v>0</v>
      </c>
      <c r="Q43" s="13">
        <v>0</v>
      </c>
      <c r="R43" s="13">
        <f t="shared" si="2"/>
        <v>0</v>
      </c>
      <c r="S43" s="13">
        <v>0</v>
      </c>
      <c r="T43" s="13">
        <v>0</v>
      </c>
      <c r="U43" s="13">
        <v>0</v>
      </c>
      <c r="V43" s="28">
        <f t="shared" si="3"/>
        <v>703.58775602455069</v>
      </c>
      <c r="W43" s="14">
        <f t="shared" si="7"/>
        <v>107.41224397544931</v>
      </c>
      <c r="X43" s="14">
        <f t="shared" si="8"/>
        <v>11537.390155841447</v>
      </c>
      <c r="Y43" s="15"/>
    </row>
    <row r="44" spans="1:28" x14ac:dyDescent="0.25">
      <c r="A44" s="12">
        <v>3</v>
      </c>
      <c r="B44" s="12">
        <v>1</v>
      </c>
      <c r="C44" s="12">
        <v>4</v>
      </c>
      <c r="D44" s="12">
        <v>1383</v>
      </c>
      <c r="E44" s="12" t="s">
        <v>43</v>
      </c>
      <c r="F44" s="12">
        <v>0</v>
      </c>
      <c r="G44" s="12">
        <v>1</v>
      </c>
      <c r="H44" s="12">
        <v>0</v>
      </c>
      <c r="I44" s="12">
        <v>0</v>
      </c>
      <c r="J44" s="12">
        <f t="shared" si="4"/>
        <v>1</v>
      </c>
      <c r="K44" s="12">
        <f t="shared" si="5"/>
        <v>0</v>
      </c>
      <c r="L44" s="12">
        <f t="shared" si="6"/>
        <v>0</v>
      </c>
      <c r="M44" s="13">
        <f t="shared" si="10"/>
        <v>0</v>
      </c>
      <c r="N44" s="13">
        <f t="shared" si="0"/>
        <v>0</v>
      </c>
      <c r="O44" s="13">
        <f t="shared" si="1"/>
        <v>0</v>
      </c>
      <c r="P44" s="13">
        <f t="shared" si="9"/>
        <v>0</v>
      </c>
      <c r="Q44" s="13">
        <v>0</v>
      </c>
      <c r="R44" s="13">
        <f t="shared" si="2"/>
        <v>0</v>
      </c>
      <c r="S44" s="13">
        <v>0</v>
      </c>
      <c r="T44" s="13">
        <v>0</v>
      </c>
      <c r="U44" s="13">
        <v>0</v>
      </c>
      <c r="V44" s="28">
        <f t="shared" si="3"/>
        <v>1444.7062887104923</v>
      </c>
      <c r="W44" s="14">
        <f t="shared" si="7"/>
        <v>-61.706288710492345</v>
      </c>
      <c r="X44" s="14">
        <f t="shared" si="8"/>
        <v>3807.6660664226351</v>
      </c>
      <c r="Y44" s="15"/>
    </row>
    <row r="45" spans="1:28" x14ac:dyDescent="0.25">
      <c r="A45" s="12">
        <v>3</v>
      </c>
      <c r="B45" s="12">
        <v>2</v>
      </c>
      <c r="C45" s="12">
        <v>5</v>
      </c>
      <c r="D45" s="12">
        <v>2022</v>
      </c>
      <c r="E45" s="12" t="s">
        <v>42</v>
      </c>
      <c r="F45" s="12">
        <v>1</v>
      </c>
      <c r="G45" s="12">
        <v>0</v>
      </c>
      <c r="H45" s="12">
        <v>0</v>
      </c>
      <c r="I45" s="12">
        <v>0</v>
      </c>
      <c r="J45" s="12">
        <f t="shared" si="4"/>
        <v>0</v>
      </c>
      <c r="K45" s="12">
        <f t="shared" si="5"/>
        <v>1</v>
      </c>
      <c r="L45" s="12">
        <f t="shared" si="6"/>
        <v>0</v>
      </c>
      <c r="M45" s="13">
        <f t="shared" si="10"/>
        <v>0</v>
      </c>
      <c r="N45" s="13">
        <f t="shared" si="0"/>
        <v>0</v>
      </c>
      <c r="O45" s="13">
        <f t="shared" si="1"/>
        <v>0</v>
      </c>
      <c r="P45" s="13">
        <f t="shared" si="9"/>
        <v>0</v>
      </c>
      <c r="Q45" s="13">
        <v>0</v>
      </c>
      <c r="R45" s="13">
        <f t="shared" si="2"/>
        <v>0</v>
      </c>
      <c r="S45" s="13">
        <v>0</v>
      </c>
      <c r="T45" s="13">
        <v>0</v>
      </c>
      <c r="U45" s="13">
        <v>0</v>
      </c>
      <c r="V45" s="28">
        <f t="shared" si="3"/>
        <v>1978.2908065910729</v>
      </c>
      <c r="W45" s="14">
        <f t="shared" si="7"/>
        <v>43.709193408927149</v>
      </c>
      <c r="X45" s="14">
        <f t="shared" si="8"/>
        <v>1910.4935884590004</v>
      </c>
      <c r="Y45" s="15"/>
    </row>
    <row r="46" spans="1:28" x14ac:dyDescent="0.25">
      <c r="A46" s="12">
        <v>3</v>
      </c>
      <c r="B46" s="12">
        <v>5</v>
      </c>
      <c r="C46" s="12">
        <v>1</v>
      </c>
      <c r="D46" s="12">
        <v>1130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f t="shared" si="4"/>
        <v>0</v>
      </c>
      <c r="K46" s="12">
        <f t="shared" si="5"/>
        <v>0</v>
      </c>
      <c r="L46" s="12">
        <f t="shared" si="6"/>
        <v>0</v>
      </c>
      <c r="M46" s="13">
        <f t="shared" si="10"/>
        <v>0</v>
      </c>
      <c r="N46" s="13">
        <f t="shared" si="0"/>
        <v>0</v>
      </c>
      <c r="O46" s="13">
        <f t="shared" si="1"/>
        <v>0</v>
      </c>
      <c r="P46" s="13">
        <f t="shared" si="9"/>
        <v>0</v>
      </c>
      <c r="Q46" s="13">
        <v>0</v>
      </c>
      <c r="R46" s="13">
        <f t="shared" si="2"/>
        <v>0</v>
      </c>
      <c r="S46" s="13">
        <v>0</v>
      </c>
      <c r="T46" s="13">
        <v>0</v>
      </c>
      <c r="U46" s="13">
        <v>0</v>
      </c>
      <c r="V46" s="28">
        <f t="shared" si="3"/>
        <v>1028.8592694069043</v>
      </c>
      <c r="W46" s="14">
        <f t="shared" si="7"/>
        <v>101.14073059309567</v>
      </c>
      <c r="X46" s="14">
        <f t="shared" si="8"/>
        <v>10229.447384905157</v>
      </c>
      <c r="Y46" s="15"/>
    </row>
    <row r="47" spans="1:28" x14ac:dyDescent="0.25">
      <c r="A47" s="12">
        <v>3</v>
      </c>
      <c r="B47" s="12">
        <v>6</v>
      </c>
      <c r="C47" s="12">
        <v>2</v>
      </c>
      <c r="D47" s="12">
        <v>798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f t="shared" si="4"/>
        <v>0</v>
      </c>
      <c r="K47" s="12">
        <f t="shared" si="5"/>
        <v>0</v>
      </c>
      <c r="L47" s="12">
        <f t="shared" si="6"/>
        <v>0</v>
      </c>
      <c r="M47" s="13">
        <f t="shared" si="10"/>
        <v>0</v>
      </c>
      <c r="N47" s="13">
        <f t="shared" si="0"/>
        <v>0</v>
      </c>
      <c r="O47" s="13">
        <f t="shared" si="1"/>
        <v>0</v>
      </c>
      <c r="P47" s="13">
        <f t="shared" si="9"/>
        <v>0</v>
      </c>
      <c r="Q47" s="13">
        <v>0</v>
      </c>
      <c r="R47" s="13">
        <f t="shared" si="2"/>
        <v>0</v>
      </c>
      <c r="S47" s="13">
        <v>0</v>
      </c>
      <c r="T47" s="13">
        <v>0</v>
      </c>
      <c r="U47" s="13">
        <v>0</v>
      </c>
      <c r="V47" s="28">
        <f t="shared" si="3"/>
        <v>769.15958463776064</v>
      </c>
      <c r="W47" s="14">
        <f t="shared" si="7"/>
        <v>28.840415362239355</v>
      </c>
      <c r="X47" s="14">
        <f t="shared" si="8"/>
        <v>831.7695582664918</v>
      </c>
      <c r="Y47" s="15"/>
    </row>
    <row r="48" spans="1:28" x14ac:dyDescent="0.25">
      <c r="A48" s="12">
        <v>3</v>
      </c>
      <c r="B48" s="12">
        <v>7</v>
      </c>
      <c r="C48" s="12">
        <v>3</v>
      </c>
      <c r="D48" s="12">
        <v>885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f t="shared" si="4"/>
        <v>0</v>
      </c>
      <c r="K48" s="12">
        <f t="shared" si="5"/>
        <v>0</v>
      </c>
      <c r="L48" s="12">
        <f t="shared" si="6"/>
        <v>0</v>
      </c>
      <c r="M48" s="13">
        <f t="shared" si="10"/>
        <v>0</v>
      </c>
      <c r="N48" s="13">
        <f t="shared" si="0"/>
        <v>0</v>
      </c>
      <c r="O48" s="13">
        <f t="shared" si="1"/>
        <v>0</v>
      </c>
      <c r="P48" s="13">
        <f t="shared" si="9"/>
        <v>0</v>
      </c>
      <c r="Q48" s="13">
        <v>0</v>
      </c>
      <c r="R48" s="13">
        <f t="shared" si="2"/>
        <v>0</v>
      </c>
      <c r="S48" s="13">
        <v>0</v>
      </c>
      <c r="T48" s="13">
        <v>0</v>
      </c>
      <c r="U48" s="13">
        <v>0</v>
      </c>
      <c r="V48" s="28">
        <f t="shared" si="3"/>
        <v>759.16856623737829</v>
      </c>
      <c r="W48" s="14">
        <f t="shared" si="7"/>
        <v>125.83143376262171</v>
      </c>
      <c r="X48" s="14">
        <f t="shared" si="8"/>
        <v>15833.549722757056</v>
      </c>
      <c r="Y48" s="15"/>
    </row>
    <row r="49" spans="1:26" x14ac:dyDescent="0.25">
      <c r="A49" s="12">
        <v>3</v>
      </c>
      <c r="B49" s="12">
        <v>8</v>
      </c>
      <c r="C49" s="12">
        <v>4</v>
      </c>
      <c r="D49" s="12">
        <v>983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f t="shared" si="4"/>
        <v>0</v>
      </c>
      <c r="K49" s="12">
        <f t="shared" si="5"/>
        <v>0</v>
      </c>
      <c r="L49" s="12">
        <f t="shared" si="6"/>
        <v>0</v>
      </c>
      <c r="M49" s="13">
        <f t="shared" si="10"/>
        <v>0</v>
      </c>
      <c r="N49" s="13">
        <f t="shared" si="0"/>
        <v>0</v>
      </c>
      <c r="O49" s="13">
        <f t="shared" si="1"/>
        <v>0</v>
      </c>
      <c r="P49" s="13">
        <f t="shared" si="9"/>
        <v>0</v>
      </c>
      <c r="Q49" s="13">
        <f t="shared" ref="Q49:Q112" si="11">IF(AND($A49=11,$B49=21)=TRUE,1,0)</f>
        <v>0</v>
      </c>
      <c r="R49" s="13">
        <f t="shared" si="2"/>
        <v>0</v>
      </c>
      <c r="S49" s="13">
        <f t="shared" ref="S49:S73" si="12">IF(AND($A49=4,$B49=12)=TRUE,1,0)</f>
        <v>0</v>
      </c>
      <c r="T49" s="13">
        <f t="shared" ref="T49:T112" si="13">IF(AND($A49=8,AND($B49&gt;=23,$B49&lt;=31))=TRUE,1,0)</f>
        <v>0</v>
      </c>
      <c r="U49" s="13">
        <f t="shared" ref="U49:U75" si="14">IF(AND($A49=4,$B49=16)=TRUE,1,0)</f>
        <v>0</v>
      </c>
      <c r="V49" s="28">
        <f t="shared" si="3"/>
        <v>802.73332048860073</v>
      </c>
      <c r="W49" s="14">
        <f t="shared" si="7"/>
        <v>180.26667951139927</v>
      </c>
      <c r="X49" s="14">
        <f t="shared" si="8"/>
        <v>32496.075742065539</v>
      </c>
      <c r="Y49" s="15"/>
      <c r="Z49" s="15"/>
    </row>
    <row r="50" spans="1:26" x14ac:dyDescent="0.25">
      <c r="A50" s="12">
        <v>3</v>
      </c>
      <c r="B50" s="12">
        <v>9</v>
      </c>
      <c r="C50" s="12">
        <v>5</v>
      </c>
      <c r="D50" s="12">
        <v>1439</v>
      </c>
      <c r="E50" s="12" t="s">
        <v>44</v>
      </c>
      <c r="F50" s="12">
        <v>0</v>
      </c>
      <c r="G50" s="12">
        <v>0</v>
      </c>
      <c r="H50" s="12">
        <v>0</v>
      </c>
      <c r="I50" s="12">
        <v>0</v>
      </c>
      <c r="J50" s="12">
        <f t="shared" si="4"/>
        <v>0</v>
      </c>
      <c r="K50" s="12">
        <f t="shared" si="5"/>
        <v>0</v>
      </c>
      <c r="L50" s="12">
        <f t="shared" si="6"/>
        <v>0</v>
      </c>
      <c r="M50" s="13">
        <f>IF(AND($A50=3,$B50=9)=TRUE,1,0)</f>
        <v>1</v>
      </c>
      <c r="N50" s="13">
        <f t="shared" si="0"/>
        <v>0</v>
      </c>
      <c r="O50" s="13">
        <f t="shared" si="1"/>
        <v>0</v>
      </c>
      <c r="P50" s="13">
        <f t="shared" si="9"/>
        <v>0</v>
      </c>
      <c r="Q50" s="13">
        <f t="shared" si="11"/>
        <v>0</v>
      </c>
      <c r="R50" s="13">
        <f t="shared" si="2"/>
        <v>0</v>
      </c>
      <c r="S50" s="13">
        <f t="shared" si="12"/>
        <v>0</v>
      </c>
      <c r="T50" s="13">
        <f t="shared" si="13"/>
        <v>0</v>
      </c>
      <c r="U50" s="13">
        <f t="shared" si="14"/>
        <v>0</v>
      </c>
      <c r="V50" s="28">
        <f t="shared" si="3"/>
        <v>1438.9671947975994</v>
      </c>
      <c r="W50" s="14">
        <f t="shared" si="7"/>
        <v>3.280520240059559E-2</v>
      </c>
      <c r="X50" s="14">
        <f t="shared" si="8"/>
        <v>1.0761813045440426E-3</v>
      </c>
      <c r="Y50" s="15"/>
      <c r="Z50" s="15"/>
    </row>
    <row r="51" spans="1:26" x14ac:dyDescent="0.25">
      <c r="A51" s="12">
        <v>3</v>
      </c>
      <c r="B51" s="12">
        <v>12</v>
      </c>
      <c r="C51" s="12">
        <v>1</v>
      </c>
      <c r="D51" s="12">
        <v>973</v>
      </c>
      <c r="E51" s="12" t="s">
        <v>45</v>
      </c>
      <c r="F51" s="12">
        <v>0</v>
      </c>
      <c r="G51" s="12">
        <v>0</v>
      </c>
      <c r="H51" s="12">
        <v>0</v>
      </c>
      <c r="I51" s="12">
        <v>0</v>
      </c>
      <c r="J51" s="12">
        <f t="shared" si="4"/>
        <v>0</v>
      </c>
      <c r="K51" s="12">
        <f t="shared" si="5"/>
        <v>0</v>
      </c>
      <c r="L51" s="12">
        <f t="shared" si="6"/>
        <v>0</v>
      </c>
      <c r="M51" s="13">
        <f t="shared" ref="M51:M82" si="15">IF(AND(A51=3,B51=9)=TRUE,1,0)</f>
        <v>0</v>
      </c>
      <c r="N51" s="13">
        <f>IF(AND($A51=3,AND($B51&gt;=12,$B51&lt;=16))=TRUE,1,0)</f>
        <v>1</v>
      </c>
      <c r="O51" s="13">
        <f t="shared" si="1"/>
        <v>0</v>
      </c>
      <c r="P51" s="13">
        <f t="shared" si="9"/>
        <v>0</v>
      </c>
      <c r="Q51" s="13">
        <f t="shared" si="11"/>
        <v>0</v>
      </c>
      <c r="R51" s="13">
        <f t="shared" si="2"/>
        <v>0</v>
      </c>
      <c r="S51" s="13">
        <f t="shared" si="12"/>
        <v>0</v>
      </c>
      <c r="T51" s="13">
        <f t="shared" si="13"/>
        <v>0</v>
      </c>
      <c r="U51" s="13">
        <f t="shared" si="14"/>
        <v>0</v>
      </c>
      <c r="V51" s="28">
        <f t="shared" si="3"/>
        <v>974.02116182827388</v>
      </c>
      <c r="W51" s="14">
        <f t="shared" si="7"/>
        <v>-1.0211618282738755</v>
      </c>
      <c r="X51" s="14">
        <f t="shared" si="8"/>
        <v>1.042771479523644</v>
      </c>
      <c r="Y51" s="15"/>
      <c r="Z51" s="15"/>
    </row>
    <row r="52" spans="1:26" x14ac:dyDescent="0.25">
      <c r="A52" s="12">
        <v>3</v>
      </c>
      <c r="B52" s="12">
        <v>13</v>
      </c>
      <c r="C52" s="12">
        <v>2</v>
      </c>
      <c r="D52" s="12">
        <v>725</v>
      </c>
      <c r="E52" s="12" t="s">
        <v>45</v>
      </c>
      <c r="F52" s="12">
        <v>0</v>
      </c>
      <c r="G52" s="12">
        <v>0</v>
      </c>
      <c r="H52" s="12">
        <v>0</v>
      </c>
      <c r="I52" s="12">
        <v>0</v>
      </c>
      <c r="J52" s="12">
        <f t="shared" si="4"/>
        <v>0</v>
      </c>
      <c r="K52" s="12">
        <f t="shared" si="5"/>
        <v>0</v>
      </c>
      <c r="L52" s="12">
        <f t="shared" si="6"/>
        <v>0</v>
      </c>
      <c r="M52" s="13">
        <f t="shared" si="15"/>
        <v>0</v>
      </c>
      <c r="N52" s="13">
        <f t="shared" ref="N52:N115" si="16">IF(AND($A52=3,AND($B52&gt;=12,$B52&lt;=16))=TRUE,1,0)</f>
        <v>1</v>
      </c>
      <c r="O52" s="13">
        <f t="shared" si="1"/>
        <v>0</v>
      </c>
      <c r="P52" s="13">
        <f t="shared" si="9"/>
        <v>0</v>
      </c>
      <c r="Q52" s="13">
        <f t="shared" si="11"/>
        <v>0</v>
      </c>
      <c r="R52" s="13">
        <f t="shared" si="2"/>
        <v>0</v>
      </c>
      <c r="S52" s="13">
        <f t="shared" si="12"/>
        <v>0</v>
      </c>
      <c r="T52" s="13">
        <f t="shared" si="13"/>
        <v>0</v>
      </c>
      <c r="U52" s="13">
        <f t="shared" si="14"/>
        <v>0</v>
      </c>
      <c r="V52" s="28">
        <f t="shared" si="3"/>
        <v>714.32147705913019</v>
      </c>
      <c r="W52" s="14">
        <f t="shared" si="7"/>
        <v>10.678522940869811</v>
      </c>
      <c r="X52" s="14">
        <f t="shared" si="8"/>
        <v>114.03085219868285</v>
      </c>
      <c r="Y52" s="15"/>
      <c r="Z52" s="15"/>
    </row>
    <row r="53" spans="1:26" x14ac:dyDescent="0.25">
      <c r="A53" s="12">
        <v>3</v>
      </c>
      <c r="B53" s="12">
        <v>14</v>
      </c>
      <c r="C53" s="12">
        <v>3</v>
      </c>
      <c r="D53" s="12">
        <v>681</v>
      </c>
      <c r="E53" s="12" t="s">
        <v>45</v>
      </c>
      <c r="F53" s="12">
        <v>0</v>
      </c>
      <c r="G53" s="12">
        <v>0</v>
      </c>
      <c r="H53" s="12">
        <v>0</v>
      </c>
      <c r="I53" s="12">
        <v>0</v>
      </c>
      <c r="J53" s="12">
        <f t="shared" si="4"/>
        <v>0</v>
      </c>
      <c r="K53" s="12">
        <f t="shared" si="5"/>
        <v>0</v>
      </c>
      <c r="L53" s="12">
        <f t="shared" si="6"/>
        <v>0</v>
      </c>
      <c r="M53" s="13">
        <f t="shared" si="15"/>
        <v>0</v>
      </c>
      <c r="N53" s="13">
        <f t="shared" si="16"/>
        <v>1</v>
      </c>
      <c r="O53" s="13">
        <f t="shared" si="1"/>
        <v>0</v>
      </c>
      <c r="P53" s="13">
        <f t="shared" si="9"/>
        <v>0</v>
      </c>
      <c r="Q53" s="13">
        <f t="shared" si="11"/>
        <v>0</v>
      </c>
      <c r="R53" s="13">
        <f t="shared" si="2"/>
        <v>0</v>
      </c>
      <c r="S53" s="13">
        <f t="shared" si="12"/>
        <v>0</v>
      </c>
      <c r="T53" s="13">
        <f t="shared" si="13"/>
        <v>0</v>
      </c>
      <c r="U53" s="13">
        <f t="shared" si="14"/>
        <v>0</v>
      </c>
      <c r="V53" s="28">
        <f t="shared" si="3"/>
        <v>704.33045865874783</v>
      </c>
      <c r="W53" s="14">
        <f t="shared" si="7"/>
        <v>-23.33045865874783</v>
      </c>
      <c r="X53" s="14">
        <f t="shared" si="8"/>
        <v>544.31030122754157</v>
      </c>
      <c r="Y53" s="15"/>
      <c r="Z53" s="15"/>
    </row>
    <row r="54" spans="1:26" x14ac:dyDescent="0.25">
      <c r="A54" s="12">
        <v>3</v>
      </c>
      <c r="B54" s="12">
        <v>15</v>
      </c>
      <c r="C54" s="12">
        <v>4</v>
      </c>
      <c r="D54" s="12">
        <v>840</v>
      </c>
      <c r="E54" s="12" t="s">
        <v>45</v>
      </c>
      <c r="F54" s="12">
        <v>0</v>
      </c>
      <c r="G54" s="12">
        <v>0</v>
      </c>
      <c r="H54" s="12">
        <v>0</v>
      </c>
      <c r="I54" s="12">
        <v>0</v>
      </c>
      <c r="J54" s="12">
        <f t="shared" si="4"/>
        <v>0</v>
      </c>
      <c r="K54" s="12">
        <f t="shared" si="5"/>
        <v>0</v>
      </c>
      <c r="L54" s="12">
        <f t="shared" si="6"/>
        <v>0</v>
      </c>
      <c r="M54" s="13">
        <f t="shared" si="15"/>
        <v>0</v>
      </c>
      <c r="N54" s="13">
        <f t="shared" si="16"/>
        <v>1</v>
      </c>
      <c r="O54" s="13">
        <f t="shared" si="1"/>
        <v>0</v>
      </c>
      <c r="P54" s="13">
        <f t="shared" si="9"/>
        <v>0</v>
      </c>
      <c r="Q54" s="13">
        <f t="shared" si="11"/>
        <v>0</v>
      </c>
      <c r="R54" s="13">
        <f t="shared" si="2"/>
        <v>0</v>
      </c>
      <c r="S54" s="13">
        <f t="shared" si="12"/>
        <v>0</v>
      </c>
      <c r="T54" s="13">
        <f t="shared" si="13"/>
        <v>0</v>
      </c>
      <c r="U54" s="13">
        <f t="shared" si="14"/>
        <v>0</v>
      </c>
      <c r="V54" s="28">
        <f t="shared" si="3"/>
        <v>747.89521290997027</v>
      </c>
      <c r="W54" s="14">
        <f t="shared" si="7"/>
        <v>92.104787090029731</v>
      </c>
      <c r="X54" s="14">
        <f t="shared" si="8"/>
        <v>8483.2918048997071</v>
      </c>
      <c r="Y54" s="15"/>
      <c r="Z54" s="15"/>
    </row>
    <row r="55" spans="1:26" x14ac:dyDescent="0.25">
      <c r="A55" s="12">
        <v>3</v>
      </c>
      <c r="B55" s="12">
        <v>16</v>
      </c>
      <c r="C55" s="12">
        <v>5</v>
      </c>
      <c r="D55" s="12">
        <v>1491</v>
      </c>
      <c r="E55" s="12" t="s">
        <v>46</v>
      </c>
      <c r="F55" s="12">
        <v>1</v>
      </c>
      <c r="G55" s="12">
        <v>0</v>
      </c>
      <c r="H55" s="12">
        <v>0</v>
      </c>
      <c r="I55" s="12">
        <v>0</v>
      </c>
      <c r="J55" s="12">
        <f t="shared" si="4"/>
        <v>0</v>
      </c>
      <c r="K55" s="12">
        <f t="shared" si="5"/>
        <v>0</v>
      </c>
      <c r="L55" s="12">
        <f t="shared" si="6"/>
        <v>0</v>
      </c>
      <c r="M55" s="13">
        <f t="shared" si="15"/>
        <v>0</v>
      </c>
      <c r="N55" s="13">
        <f t="shared" si="16"/>
        <v>1</v>
      </c>
      <c r="O55" s="13">
        <f t="shared" si="1"/>
        <v>0</v>
      </c>
      <c r="P55" s="13">
        <f t="shared" si="9"/>
        <v>0</v>
      </c>
      <c r="Q55" s="13">
        <f t="shared" si="11"/>
        <v>0</v>
      </c>
      <c r="R55" s="13">
        <f t="shared" si="2"/>
        <v>0</v>
      </c>
      <c r="S55" s="13">
        <f t="shared" si="12"/>
        <v>0</v>
      </c>
      <c r="T55" s="13">
        <f t="shared" si="13"/>
        <v>0</v>
      </c>
      <c r="U55" s="13">
        <f t="shared" si="14"/>
        <v>0</v>
      </c>
      <c r="V55" s="28">
        <f t="shared" si="3"/>
        <v>1569.2273103734319</v>
      </c>
      <c r="W55" s="14">
        <f t="shared" si="7"/>
        <v>-78.227310373431919</v>
      </c>
      <c r="X55" s="14">
        <f t="shared" si="8"/>
        <v>6119.5120882612491</v>
      </c>
      <c r="Y55" s="15"/>
      <c r="Z55" s="15"/>
    </row>
    <row r="56" spans="1:26" x14ac:dyDescent="0.25">
      <c r="A56" s="12">
        <v>3</v>
      </c>
      <c r="B56" s="12">
        <v>19</v>
      </c>
      <c r="C56" s="12">
        <v>1</v>
      </c>
      <c r="D56" s="12">
        <v>1050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f t="shared" si="4"/>
        <v>0</v>
      </c>
      <c r="K56" s="12">
        <f t="shared" si="5"/>
        <v>0</v>
      </c>
      <c r="L56" s="12">
        <f t="shared" si="6"/>
        <v>0</v>
      </c>
      <c r="M56" s="13">
        <f t="shared" si="15"/>
        <v>0</v>
      </c>
      <c r="N56" s="13">
        <f t="shared" si="16"/>
        <v>0</v>
      </c>
      <c r="O56" s="13">
        <f t="shared" si="1"/>
        <v>0</v>
      </c>
      <c r="P56" s="13">
        <f t="shared" si="9"/>
        <v>0</v>
      </c>
      <c r="Q56" s="13">
        <f t="shared" si="11"/>
        <v>0</v>
      </c>
      <c r="R56" s="13">
        <f t="shared" si="2"/>
        <v>0</v>
      </c>
      <c r="S56" s="13">
        <f t="shared" si="12"/>
        <v>0</v>
      </c>
      <c r="T56" s="13">
        <f t="shared" si="13"/>
        <v>0</v>
      </c>
      <c r="U56" s="13">
        <f t="shared" si="14"/>
        <v>0</v>
      </c>
      <c r="V56" s="28">
        <f t="shared" si="3"/>
        <v>1028.8592694069043</v>
      </c>
      <c r="W56" s="14">
        <f t="shared" si="7"/>
        <v>21.140730593095668</v>
      </c>
      <c r="X56" s="14">
        <f t="shared" si="8"/>
        <v>446.9304900098511</v>
      </c>
      <c r="Y56" s="15"/>
      <c r="Z56" s="15"/>
    </row>
    <row r="57" spans="1:26" x14ac:dyDescent="0.25">
      <c r="A57" s="12">
        <v>3</v>
      </c>
      <c r="B57" s="12">
        <v>20</v>
      </c>
      <c r="C57" s="12">
        <v>2</v>
      </c>
      <c r="D57" s="12">
        <v>779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f t="shared" si="4"/>
        <v>0</v>
      </c>
      <c r="K57" s="12">
        <f t="shared" si="5"/>
        <v>0</v>
      </c>
      <c r="L57" s="12">
        <f t="shared" si="6"/>
        <v>0</v>
      </c>
      <c r="M57" s="13">
        <f t="shared" si="15"/>
        <v>0</v>
      </c>
      <c r="N57" s="13">
        <f t="shared" si="16"/>
        <v>0</v>
      </c>
      <c r="O57" s="13">
        <f t="shared" si="1"/>
        <v>0</v>
      </c>
      <c r="P57" s="13">
        <f t="shared" si="9"/>
        <v>0</v>
      </c>
      <c r="Q57" s="13">
        <f t="shared" si="11"/>
        <v>0</v>
      </c>
      <c r="R57" s="13">
        <f t="shared" si="2"/>
        <v>0</v>
      </c>
      <c r="S57" s="13">
        <f t="shared" si="12"/>
        <v>0</v>
      </c>
      <c r="T57" s="13">
        <f t="shared" si="13"/>
        <v>0</v>
      </c>
      <c r="U57" s="13">
        <f t="shared" si="14"/>
        <v>0</v>
      </c>
      <c r="V57" s="28">
        <f t="shared" si="3"/>
        <v>769.15958463776064</v>
      </c>
      <c r="W57" s="14">
        <f t="shared" si="7"/>
        <v>9.8404153622393551</v>
      </c>
      <c r="X57" s="14">
        <f t="shared" si="8"/>
        <v>96.833774501396292</v>
      </c>
      <c r="Y57" s="15"/>
      <c r="Z57" s="15"/>
    </row>
    <row r="58" spans="1:26" x14ac:dyDescent="0.25">
      <c r="A58" s="12">
        <v>3</v>
      </c>
      <c r="B58" s="12">
        <v>21</v>
      </c>
      <c r="C58" s="12">
        <v>3</v>
      </c>
      <c r="D58" s="12">
        <v>686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f t="shared" si="4"/>
        <v>0</v>
      </c>
      <c r="K58" s="12">
        <f t="shared" si="5"/>
        <v>0</v>
      </c>
      <c r="L58" s="12">
        <f t="shared" si="6"/>
        <v>0</v>
      </c>
      <c r="M58" s="13">
        <f t="shared" si="15"/>
        <v>0</v>
      </c>
      <c r="N58" s="13">
        <f t="shared" si="16"/>
        <v>0</v>
      </c>
      <c r="O58" s="13">
        <f t="shared" si="1"/>
        <v>0</v>
      </c>
      <c r="P58" s="13">
        <f t="shared" si="9"/>
        <v>0</v>
      </c>
      <c r="Q58" s="13">
        <f t="shared" si="11"/>
        <v>0</v>
      </c>
      <c r="R58" s="13">
        <f t="shared" si="2"/>
        <v>0</v>
      </c>
      <c r="S58" s="13">
        <f t="shared" si="12"/>
        <v>0</v>
      </c>
      <c r="T58" s="13">
        <f t="shared" si="13"/>
        <v>0</v>
      </c>
      <c r="U58" s="13">
        <f t="shared" si="14"/>
        <v>0</v>
      </c>
      <c r="V58" s="28">
        <f t="shared" si="3"/>
        <v>759.16856623737829</v>
      </c>
      <c r="W58" s="14">
        <f t="shared" si="7"/>
        <v>-73.168566237378286</v>
      </c>
      <c r="X58" s="14">
        <f t="shared" si="8"/>
        <v>5353.6390852336135</v>
      </c>
      <c r="Y58" s="15"/>
      <c r="Z58" s="15"/>
    </row>
    <row r="59" spans="1:26" x14ac:dyDescent="0.25">
      <c r="A59" s="12">
        <v>3</v>
      </c>
      <c r="B59" s="12">
        <v>22</v>
      </c>
      <c r="C59" s="12">
        <v>4</v>
      </c>
      <c r="D59" s="12">
        <v>663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f t="shared" si="4"/>
        <v>0</v>
      </c>
      <c r="K59" s="12">
        <f t="shared" si="5"/>
        <v>0</v>
      </c>
      <c r="L59" s="12">
        <f t="shared" si="6"/>
        <v>0</v>
      </c>
      <c r="M59" s="13">
        <f t="shared" si="15"/>
        <v>0</v>
      </c>
      <c r="N59" s="13">
        <f t="shared" si="16"/>
        <v>0</v>
      </c>
      <c r="O59" s="13">
        <f t="shared" si="1"/>
        <v>0</v>
      </c>
      <c r="P59" s="13">
        <f t="shared" si="9"/>
        <v>0</v>
      </c>
      <c r="Q59" s="13">
        <f t="shared" si="11"/>
        <v>0</v>
      </c>
      <c r="R59" s="13">
        <f t="shared" si="2"/>
        <v>0</v>
      </c>
      <c r="S59" s="13">
        <f t="shared" si="12"/>
        <v>0</v>
      </c>
      <c r="T59" s="13">
        <f t="shared" si="13"/>
        <v>0</v>
      </c>
      <c r="U59" s="13">
        <f t="shared" si="14"/>
        <v>0</v>
      </c>
      <c r="V59" s="28">
        <f t="shared" si="3"/>
        <v>802.73332048860073</v>
      </c>
      <c r="W59" s="14">
        <f t="shared" si="7"/>
        <v>-139.73332048860073</v>
      </c>
      <c r="X59" s="14">
        <f t="shared" si="8"/>
        <v>19525.400854770003</v>
      </c>
      <c r="Y59" s="15"/>
      <c r="Z59" s="15"/>
    </row>
    <row r="60" spans="1:26" x14ac:dyDescent="0.25">
      <c r="A60" s="12">
        <v>3</v>
      </c>
      <c r="B60" s="12">
        <v>23</v>
      </c>
      <c r="C60" s="12">
        <v>5</v>
      </c>
      <c r="D60" s="12">
        <v>1059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f t="shared" si="4"/>
        <v>0</v>
      </c>
      <c r="K60" s="12">
        <f t="shared" si="5"/>
        <v>0</v>
      </c>
      <c r="L60" s="12">
        <f t="shared" si="6"/>
        <v>0</v>
      </c>
      <c r="M60" s="13">
        <f t="shared" si="15"/>
        <v>0</v>
      </c>
      <c r="N60" s="13">
        <f t="shared" si="16"/>
        <v>0</v>
      </c>
      <c r="O60" s="13">
        <f t="shared" si="1"/>
        <v>0</v>
      </c>
      <c r="P60" s="13">
        <f t="shared" si="9"/>
        <v>0</v>
      </c>
      <c r="Q60" s="13">
        <f t="shared" si="11"/>
        <v>0</v>
      </c>
      <c r="R60" s="13">
        <f t="shared" si="2"/>
        <v>0</v>
      </c>
      <c r="S60" s="13">
        <f t="shared" si="12"/>
        <v>0</v>
      </c>
      <c r="T60" s="13">
        <f t="shared" si="13"/>
        <v>0</v>
      </c>
      <c r="U60" s="13">
        <f t="shared" si="14"/>
        <v>0</v>
      </c>
      <c r="V60" s="28">
        <f t="shared" si="3"/>
        <v>1257.1408892269687</v>
      </c>
      <c r="W60" s="14">
        <f t="shared" si="7"/>
        <v>-198.14088922696874</v>
      </c>
      <c r="X60" s="14">
        <f t="shared" si="8"/>
        <v>39259.811983653897</v>
      </c>
      <c r="Y60" s="15"/>
      <c r="Z60" s="15"/>
    </row>
    <row r="61" spans="1:26" x14ac:dyDescent="0.25">
      <c r="A61" s="12">
        <v>3</v>
      </c>
      <c r="B61" s="12">
        <v>26</v>
      </c>
      <c r="C61" s="12">
        <v>1</v>
      </c>
      <c r="D61" s="12">
        <v>1005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f t="shared" si="4"/>
        <v>0</v>
      </c>
      <c r="K61" s="12">
        <f t="shared" si="5"/>
        <v>0</v>
      </c>
      <c r="L61" s="12">
        <f t="shared" si="6"/>
        <v>0</v>
      </c>
      <c r="M61" s="13">
        <f t="shared" si="15"/>
        <v>0</v>
      </c>
      <c r="N61" s="13">
        <f t="shared" si="16"/>
        <v>0</v>
      </c>
      <c r="O61" s="13">
        <f t="shared" si="1"/>
        <v>0</v>
      </c>
      <c r="P61" s="13">
        <f t="shared" si="9"/>
        <v>0</v>
      </c>
      <c r="Q61" s="13">
        <f t="shared" si="11"/>
        <v>0</v>
      </c>
      <c r="R61" s="13">
        <f t="shared" si="2"/>
        <v>0</v>
      </c>
      <c r="S61" s="13">
        <f t="shared" si="12"/>
        <v>0</v>
      </c>
      <c r="T61" s="13">
        <f t="shared" si="13"/>
        <v>0</v>
      </c>
      <c r="U61" s="13">
        <f t="shared" si="14"/>
        <v>0</v>
      </c>
      <c r="V61" s="28">
        <f t="shared" si="3"/>
        <v>1028.8592694069043</v>
      </c>
      <c r="W61" s="14">
        <f t="shared" si="7"/>
        <v>-23.859269406904332</v>
      </c>
      <c r="X61" s="14">
        <f t="shared" si="8"/>
        <v>569.26473663124102</v>
      </c>
      <c r="Y61" s="15"/>
      <c r="Z61" s="15"/>
    </row>
    <row r="62" spans="1:26" x14ac:dyDescent="0.25">
      <c r="A62" s="12">
        <v>3</v>
      </c>
      <c r="B62" s="12">
        <v>27</v>
      </c>
      <c r="C62" s="12">
        <v>2</v>
      </c>
      <c r="D62" s="12">
        <v>704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f t="shared" si="4"/>
        <v>0</v>
      </c>
      <c r="K62" s="12">
        <f t="shared" si="5"/>
        <v>0</v>
      </c>
      <c r="L62" s="12">
        <f t="shared" si="6"/>
        <v>0</v>
      </c>
      <c r="M62" s="13">
        <f t="shared" si="15"/>
        <v>0</v>
      </c>
      <c r="N62" s="13">
        <f t="shared" si="16"/>
        <v>0</v>
      </c>
      <c r="O62" s="13">
        <f t="shared" si="1"/>
        <v>0</v>
      </c>
      <c r="P62" s="13">
        <f t="shared" si="9"/>
        <v>0</v>
      </c>
      <c r="Q62" s="13">
        <f t="shared" si="11"/>
        <v>0</v>
      </c>
      <c r="R62" s="13">
        <f t="shared" si="2"/>
        <v>0</v>
      </c>
      <c r="S62" s="13">
        <f t="shared" si="12"/>
        <v>0</v>
      </c>
      <c r="T62" s="13">
        <f t="shared" si="13"/>
        <v>0</v>
      </c>
      <c r="U62" s="13">
        <f t="shared" si="14"/>
        <v>0</v>
      </c>
      <c r="V62" s="28">
        <f t="shared" si="3"/>
        <v>769.15958463776064</v>
      </c>
      <c r="W62" s="14">
        <f t="shared" si="7"/>
        <v>-65.159584637760645</v>
      </c>
      <c r="X62" s="14">
        <f t="shared" si="8"/>
        <v>4245.7714701654932</v>
      </c>
      <c r="Y62" s="15"/>
      <c r="Z62" s="15"/>
    </row>
    <row r="63" spans="1:26" x14ac:dyDescent="0.25">
      <c r="A63" s="12">
        <v>3</v>
      </c>
      <c r="B63" s="12">
        <v>28</v>
      </c>
      <c r="C63" s="12">
        <v>3</v>
      </c>
      <c r="D63" s="12">
        <v>732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f t="shared" si="4"/>
        <v>0</v>
      </c>
      <c r="K63" s="12">
        <f t="shared" si="5"/>
        <v>0</v>
      </c>
      <c r="L63" s="12">
        <f t="shared" si="6"/>
        <v>0</v>
      </c>
      <c r="M63" s="13">
        <f t="shared" si="15"/>
        <v>0</v>
      </c>
      <c r="N63" s="13">
        <f t="shared" si="16"/>
        <v>0</v>
      </c>
      <c r="O63" s="13">
        <f t="shared" si="1"/>
        <v>0</v>
      </c>
      <c r="P63" s="13">
        <f t="shared" si="9"/>
        <v>0</v>
      </c>
      <c r="Q63" s="13">
        <f t="shared" si="11"/>
        <v>0</v>
      </c>
      <c r="R63" s="13">
        <f t="shared" si="2"/>
        <v>0</v>
      </c>
      <c r="S63" s="13">
        <f t="shared" si="12"/>
        <v>0</v>
      </c>
      <c r="T63" s="13">
        <f t="shared" si="13"/>
        <v>0</v>
      </c>
      <c r="U63" s="13">
        <f t="shared" si="14"/>
        <v>0</v>
      </c>
      <c r="V63" s="28">
        <f t="shared" si="3"/>
        <v>759.16856623737829</v>
      </c>
      <c r="W63" s="14">
        <f t="shared" si="7"/>
        <v>-27.168566237378286</v>
      </c>
      <c r="X63" s="14">
        <f t="shared" si="8"/>
        <v>738.1309913948113</v>
      </c>
      <c r="Y63" s="15"/>
      <c r="Z63" s="15"/>
    </row>
    <row r="64" spans="1:26" x14ac:dyDescent="0.25">
      <c r="A64" s="12">
        <v>3</v>
      </c>
      <c r="B64" s="12">
        <v>29</v>
      </c>
      <c r="C64" s="12">
        <v>4</v>
      </c>
      <c r="D64" s="12">
        <v>738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f t="shared" si="4"/>
        <v>0</v>
      </c>
      <c r="K64" s="12">
        <f t="shared" si="5"/>
        <v>0</v>
      </c>
      <c r="L64" s="12">
        <f t="shared" si="6"/>
        <v>0</v>
      </c>
      <c r="M64" s="13">
        <f t="shared" si="15"/>
        <v>0</v>
      </c>
      <c r="N64" s="13">
        <f t="shared" si="16"/>
        <v>0</v>
      </c>
      <c r="O64" s="13">
        <f t="shared" si="1"/>
        <v>0</v>
      </c>
      <c r="P64" s="13">
        <f t="shared" si="9"/>
        <v>0</v>
      </c>
      <c r="Q64" s="13">
        <f t="shared" si="11"/>
        <v>0</v>
      </c>
      <c r="R64" s="13">
        <f t="shared" si="2"/>
        <v>0</v>
      </c>
      <c r="S64" s="13">
        <f t="shared" si="12"/>
        <v>0</v>
      </c>
      <c r="T64" s="13">
        <f t="shared" si="13"/>
        <v>0</v>
      </c>
      <c r="U64" s="13">
        <f t="shared" si="14"/>
        <v>0</v>
      </c>
      <c r="V64" s="28">
        <f t="shared" si="3"/>
        <v>802.73332048860073</v>
      </c>
      <c r="W64" s="14">
        <f t="shared" si="7"/>
        <v>-64.733320488600725</v>
      </c>
      <c r="X64" s="14">
        <f t="shared" si="8"/>
        <v>4190.4027814798947</v>
      </c>
      <c r="Y64" s="15"/>
      <c r="Z64" s="15"/>
    </row>
    <row r="65" spans="1:26" x14ac:dyDescent="0.25">
      <c r="A65" s="12">
        <v>3</v>
      </c>
      <c r="B65" s="12">
        <v>30</v>
      </c>
      <c r="C65" s="12">
        <v>5</v>
      </c>
      <c r="D65" s="12">
        <v>1867</v>
      </c>
      <c r="E65" s="12" t="s">
        <v>23</v>
      </c>
      <c r="F65" s="12">
        <v>1</v>
      </c>
      <c r="G65" s="12">
        <v>1</v>
      </c>
      <c r="H65" s="12">
        <v>0</v>
      </c>
      <c r="I65" s="12">
        <v>0</v>
      </c>
      <c r="J65" s="12">
        <f t="shared" si="4"/>
        <v>0</v>
      </c>
      <c r="K65" s="12">
        <f t="shared" si="5"/>
        <v>0</v>
      </c>
      <c r="L65" s="12">
        <f t="shared" si="6"/>
        <v>0</v>
      </c>
      <c r="M65" s="13">
        <f t="shared" si="15"/>
        <v>0</v>
      </c>
      <c r="N65" s="13">
        <f t="shared" si="16"/>
        <v>0</v>
      </c>
      <c r="O65" s="13">
        <f t="shared" si="1"/>
        <v>0</v>
      </c>
      <c r="P65" s="13">
        <f t="shared" si="9"/>
        <v>0</v>
      </c>
      <c r="Q65" s="13">
        <f t="shared" si="11"/>
        <v>0</v>
      </c>
      <c r="R65" s="13">
        <f t="shared" si="2"/>
        <v>0</v>
      </c>
      <c r="S65" s="13">
        <f t="shared" si="12"/>
        <v>0</v>
      </c>
      <c r="T65" s="13">
        <f t="shared" si="13"/>
        <v>0</v>
      </c>
      <c r="U65" s="13">
        <f t="shared" si="14"/>
        <v>0</v>
      </c>
      <c r="V65" s="28">
        <f t="shared" si="3"/>
        <v>1724.8949945678335</v>
      </c>
      <c r="W65" s="14">
        <f t="shared" si="7"/>
        <v>142.10500543216654</v>
      </c>
      <c r="X65" s="14">
        <f t="shared" si="8"/>
        <v>20193.832568876081</v>
      </c>
      <c r="Y65" s="15"/>
      <c r="Z65" s="15"/>
    </row>
    <row r="66" spans="1:26" x14ac:dyDescent="0.25">
      <c r="A66" s="12">
        <v>4</v>
      </c>
      <c r="B66" s="12">
        <v>2</v>
      </c>
      <c r="C66" s="12">
        <v>1</v>
      </c>
      <c r="D66" s="12">
        <v>1486</v>
      </c>
      <c r="E66" s="12" t="s">
        <v>47</v>
      </c>
      <c r="F66" s="12">
        <v>0</v>
      </c>
      <c r="G66" s="12">
        <v>0</v>
      </c>
      <c r="H66" s="12">
        <v>0</v>
      </c>
      <c r="I66" s="12">
        <v>0</v>
      </c>
      <c r="J66" s="12">
        <f t="shared" si="4"/>
        <v>0</v>
      </c>
      <c r="K66" s="12">
        <f t="shared" si="5"/>
        <v>1</v>
      </c>
      <c r="L66" s="12">
        <f t="shared" si="6"/>
        <v>0</v>
      </c>
      <c r="M66" s="13">
        <f t="shared" si="15"/>
        <v>0</v>
      </c>
      <c r="N66" s="13">
        <f t="shared" si="16"/>
        <v>0</v>
      </c>
      <c r="O66" s="13">
        <f t="shared" ref="O66:O129" si="17">IF(AND($A66=12,AND($B66&gt;=24,$B66&lt;=31))=TRUE,1,0)</f>
        <v>0</v>
      </c>
      <c r="P66" s="13">
        <f t="shared" si="9"/>
        <v>0</v>
      </c>
      <c r="Q66" s="13">
        <f t="shared" si="11"/>
        <v>0</v>
      </c>
      <c r="R66" s="13">
        <f t="shared" ref="R66:R129" si="18">IF(AND($A66=11,$B66=23)=TRUE,1,0)</f>
        <v>0</v>
      </c>
      <c r="S66" s="13">
        <f t="shared" si="12"/>
        <v>0</v>
      </c>
      <c r="T66" s="13">
        <f t="shared" si="13"/>
        <v>0</v>
      </c>
      <c r="U66" s="13">
        <f t="shared" si="14"/>
        <v>0</v>
      </c>
      <c r="V66" s="28">
        <f t="shared" ref="V66:V129" si="19">상수+VLOOKUP(C66,요일효과,2,FALSE)+VLOOKUP(A66,월효과,2,FALSE)+MMULT(F66:U66,$AB$21:$AB$36)</f>
        <v>1374.7704931466008</v>
      </c>
      <c r="W66" s="14">
        <f t="shared" si="7"/>
        <v>111.22950685339924</v>
      </c>
      <c r="X66" s="14">
        <f t="shared" si="8"/>
        <v>12372.003194850389</v>
      </c>
      <c r="Y66" s="15"/>
      <c r="Z66" s="15"/>
    </row>
    <row r="67" spans="1:26" x14ac:dyDescent="0.25">
      <c r="A67" s="12">
        <v>4</v>
      </c>
      <c r="B67" s="12">
        <v>3</v>
      </c>
      <c r="C67" s="12">
        <v>2</v>
      </c>
      <c r="D67" s="12">
        <v>1155</v>
      </c>
      <c r="E67" s="12" t="s">
        <v>48</v>
      </c>
      <c r="F67" s="12">
        <v>0</v>
      </c>
      <c r="G67" s="12">
        <v>0</v>
      </c>
      <c r="H67" s="12">
        <v>0</v>
      </c>
      <c r="I67" s="12">
        <v>0</v>
      </c>
      <c r="J67" s="12">
        <f t="shared" ref="J67:J130" si="20">IF($B67=1,1,0)</f>
        <v>0</v>
      </c>
      <c r="K67" s="12">
        <f t="shared" ref="K67:K130" si="21">IF($B67=2,1,0)</f>
        <v>0</v>
      </c>
      <c r="L67" s="12">
        <f t="shared" ref="L67:L130" si="22">IF($B67=3,1,0)</f>
        <v>1</v>
      </c>
      <c r="M67" s="13">
        <f t="shared" si="15"/>
        <v>0</v>
      </c>
      <c r="N67" s="13">
        <f t="shared" si="16"/>
        <v>0</v>
      </c>
      <c r="O67" s="13">
        <f t="shared" si="17"/>
        <v>0</v>
      </c>
      <c r="P67" s="13">
        <f t="shared" si="9"/>
        <v>0</v>
      </c>
      <c r="Q67" s="13">
        <f t="shared" si="11"/>
        <v>0</v>
      </c>
      <c r="R67" s="13">
        <f t="shared" si="18"/>
        <v>0</v>
      </c>
      <c r="S67" s="13">
        <f t="shared" si="12"/>
        <v>0</v>
      </c>
      <c r="T67" s="13">
        <f t="shared" si="13"/>
        <v>0</v>
      </c>
      <c r="U67" s="13">
        <f t="shared" si="14"/>
        <v>0</v>
      </c>
      <c r="V67" s="28">
        <f t="shared" si="19"/>
        <v>1065.1447880088888</v>
      </c>
      <c r="W67" s="14">
        <f t="shared" ref="W67:W130" si="23">D67-V67</f>
        <v>89.855211991111219</v>
      </c>
      <c r="X67" s="14">
        <f t="shared" ref="X67:X130" si="24">W67^2</f>
        <v>8073.9591219675376</v>
      </c>
      <c r="Y67" s="15"/>
      <c r="Z67" s="15"/>
    </row>
    <row r="68" spans="1:26" x14ac:dyDescent="0.25">
      <c r="A68" s="12">
        <v>4</v>
      </c>
      <c r="B68" s="12">
        <v>4</v>
      </c>
      <c r="C68" s="12">
        <v>3</v>
      </c>
      <c r="D68" s="12">
        <v>871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f t="shared" si="20"/>
        <v>0</v>
      </c>
      <c r="K68" s="12">
        <f t="shared" si="21"/>
        <v>0</v>
      </c>
      <c r="L68" s="12">
        <f t="shared" si="22"/>
        <v>0</v>
      </c>
      <c r="M68" s="13">
        <f t="shared" si="15"/>
        <v>0</v>
      </c>
      <c r="N68" s="13">
        <f t="shared" si="16"/>
        <v>0</v>
      </c>
      <c r="O68" s="13">
        <f t="shared" si="17"/>
        <v>0</v>
      </c>
      <c r="P68" s="13">
        <f t="shared" si="9"/>
        <v>0</v>
      </c>
      <c r="Q68" s="13">
        <f t="shared" si="11"/>
        <v>0</v>
      </c>
      <c r="R68" s="13">
        <f t="shared" si="18"/>
        <v>0</v>
      </c>
      <c r="S68" s="13">
        <f t="shared" si="12"/>
        <v>0</v>
      </c>
      <c r="T68" s="13">
        <f t="shared" si="13"/>
        <v>0</v>
      </c>
      <c r="U68" s="13">
        <f t="shared" si="14"/>
        <v>0</v>
      </c>
      <c r="V68" s="28">
        <f t="shared" si="19"/>
        <v>750.85440133806435</v>
      </c>
      <c r="W68" s="14">
        <f t="shared" si="23"/>
        <v>120.14559866193565</v>
      </c>
      <c r="X68" s="14">
        <f t="shared" si="24"/>
        <v>14434.964877834913</v>
      </c>
      <c r="Y68" s="15"/>
      <c r="Z68" s="15"/>
    </row>
    <row r="69" spans="1:26" x14ac:dyDescent="0.25">
      <c r="A69" s="12">
        <v>4</v>
      </c>
      <c r="B69" s="12">
        <v>5</v>
      </c>
      <c r="C69" s="12">
        <v>4</v>
      </c>
      <c r="D69" s="12">
        <v>832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f t="shared" si="20"/>
        <v>0</v>
      </c>
      <c r="K69" s="12">
        <f t="shared" si="21"/>
        <v>0</v>
      </c>
      <c r="L69" s="12">
        <f t="shared" si="22"/>
        <v>0</v>
      </c>
      <c r="M69" s="13">
        <f t="shared" si="15"/>
        <v>0</v>
      </c>
      <c r="N69" s="13">
        <f t="shared" si="16"/>
        <v>0</v>
      </c>
      <c r="O69" s="13">
        <f t="shared" si="17"/>
        <v>0</v>
      </c>
      <c r="P69" s="13">
        <f t="shared" si="9"/>
        <v>0</v>
      </c>
      <c r="Q69" s="13">
        <f t="shared" si="11"/>
        <v>0</v>
      </c>
      <c r="R69" s="13">
        <f t="shared" si="18"/>
        <v>0</v>
      </c>
      <c r="S69" s="13">
        <f t="shared" si="12"/>
        <v>0</v>
      </c>
      <c r="T69" s="13">
        <f t="shared" si="13"/>
        <v>0</v>
      </c>
      <c r="U69" s="13">
        <f t="shared" si="14"/>
        <v>0</v>
      </c>
      <c r="V69" s="28">
        <f t="shared" si="19"/>
        <v>794.41915558928679</v>
      </c>
      <c r="W69" s="14">
        <f t="shared" si="23"/>
        <v>37.580844410713212</v>
      </c>
      <c r="X69" s="14">
        <f t="shared" si="24"/>
        <v>1412.3198666222345</v>
      </c>
      <c r="Y69" s="15"/>
      <c r="Z69" s="15"/>
    </row>
    <row r="70" spans="1:26" x14ac:dyDescent="0.25">
      <c r="A70" s="12">
        <v>4</v>
      </c>
      <c r="B70" s="12">
        <v>6</v>
      </c>
      <c r="C70" s="12">
        <v>5</v>
      </c>
      <c r="D70" s="12">
        <v>1101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f t="shared" si="20"/>
        <v>0</v>
      </c>
      <c r="K70" s="12">
        <f t="shared" si="21"/>
        <v>0</v>
      </c>
      <c r="L70" s="12">
        <f t="shared" si="22"/>
        <v>0</v>
      </c>
      <c r="M70" s="13">
        <f t="shared" si="15"/>
        <v>0</v>
      </c>
      <c r="N70" s="13">
        <f t="shared" si="16"/>
        <v>0</v>
      </c>
      <c r="O70" s="13">
        <f t="shared" si="17"/>
        <v>0</v>
      </c>
      <c r="P70" s="13">
        <f t="shared" si="9"/>
        <v>0</v>
      </c>
      <c r="Q70" s="13">
        <f t="shared" si="11"/>
        <v>0</v>
      </c>
      <c r="R70" s="13">
        <f t="shared" si="18"/>
        <v>0</v>
      </c>
      <c r="S70" s="13">
        <f t="shared" si="12"/>
        <v>0</v>
      </c>
      <c r="T70" s="13">
        <f t="shared" si="13"/>
        <v>0</v>
      </c>
      <c r="U70" s="13">
        <f t="shared" si="14"/>
        <v>0</v>
      </c>
      <c r="V70" s="28">
        <f t="shared" si="19"/>
        <v>1248.8267243276548</v>
      </c>
      <c r="W70" s="14">
        <f t="shared" si="23"/>
        <v>-147.8267243276548</v>
      </c>
      <c r="X70" s="14">
        <f t="shared" si="24"/>
        <v>21852.740425444448</v>
      </c>
      <c r="Y70" s="15"/>
      <c r="Z70" s="15"/>
    </row>
    <row r="71" spans="1:26" x14ac:dyDescent="0.25">
      <c r="A71" s="12">
        <v>4</v>
      </c>
      <c r="B71" s="12">
        <v>9</v>
      </c>
      <c r="C71" s="12">
        <v>1</v>
      </c>
      <c r="D71" s="12">
        <v>929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f t="shared" si="20"/>
        <v>0</v>
      </c>
      <c r="K71" s="12">
        <f t="shared" si="21"/>
        <v>0</v>
      </c>
      <c r="L71" s="12">
        <f t="shared" si="22"/>
        <v>0</v>
      </c>
      <c r="M71" s="13">
        <f t="shared" si="15"/>
        <v>0</v>
      </c>
      <c r="N71" s="13">
        <f t="shared" si="16"/>
        <v>0</v>
      </c>
      <c r="O71" s="13">
        <f t="shared" si="17"/>
        <v>0</v>
      </c>
      <c r="P71" s="13">
        <f t="shared" si="9"/>
        <v>0</v>
      </c>
      <c r="Q71" s="13">
        <f t="shared" si="11"/>
        <v>0</v>
      </c>
      <c r="R71" s="13">
        <f t="shared" si="18"/>
        <v>0</v>
      </c>
      <c r="S71" s="13">
        <f t="shared" si="12"/>
        <v>0</v>
      </c>
      <c r="T71" s="13">
        <f t="shared" si="13"/>
        <v>0</v>
      </c>
      <c r="U71" s="13">
        <f t="shared" si="14"/>
        <v>0</v>
      </c>
      <c r="V71" s="28">
        <f t="shared" si="19"/>
        <v>1020.5451045075903</v>
      </c>
      <c r="W71" s="14">
        <f t="shared" si="23"/>
        <v>-91.545104507590281</v>
      </c>
      <c r="X71" s="14">
        <f t="shared" si="24"/>
        <v>8380.5061593056271</v>
      </c>
      <c r="Y71" s="15"/>
      <c r="Z71" s="15"/>
    </row>
    <row r="72" spans="1:26" x14ac:dyDescent="0.25">
      <c r="A72" s="12">
        <v>4</v>
      </c>
      <c r="B72" s="12">
        <v>10</v>
      </c>
      <c r="C72" s="12">
        <v>2</v>
      </c>
      <c r="D72" s="12">
        <v>672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f t="shared" si="20"/>
        <v>0</v>
      </c>
      <c r="K72" s="12">
        <f t="shared" si="21"/>
        <v>0</v>
      </c>
      <c r="L72" s="12">
        <f t="shared" si="22"/>
        <v>0</v>
      </c>
      <c r="M72" s="13">
        <f t="shared" si="15"/>
        <v>0</v>
      </c>
      <c r="N72" s="13">
        <f t="shared" si="16"/>
        <v>0</v>
      </c>
      <c r="O72" s="13">
        <f t="shared" si="17"/>
        <v>0</v>
      </c>
      <c r="P72" s="13">
        <f t="shared" si="9"/>
        <v>0</v>
      </c>
      <c r="Q72" s="13">
        <f t="shared" si="11"/>
        <v>0</v>
      </c>
      <c r="R72" s="13">
        <f t="shared" si="18"/>
        <v>0</v>
      </c>
      <c r="S72" s="13">
        <f t="shared" si="12"/>
        <v>0</v>
      </c>
      <c r="T72" s="13">
        <f t="shared" si="13"/>
        <v>0</v>
      </c>
      <c r="U72" s="13">
        <f t="shared" si="14"/>
        <v>0</v>
      </c>
      <c r="V72" s="28">
        <f t="shared" si="19"/>
        <v>760.84541973844671</v>
      </c>
      <c r="W72" s="14">
        <f t="shared" si="23"/>
        <v>-88.845419738446708</v>
      </c>
      <c r="X72" s="14">
        <f t="shared" si="24"/>
        <v>7893.5086085007761</v>
      </c>
      <c r="Y72" s="15"/>
      <c r="Z72" s="15"/>
    </row>
    <row r="73" spans="1:26" x14ac:dyDescent="0.25">
      <c r="A73" s="12">
        <v>4</v>
      </c>
      <c r="B73" s="12">
        <v>11</v>
      </c>
      <c r="C73" s="12">
        <v>3</v>
      </c>
      <c r="D73" s="12">
        <v>751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f t="shared" si="20"/>
        <v>0</v>
      </c>
      <c r="K73" s="12">
        <f t="shared" si="21"/>
        <v>0</v>
      </c>
      <c r="L73" s="12">
        <f t="shared" si="22"/>
        <v>0</v>
      </c>
      <c r="M73" s="13">
        <f t="shared" si="15"/>
        <v>0</v>
      </c>
      <c r="N73" s="13">
        <f t="shared" si="16"/>
        <v>0</v>
      </c>
      <c r="O73" s="13">
        <f t="shared" si="17"/>
        <v>0</v>
      </c>
      <c r="P73" s="13">
        <f t="shared" si="9"/>
        <v>0</v>
      </c>
      <c r="Q73" s="13">
        <f t="shared" si="11"/>
        <v>0</v>
      </c>
      <c r="R73" s="13">
        <f t="shared" si="18"/>
        <v>0</v>
      </c>
      <c r="S73" s="13">
        <f t="shared" si="12"/>
        <v>0</v>
      </c>
      <c r="T73" s="13">
        <f t="shared" si="13"/>
        <v>0</v>
      </c>
      <c r="U73" s="13">
        <f t="shared" si="14"/>
        <v>0</v>
      </c>
      <c r="V73" s="28">
        <f t="shared" si="19"/>
        <v>750.85440133806435</v>
      </c>
      <c r="W73" s="14">
        <f t="shared" si="23"/>
        <v>0.14559866193565085</v>
      </c>
      <c r="X73" s="14">
        <f t="shared" si="24"/>
        <v>2.1198970357451944E-2</v>
      </c>
      <c r="Y73" s="15"/>
      <c r="Z73" s="15"/>
    </row>
    <row r="74" spans="1:26" x14ac:dyDescent="0.25">
      <c r="A74" s="12">
        <v>4</v>
      </c>
      <c r="B74" s="12">
        <v>12</v>
      </c>
      <c r="C74" s="12">
        <v>4</v>
      </c>
      <c r="D74" s="12">
        <v>1114</v>
      </c>
      <c r="E74" s="12" t="s">
        <v>49</v>
      </c>
      <c r="F74" s="12">
        <v>0</v>
      </c>
      <c r="G74" s="12">
        <v>0</v>
      </c>
      <c r="H74" s="12">
        <v>0</v>
      </c>
      <c r="I74" s="12">
        <v>0</v>
      </c>
      <c r="J74" s="12">
        <f t="shared" si="20"/>
        <v>0</v>
      </c>
      <c r="K74" s="12">
        <f t="shared" si="21"/>
        <v>0</v>
      </c>
      <c r="L74" s="12">
        <f t="shared" si="22"/>
        <v>0</v>
      </c>
      <c r="M74" s="13">
        <f t="shared" si="15"/>
        <v>0</v>
      </c>
      <c r="N74" s="13">
        <f t="shared" si="16"/>
        <v>0</v>
      </c>
      <c r="O74" s="13">
        <f t="shared" si="17"/>
        <v>0</v>
      </c>
      <c r="P74" s="13">
        <f t="shared" si="9"/>
        <v>0</v>
      </c>
      <c r="Q74" s="13">
        <f t="shared" si="11"/>
        <v>0</v>
      </c>
      <c r="R74" s="13">
        <f t="shared" si="18"/>
        <v>0</v>
      </c>
      <c r="S74" s="13">
        <f>IF(AND($A74=4,$B74=12)=TRUE,1,0)</f>
        <v>1</v>
      </c>
      <c r="T74" s="13">
        <f t="shared" si="13"/>
        <v>0</v>
      </c>
      <c r="U74" s="13">
        <f t="shared" si="14"/>
        <v>0</v>
      </c>
      <c r="V74" s="28">
        <f t="shared" si="19"/>
        <v>1113.9884371617336</v>
      </c>
      <c r="W74" s="14">
        <f t="shared" si="23"/>
        <v>1.1562838266399922E-2</v>
      </c>
      <c r="X74" s="14">
        <f t="shared" si="24"/>
        <v>1.3369922877492235E-4</v>
      </c>
      <c r="Y74" s="15"/>
      <c r="Z74" s="15"/>
    </row>
    <row r="75" spans="1:26" x14ac:dyDescent="0.25">
      <c r="A75" s="12">
        <v>4</v>
      </c>
      <c r="B75" s="12">
        <v>13</v>
      </c>
      <c r="C75" s="12">
        <v>5</v>
      </c>
      <c r="D75" s="12">
        <v>1612</v>
      </c>
      <c r="E75" s="12" t="s">
        <v>21</v>
      </c>
      <c r="F75" s="12">
        <v>1</v>
      </c>
      <c r="G75" s="12">
        <v>0</v>
      </c>
      <c r="H75" s="12">
        <v>0</v>
      </c>
      <c r="I75" s="12">
        <v>0</v>
      </c>
      <c r="J75" s="12">
        <f t="shared" si="20"/>
        <v>0</v>
      </c>
      <c r="K75" s="12">
        <f t="shared" si="21"/>
        <v>0</v>
      </c>
      <c r="L75" s="12">
        <f t="shared" si="22"/>
        <v>0</v>
      </c>
      <c r="M75" s="13">
        <f t="shared" si="15"/>
        <v>0</v>
      </c>
      <c r="N75" s="13">
        <f t="shared" si="16"/>
        <v>0</v>
      </c>
      <c r="O75" s="13">
        <f t="shared" si="17"/>
        <v>0</v>
      </c>
      <c r="P75" s="13">
        <f t="shared" ref="P75:P138" si="25">IF(AND($A75=12,AND($B75&gt;=17,$B75&lt;=21))=TRUE,1,0)</f>
        <v>0</v>
      </c>
      <c r="Q75" s="13">
        <f t="shared" si="11"/>
        <v>0</v>
      </c>
      <c r="R75" s="13">
        <f t="shared" si="18"/>
        <v>0</v>
      </c>
      <c r="S75" s="13">
        <f t="shared" ref="S75:S138" si="26">IF(AND($A75=4,$B75=12)=TRUE,1,0)</f>
        <v>0</v>
      </c>
      <c r="T75" s="13">
        <f t="shared" si="13"/>
        <v>0</v>
      </c>
      <c r="U75" s="13">
        <f t="shared" si="14"/>
        <v>0</v>
      </c>
      <c r="V75" s="28">
        <f t="shared" si="19"/>
        <v>1615.7512530527483</v>
      </c>
      <c r="W75" s="14">
        <f t="shared" si="23"/>
        <v>-3.751253052748325</v>
      </c>
      <c r="X75" s="14">
        <f t="shared" si="24"/>
        <v>14.071899465753628</v>
      </c>
      <c r="Y75" s="15"/>
      <c r="Z75" s="15"/>
    </row>
    <row r="76" spans="1:26" x14ac:dyDescent="0.25">
      <c r="A76" s="12">
        <v>4</v>
      </c>
      <c r="B76" s="12">
        <v>16</v>
      </c>
      <c r="C76" s="12">
        <v>1</v>
      </c>
      <c r="D76" s="12">
        <v>1267</v>
      </c>
      <c r="E76" s="12" t="s">
        <v>50</v>
      </c>
      <c r="F76" s="12">
        <v>0</v>
      </c>
      <c r="G76" s="12">
        <v>0</v>
      </c>
      <c r="H76" s="12">
        <v>0</v>
      </c>
      <c r="I76" s="12">
        <v>0</v>
      </c>
      <c r="J76" s="12">
        <f t="shared" si="20"/>
        <v>0</v>
      </c>
      <c r="K76" s="12">
        <f t="shared" si="21"/>
        <v>0</v>
      </c>
      <c r="L76" s="12">
        <f t="shared" si="22"/>
        <v>0</v>
      </c>
      <c r="M76" s="13">
        <f t="shared" si="15"/>
        <v>0</v>
      </c>
      <c r="N76" s="13">
        <f t="shared" si="16"/>
        <v>0</v>
      </c>
      <c r="O76" s="13">
        <f t="shared" si="17"/>
        <v>0</v>
      </c>
      <c r="P76" s="13">
        <f t="shared" si="25"/>
        <v>0</v>
      </c>
      <c r="Q76" s="13">
        <f t="shared" si="11"/>
        <v>0</v>
      </c>
      <c r="R76" s="13">
        <f t="shared" si="18"/>
        <v>0</v>
      </c>
      <c r="S76" s="13">
        <f t="shared" si="26"/>
        <v>0</v>
      </c>
      <c r="T76" s="13">
        <f t="shared" si="13"/>
        <v>0</v>
      </c>
      <c r="U76" s="13">
        <f>IF(AND($A76=4,$B76=16)=TRUE,1,0)</f>
        <v>1</v>
      </c>
      <c r="V76" s="28">
        <f t="shared" si="19"/>
        <v>1267.009905398518</v>
      </c>
      <c r="W76" s="14">
        <f t="shared" si="23"/>
        <v>-9.9053985179580195E-3</v>
      </c>
      <c r="X76" s="14">
        <f t="shared" si="24"/>
        <v>9.8116919799564931E-5</v>
      </c>
      <c r="Y76" s="15"/>
      <c r="Z76" s="15"/>
    </row>
    <row r="77" spans="1:26" x14ac:dyDescent="0.25">
      <c r="A77" s="12">
        <v>4</v>
      </c>
      <c r="B77" s="12">
        <v>17</v>
      </c>
      <c r="C77" s="12">
        <v>2</v>
      </c>
      <c r="D77" s="12">
        <v>825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f t="shared" si="20"/>
        <v>0</v>
      </c>
      <c r="K77" s="12">
        <f t="shared" si="21"/>
        <v>0</v>
      </c>
      <c r="L77" s="12">
        <f t="shared" si="22"/>
        <v>0</v>
      </c>
      <c r="M77" s="13">
        <f t="shared" si="15"/>
        <v>0</v>
      </c>
      <c r="N77" s="13">
        <f t="shared" si="16"/>
        <v>0</v>
      </c>
      <c r="O77" s="13">
        <f t="shared" si="17"/>
        <v>0</v>
      </c>
      <c r="P77" s="13">
        <f t="shared" si="25"/>
        <v>0</v>
      </c>
      <c r="Q77" s="13">
        <f t="shared" si="11"/>
        <v>0</v>
      </c>
      <c r="R77" s="13">
        <f t="shared" si="18"/>
        <v>0</v>
      </c>
      <c r="S77" s="13">
        <f t="shared" si="26"/>
        <v>0</v>
      </c>
      <c r="T77" s="13">
        <f t="shared" si="13"/>
        <v>0</v>
      </c>
      <c r="U77" s="13">
        <f t="shared" ref="U77:U140" si="27">IF(AND($A77=4,$B77=16)=TRUE,1,0)</f>
        <v>0</v>
      </c>
      <c r="V77" s="28">
        <f t="shared" si="19"/>
        <v>760.84541973844671</v>
      </c>
      <c r="W77" s="14">
        <f t="shared" si="23"/>
        <v>64.154580261553292</v>
      </c>
      <c r="X77" s="14">
        <f t="shared" si="24"/>
        <v>4115.8101685360834</v>
      </c>
      <c r="Y77" s="15"/>
      <c r="Z77" s="15"/>
    </row>
    <row r="78" spans="1:26" x14ac:dyDescent="0.25">
      <c r="A78" s="12">
        <v>4</v>
      </c>
      <c r="B78" s="12">
        <v>18</v>
      </c>
      <c r="C78" s="12">
        <v>3</v>
      </c>
      <c r="D78" s="12">
        <v>729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f t="shared" si="20"/>
        <v>0</v>
      </c>
      <c r="K78" s="12">
        <f t="shared" si="21"/>
        <v>0</v>
      </c>
      <c r="L78" s="12">
        <f t="shared" si="22"/>
        <v>0</v>
      </c>
      <c r="M78" s="13">
        <f t="shared" si="15"/>
        <v>0</v>
      </c>
      <c r="N78" s="13">
        <f t="shared" si="16"/>
        <v>0</v>
      </c>
      <c r="O78" s="13">
        <f t="shared" si="17"/>
        <v>0</v>
      </c>
      <c r="P78" s="13">
        <f t="shared" si="25"/>
        <v>0</v>
      </c>
      <c r="Q78" s="13">
        <f t="shared" si="11"/>
        <v>0</v>
      </c>
      <c r="R78" s="13">
        <f t="shared" si="18"/>
        <v>0</v>
      </c>
      <c r="S78" s="13">
        <f t="shared" si="26"/>
        <v>0</v>
      </c>
      <c r="T78" s="13">
        <f t="shared" si="13"/>
        <v>0</v>
      </c>
      <c r="U78" s="13">
        <f t="shared" si="27"/>
        <v>0</v>
      </c>
      <c r="V78" s="28">
        <f t="shared" si="19"/>
        <v>750.85440133806435</v>
      </c>
      <c r="W78" s="14">
        <f t="shared" si="23"/>
        <v>-21.854401338064349</v>
      </c>
      <c r="X78" s="14">
        <f t="shared" si="24"/>
        <v>477.61485784518879</v>
      </c>
      <c r="Y78" s="15"/>
      <c r="Z78" s="15"/>
    </row>
    <row r="79" spans="1:26" x14ac:dyDescent="0.25">
      <c r="A79" s="12">
        <v>4</v>
      </c>
      <c r="B79" s="12">
        <v>19</v>
      </c>
      <c r="C79" s="12">
        <v>4</v>
      </c>
      <c r="D79" s="12">
        <v>836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f t="shared" si="20"/>
        <v>0</v>
      </c>
      <c r="K79" s="12">
        <f t="shared" si="21"/>
        <v>0</v>
      </c>
      <c r="L79" s="12">
        <f t="shared" si="22"/>
        <v>0</v>
      </c>
      <c r="M79" s="13">
        <f t="shared" si="15"/>
        <v>0</v>
      </c>
      <c r="N79" s="13">
        <f t="shared" si="16"/>
        <v>0</v>
      </c>
      <c r="O79" s="13">
        <f t="shared" si="17"/>
        <v>0</v>
      </c>
      <c r="P79" s="13">
        <f t="shared" si="25"/>
        <v>0</v>
      </c>
      <c r="Q79" s="13">
        <f t="shared" si="11"/>
        <v>0</v>
      </c>
      <c r="R79" s="13">
        <f t="shared" si="18"/>
        <v>0</v>
      </c>
      <c r="S79" s="13">
        <f t="shared" si="26"/>
        <v>0</v>
      </c>
      <c r="T79" s="13">
        <f t="shared" si="13"/>
        <v>0</v>
      </c>
      <c r="U79" s="13">
        <f t="shared" si="27"/>
        <v>0</v>
      </c>
      <c r="V79" s="28">
        <f t="shared" si="19"/>
        <v>794.41915558928679</v>
      </c>
      <c r="W79" s="14">
        <f t="shared" si="23"/>
        <v>41.580844410713212</v>
      </c>
      <c r="X79" s="14">
        <f t="shared" si="24"/>
        <v>1728.9666219079402</v>
      </c>
      <c r="Y79" s="15"/>
      <c r="Z79" s="15"/>
    </row>
    <row r="80" spans="1:26" x14ac:dyDescent="0.25">
      <c r="A80" s="12">
        <v>4</v>
      </c>
      <c r="B80" s="12">
        <v>20</v>
      </c>
      <c r="C80" s="12">
        <v>5</v>
      </c>
      <c r="D80" s="12">
        <v>1123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f t="shared" si="20"/>
        <v>0</v>
      </c>
      <c r="K80" s="12">
        <f t="shared" si="21"/>
        <v>0</v>
      </c>
      <c r="L80" s="12">
        <f t="shared" si="22"/>
        <v>0</v>
      </c>
      <c r="M80" s="13">
        <f t="shared" si="15"/>
        <v>0</v>
      </c>
      <c r="N80" s="13">
        <f t="shared" si="16"/>
        <v>0</v>
      </c>
      <c r="O80" s="13">
        <f t="shared" si="17"/>
        <v>0</v>
      </c>
      <c r="P80" s="13">
        <f t="shared" si="25"/>
        <v>0</v>
      </c>
      <c r="Q80" s="13">
        <f t="shared" si="11"/>
        <v>0</v>
      </c>
      <c r="R80" s="13">
        <f t="shared" si="18"/>
        <v>0</v>
      </c>
      <c r="S80" s="13">
        <f t="shared" si="26"/>
        <v>0</v>
      </c>
      <c r="T80" s="13">
        <f t="shared" si="13"/>
        <v>0</v>
      </c>
      <c r="U80" s="13">
        <f t="shared" si="27"/>
        <v>0</v>
      </c>
      <c r="V80" s="28">
        <f t="shared" si="19"/>
        <v>1248.8267243276548</v>
      </c>
      <c r="W80" s="14">
        <f t="shared" si="23"/>
        <v>-125.8267243276548</v>
      </c>
      <c r="X80" s="14">
        <f t="shared" si="24"/>
        <v>15832.364555027636</v>
      </c>
      <c r="Y80" s="15"/>
      <c r="Z80" s="15"/>
    </row>
    <row r="81" spans="1:26" x14ac:dyDescent="0.25">
      <c r="A81" s="12">
        <v>4</v>
      </c>
      <c r="B81" s="12">
        <v>23</v>
      </c>
      <c r="C81" s="12">
        <v>1</v>
      </c>
      <c r="D81" s="12">
        <v>900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f t="shared" si="20"/>
        <v>0</v>
      </c>
      <c r="K81" s="12">
        <f t="shared" si="21"/>
        <v>0</v>
      </c>
      <c r="L81" s="12">
        <f t="shared" si="22"/>
        <v>0</v>
      </c>
      <c r="M81" s="13">
        <f t="shared" si="15"/>
        <v>0</v>
      </c>
      <c r="N81" s="13">
        <f t="shared" si="16"/>
        <v>0</v>
      </c>
      <c r="O81" s="13">
        <f t="shared" si="17"/>
        <v>0</v>
      </c>
      <c r="P81" s="13">
        <f t="shared" si="25"/>
        <v>0</v>
      </c>
      <c r="Q81" s="13">
        <f t="shared" si="11"/>
        <v>0</v>
      </c>
      <c r="R81" s="13">
        <f t="shared" si="18"/>
        <v>0</v>
      </c>
      <c r="S81" s="13">
        <f t="shared" si="26"/>
        <v>0</v>
      </c>
      <c r="T81" s="13">
        <f t="shared" si="13"/>
        <v>0</v>
      </c>
      <c r="U81" s="13">
        <f t="shared" si="27"/>
        <v>0</v>
      </c>
      <c r="V81" s="28">
        <f t="shared" si="19"/>
        <v>1020.5451045075903</v>
      </c>
      <c r="W81" s="14">
        <f t="shared" si="23"/>
        <v>-120.54510450759028</v>
      </c>
      <c r="X81" s="14">
        <f t="shared" si="24"/>
        <v>14531.122220745863</v>
      </c>
      <c r="Y81" s="15"/>
      <c r="Z81" s="15"/>
    </row>
    <row r="82" spans="1:26" x14ac:dyDescent="0.25">
      <c r="A82" s="12">
        <v>4</v>
      </c>
      <c r="B82" s="12">
        <v>24</v>
      </c>
      <c r="C82" s="12">
        <v>2</v>
      </c>
      <c r="D82" s="12">
        <v>702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f t="shared" si="20"/>
        <v>0</v>
      </c>
      <c r="K82" s="12">
        <f t="shared" si="21"/>
        <v>0</v>
      </c>
      <c r="L82" s="12">
        <f t="shared" si="22"/>
        <v>0</v>
      </c>
      <c r="M82" s="13">
        <f t="shared" si="15"/>
        <v>0</v>
      </c>
      <c r="N82" s="13">
        <f t="shared" si="16"/>
        <v>0</v>
      </c>
      <c r="O82" s="13">
        <f t="shared" si="17"/>
        <v>0</v>
      </c>
      <c r="P82" s="13">
        <f t="shared" si="25"/>
        <v>0</v>
      </c>
      <c r="Q82" s="13">
        <f t="shared" si="11"/>
        <v>0</v>
      </c>
      <c r="R82" s="13">
        <f t="shared" si="18"/>
        <v>0</v>
      </c>
      <c r="S82" s="13">
        <f t="shared" si="26"/>
        <v>0</v>
      </c>
      <c r="T82" s="13">
        <f t="shared" si="13"/>
        <v>0</v>
      </c>
      <c r="U82" s="13">
        <f t="shared" si="27"/>
        <v>0</v>
      </c>
      <c r="V82" s="28">
        <f t="shared" si="19"/>
        <v>760.84541973844671</v>
      </c>
      <c r="W82" s="14">
        <f t="shared" si="23"/>
        <v>-58.845419738446708</v>
      </c>
      <c r="X82" s="14">
        <f t="shared" si="24"/>
        <v>3462.7834241939736</v>
      </c>
      <c r="Y82" s="15"/>
      <c r="Z82" s="15"/>
    </row>
    <row r="83" spans="1:26" x14ac:dyDescent="0.25">
      <c r="A83" s="12">
        <v>4</v>
      </c>
      <c r="B83" s="12">
        <v>25</v>
      </c>
      <c r="C83" s="12">
        <v>3</v>
      </c>
      <c r="D83" s="12">
        <v>724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f t="shared" si="20"/>
        <v>0</v>
      </c>
      <c r="K83" s="12">
        <f t="shared" si="21"/>
        <v>0</v>
      </c>
      <c r="L83" s="12">
        <f t="shared" si="22"/>
        <v>0</v>
      </c>
      <c r="M83" s="13">
        <f t="shared" ref="M83:M114" si="28">IF(AND(A83=3,B83=9)=TRUE,1,0)</f>
        <v>0</v>
      </c>
      <c r="N83" s="13">
        <f t="shared" si="16"/>
        <v>0</v>
      </c>
      <c r="O83" s="13">
        <f t="shared" si="17"/>
        <v>0</v>
      </c>
      <c r="P83" s="13">
        <f t="shared" si="25"/>
        <v>0</v>
      </c>
      <c r="Q83" s="13">
        <f t="shared" si="11"/>
        <v>0</v>
      </c>
      <c r="R83" s="13">
        <f t="shared" si="18"/>
        <v>0</v>
      </c>
      <c r="S83" s="13">
        <f t="shared" si="26"/>
        <v>0</v>
      </c>
      <c r="T83" s="13">
        <f t="shared" si="13"/>
        <v>0</v>
      </c>
      <c r="U83" s="13">
        <f t="shared" si="27"/>
        <v>0</v>
      </c>
      <c r="V83" s="28">
        <f t="shared" si="19"/>
        <v>750.85440133806435</v>
      </c>
      <c r="W83" s="14">
        <f t="shared" si="23"/>
        <v>-26.854401338064349</v>
      </c>
      <c r="X83" s="14">
        <f t="shared" si="24"/>
        <v>721.15887122583229</v>
      </c>
      <c r="Y83" s="15"/>
      <c r="Z83" s="15"/>
    </row>
    <row r="84" spans="1:26" x14ac:dyDescent="0.25">
      <c r="A84" s="12">
        <v>4</v>
      </c>
      <c r="B84" s="12">
        <v>26</v>
      </c>
      <c r="C84" s="12">
        <v>4</v>
      </c>
      <c r="D84" s="12">
        <v>824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f t="shared" si="20"/>
        <v>0</v>
      </c>
      <c r="K84" s="12">
        <f t="shared" si="21"/>
        <v>0</v>
      </c>
      <c r="L84" s="12">
        <f t="shared" si="22"/>
        <v>0</v>
      </c>
      <c r="M84" s="13">
        <f t="shared" si="28"/>
        <v>0</v>
      </c>
      <c r="N84" s="13">
        <f t="shared" si="16"/>
        <v>0</v>
      </c>
      <c r="O84" s="13">
        <f t="shared" si="17"/>
        <v>0</v>
      </c>
      <c r="P84" s="13">
        <f t="shared" si="25"/>
        <v>0</v>
      </c>
      <c r="Q84" s="13">
        <f t="shared" si="11"/>
        <v>0</v>
      </c>
      <c r="R84" s="13">
        <f t="shared" si="18"/>
        <v>0</v>
      </c>
      <c r="S84" s="13">
        <f t="shared" si="26"/>
        <v>0</v>
      </c>
      <c r="T84" s="13">
        <f t="shared" si="13"/>
        <v>0</v>
      </c>
      <c r="U84" s="13">
        <f t="shared" si="27"/>
        <v>0</v>
      </c>
      <c r="V84" s="28">
        <f t="shared" si="19"/>
        <v>794.41915558928679</v>
      </c>
      <c r="W84" s="14">
        <f t="shared" si="23"/>
        <v>29.580844410713212</v>
      </c>
      <c r="X84" s="14">
        <f t="shared" si="24"/>
        <v>875.0263560508231</v>
      </c>
      <c r="Y84" s="15"/>
      <c r="Z84" s="15"/>
    </row>
    <row r="85" spans="1:26" x14ac:dyDescent="0.25">
      <c r="A85" s="12">
        <v>4</v>
      </c>
      <c r="B85" s="12">
        <v>27</v>
      </c>
      <c r="C85" s="12">
        <v>5</v>
      </c>
      <c r="D85" s="12">
        <v>1682</v>
      </c>
      <c r="E85" s="12" t="s">
        <v>22</v>
      </c>
      <c r="F85" s="12">
        <v>1</v>
      </c>
      <c r="G85" s="12">
        <v>0</v>
      </c>
      <c r="H85" s="12">
        <v>0</v>
      </c>
      <c r="I85" s="12">
        <v>0</v>
      </c>
      <c r="J85" s="12">
        <f t="shared" si="20"/>
        <v>0</v>
      </c>
      <c r="K85" s="12">
        <f t="shared" si="21"/>
        <v>0</v>
      </c>
      <c r="L85" s="12">
        <f t="shared" si="22"/>
        <v>0</v>
      </c>
      <c r="M85" s="13">
        <f t="shared" si="28"/>
        <v>0</v>
      </c>
      <c r="N85" s="13">
        <f t="shared" si="16"/>
        <v>0</v>
      </c>
      <c r="O85" s="13">
        <f t="shared" si="17"/>
        <v>0</v>
      </c>
      <c r="P85" s="13">
        <f t="shared" si="25"/>
        <v>0</v>
      </c>
      <c r="Q85" s="13">
        <f t="shared" si="11"/>
        <v>0</v>
      </c>
      <c r="R85" s="13">
        <f t="shared" si="18"/>
        <v>0</v>
      </c>
      <c r="S85" s="13">
        <f t="shared" si="26"/>
        <v>0</v>
      </c>
      <c r="T85" s="13">
        <f t="shared" si="13"/>
        <v>0</v>
      </c>
      <c r="U85" s="13">
        <f t="shared" si="27"/>
        <v>0</v>
      </c>
      <c r="V85" s="28">
        <f t="shared" si="19"/>
        <v>1615.7512530527483</v>
      </c>
      <c r="W85" s="14">
        <f t="shared" si="23"/>
        <v>66.248746947251675</v>
      </c>
      <c r="X85" s="14">
        <f t="shared" si="24"/>
        <v>4388.8964720809881</v>
      </c>
      <c r="Y85" s="15"/>
      <c r="Z85" s="15"/>
    </row>
    <row r="86" spans="1:26" x14ac:dyDescent="0.25">
      <c r="A86" s="12">
        <v>4</v>
      </c>
      <c r="B86" s="12">
        <v>30</v>
      </c>
      <c r="C86" s="12">
        <v>1</v>
      </c>
      <c r="D86" s="12">
        <v>1146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f t="shared" si="20"/>
        <v>0</v>
      </c>
      <c r="K86" s="12">
        <f t="shared" si="21"/>
        <v>0</v>
      </c>
      <c r="L86" s="12">
        <f t="shared" si="22"/>
        <v>0</v>
      </c>
      <c r="M86" s="13">
        <f t="shared" si="28"/>
        <v>0</v>
      </c>
      <c r="N86" s="13">
        <f t="shared" si="16"/>
        <v>0</v>
      </c>
      <c r="O86" s="13">
        <f t="shared" si="17"/>
        <v>0</v>
      </c>
      <c r="P86" s="13">
        <f t="shared" si="25"/>
        <v>0</v>
      </c>
      <c r="Q86" s="13">
        <f t="shared" si="11"/>
        <v>0</v>
      </c>
      <c r="R86" s="13">
        <f t="shared" si="18"/>
        <v>0</v>
      </c>
      <c r="S86" s="13">
        <f t="shared" si="26"/>
        <v>0</v>
      </c>
      <c r="T86" s="13">
        <f t="shared" si="13"/>
        <v>0</v>
      </c>
      <c r="U86" s="13">
        <f t="shared" si="27"/>
        <v>0</v>
      </c>
      <c r="V86" s="28">
        <f t="shared" si="19"/>
        <v>1020.5451045075903</v>
      </c>
      <c r="W86" s="14">
        <f t="shared" si="23"/>
        <v>125.45489549240972</v>
      </c>
      <c r="X86" s="14">
        <f t="shared" si="24"/>
        <v>15738.930803011444</v>
      </c>
      <c r="Y86" s="15"/>
      <c r="Z86" s="15"/>
    </row>
    <row r="87" spans="1:26" x14ac:dyDescent="0.25">
      <c r="A87" s="12">
        <v>5</v>
      </c>
      <c r="B87" s="12">
        <v>1</v>
      </c>
      <c r="C87" s="12">
        <v>2</v>
      </c>
      <c r="D87" s="12">
        <v>1488</v>
      </c>
      <c r="E87" s="12" t="s">
        <v>43</v>
      </c>
      <c r="F87" s="12">
        <v>0</v>
      </c>
      <c r="G87" s="12">
        <v>1</v>
      </c>
      <c r="H87" s="12">
        <v>0</v>
      </c>
      <c r="I87" s="12">
        <v>0</v>
      </c>
      <c r="J87" s="12">
        <f t="shared" si="20"/>
        <v>1</v>
      </c>
      <c r="K87" s="12">
        <f t="shared" si="21"/>
        <v>0</v>
      </c>
      <c r="L87" s="12">
        <f t="shared" si="22"/>
        <v>0</v>
      </c>
      <c r="M87" s="13">
        <f t="shared" si="28"/>
        <v>0</v>
      </c>
      <c r="N87" s="13">
        <f t="shared" si="16"/>
        <v>0</v>
      </c>
      <c r="O87" s="13">
        <f t="shared" si="17"/>
        <v>0</v>
      </c>
      <c r="P87" s="13">
        <f t="shared" si="25"/>
        <v>0</v>
      </c>
      <c r="Q87" s="13">
        <f t="shared" si="11"/>
        <v>0</v>
      </c>
      <c r="R87" s="13">
        <f t="shared" si="18"/>
        <v>0</v>
      </c>
      <c r="S87" s="13">
        <f t="shared" si="26"/>
        <v>0</v>
      </c>
      <c r="T87" s="13">
        <f t="shared" si="13"/>
        <v>0</v>
      </c>
      <c r="U87" s="13">
        <f t="shared" si="27"/>
        <v>0</v>
      </c>
      <c r="V87" s="28">
        <f t="shared" si="19"/>
        <v>1509.3759170150374</v>
      </c>
      <c r="W87" s="14">
        <f t="shared" si="23"/>
        <v>-21.37591701503743</v>
      </c>
      <c r="X87" s="14">
        <f t="shared" si="24"/>
        <v>456.92982823376673</v>
      </c>
      <c r="Y87" s="15"/>
      <c r="Z87" s="15"/>
    </row>
    <row r="88" spans="1:26" x14ac:dyDescent="0.25">
      <c r="A88" s="12">
        <v>5</v>
      </c>
      <c r="B88" s="12">
        <v>2</v>
      </c>
      <c r="C88" s="12">
        <v>3</v>
      </c>
      <c r="D88" s="12">
        <v>1121</v>
      </c>
      <c r="E88" s="12" t="s">
        <v>51</v>
      </c>
      <c r="F88" s="12">
        <v>0</v>
      </c>
      <c r="G88" s="12">
        <v>0</v>
      </c>
      <c r="H88" s="12">
        <v>0</v>
      </c>
      <c r="I88" s="12">
        <v>0</v>
      </c>
      <c r="J88" s="12">
        <f t="shared" si="20"/>
        <v>0</v>
      </c>
      <c r="K88" s="12">
        <f t="shared" si="21"/>
        <v>1</v>
      </c>
      <c r="L88" s="12">
        <f t="shared" si="22"/>
        <v>0</v>
      </c>
      <c r="M88" s="13">
        <f t="shared" si="28"/>
        <v>0</v>
      </c>
      <c r="N88" s="13">
        <f t="shared" si="16"/>
        <v>0</v>
      </c>
      <c r="O88" s="13">
        <f t="shared" si="17"/>
        <v>0</v>
      </c>
      <c r="P88" s="13">
        <f t="shared" si="25"/>
        <v>0</v>
      </c>
      <c r="Q88" s="13">
        <f t="shared" si="11"/>
        <v>0</v>
      </c>
      <c r="R88" s="13">
        <f t="shared" si="18"/>
        <v>0</v>
      </c>
      <c r="S88" s="13">
        <f t="shared" si="26"/>
        <v>0</v>
      </c>
      <c r="T88" s="13">
        <f t="shared" si="13"/>
        <v>0</v>
      </c>
      <c r="U88" s="13">
        <f t="shared" si="27"/>
        <v>0</v>
      </c>
      <c r="V88" s="28">
        <f t="shared" si="19"/>
        <v>1211.6373190317738</v>
      </c>
      <c r="W88" s="14">
        <f t="shared" si="23"/>
        <v>-90.637319031773814</v>
      </c>
      <c r="X88" s="14">
        <f t="shared" si="24"/>
        <v>8215.1236012675472</v>
      </c>
      <c r="Y88" s="15"/>
      <c r="Z88" s="15"/>
    </row>
    <row r="89" spans="1:26" x14ac:dyDescent="0.25">
      <c r="A89" s="12">
        <v>5</v>
      </c>
      <c r="B89" s="12">
        <v>3</v>
      </c>
      <c r="C89" s="12">
        <v>4</v>
      </c>
      <c r="D89" s="12">
        <v>1147</v>
      </c>
      <c r="E89" s="12" t="s">
        <v>52</v>
      </c>
      <c r="F89" s="12">
        <v>0</v>
      </c>
      <c r="G89" s="12">
        <v>0</v>
      </c>
      <c r="H89" s="12">
        <v>0</v>
      </c>
      <c r="I89" s="12">
        <v>0</v>
      </c>
      <c r="J89" s="12">
        <f t="shared" si="20"/>
        <v>0</v>
      </c>
      <c r="K89" s="12">
        <f t="shared" si="21"/>
        <v>0</v>
      </c>
      <c r="L89" s="12">
        <f t="shared" si="22"/>
        <v>1</v>
      </c>
      <c r="M89" s="13">
        <f t="shared" si="28"/>
        <v>0</v>
      </c>
      <c r="N89" s="13">
        <f t="shared" si="16"/>
        <v>0</v>
      </c>
      <c r="O89" s="13">
        <f t="shared" si="17"/>
        <v>0</v>
      </c>
      <c r="P89" s="13">
        <f t="shared" si="25"/>
        <v>0</v>
      </c>
      <c r="Q89" s="13">
        <f t="shared" si="11"/>
        <v>0</v>
      </c>
      <c r="R89" s="13">
        <f t="shared" si="18"/>
        <v>0</v>
      </c>
      <c r="S89" s="13">
        <f t="shared" si="26"/>
        <v>0</v>
      </c>
      <c r="T89" s="13">
        <f t="shared" si="13"/>
        <v>0</v>
      </c>
      <c r="U89" s="13">
        <f t="shared" si="27"/>
        <v>0</v>
      </c>
      <c r="V89" s="28">
        <f t="shared" si="19"/>
        <v>1205.276052914428</v>
      </c>
      <c r="W89" s="14">
        <f t="shared" si="23"/>
        <v>-58.276052914427964</v>
      </c>
      <c r="X89" s="14">
        <f t="shared" si="24"/>
        <v>3396.0983432852081</v>
      </c>
      <c r="Y89" s="15"/>
      <c r="Z89" s="15"/>
    </row>
    <row r="90" spans="1:26" x14ac:dyDescent="0.25">
      <c r="A90" s="12">
        <v>5</v>
      </c>
      <c r="B90" s="12">
        <v>4</v>
      </c>
      <c r="C90" s="12">
        <v>5</v>
      </c>
      <c r="D90" s="12">
        <v>1455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f t="shared" si="20"/>
        <v>0</v>
      </c>
      <c r="K90" s="12">
        <f t="shared" si="21"/>
        <v>0</v>
      </c>
      <c r="L90" s="12">
        <f t="shared" si="22"/>
        <v>0</v>
      </c>
      <c r="M90" s="13">
        <f t="shared" si="28"/>
        <v>0</v>
      </c>
      <c r="N90" s="13">
        <f t="shared" si="16"/>
        <v>0</v>
      </c>
      <c r="O90" s="13">
        <f t="shared" si="17"/>
        <v>0</v>
      </c>
      <c r="P90" s="13">
        <f t="shared" si="25"/>
        <v>0</v>
      </c>
      <c r="Q90" s="13">
        <f t="shared" si="11"/>
        <v>0</v>
      </c>
      <c r="R90" s="13">
        <f t="shared" si="18"/>
        <v>0</v>
      </c>
      <c r="S90" s="13">
        <f t="shared" si="26"/>
        <v>0</v>
      </c>
      <c r="T90" s="13">
        <f t="shared" si="13"/>
        <v>0</v>
      </c>
      <c r="U90" s="13">
        <f t="shared" si="27"/>
        <v>0</v>
      </c>
      <c r="V90" s="28">
        <f t="shared" si="19"/>
        <v>1355.3842533823538</v>
      </c>
      <c r="W90" s="14">
        <f t="shared" si="23"/>
        <v>99.615746617646209</v>
      </c>
      <c r="X90" s="14">
        <f t="shared" si="24"/>
        <v>9923.2969741910929</v>
      </c>
      <c r="Y90" s="15"/>
      <c r="Z90" s="15"/>
    </row>
    <row r="91" spans="1:26" x14ac:dyDescent="0.25">
      <c r="A91" s="12">
        <v>5</v>
      </c>
      <c r="B91" s="12">
        <v>7</v>
      </c>
      <c r="C91" s="12">
        <v>1</v>
      </c>
      <c r="D91" s="12">
        <v>1330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f t="shared" si="20"/>
        <v>0</v>
      </c>
      <c r="K91" s="12">
        <f t="shared" si="21"/>
        <v>0</v>
      </c>
      <c r="L91" s="12">
        <f t="shared" si="22"/>
        <v>0</v>
      </c>
      <c r="M91" s="13">
        <f t="shared" si="28"/>
        <v>0</v>
      </c>
      <c r="N91" s="13">
        <f t="shared" si="16"/>
        <v>0</v>
      </c>
      <c r="O91" s="13">
        <f t="shared" si="17"/>
        <v>0</v>
      </c>
      <c r="P91" s="13">
        <f t="shared" si="25"/>
        <v>0</v>
      </c>
      <c r="Q91" s="13">
        <f t="shared" si="11"/>
        <v>0</v>
      </c>
      <c r="R91" s="13">
        <f t="shared" si="18"/>
        <v>0</v>
      </c>
      <c r="S91" s="13">
        <f t="shared" si="26"/>
        <v>0</v>
      </c>
      <c r="T91" s="13">
        <f t="shared" si="13"/>
        <v>0</v>
      </c>
      <c r="U91" s="13">
        <f t="shared" si="27"/>
        <v>0</v>
      </c>
      <c r="V91" s="28">
        <f t="shared" si="19"/>
        <v>1127.1026335622894</v>
      </c>
      <c r="W91" s="14">
        <f t="shared" si="23"/>
        <v>202.89736643771062</v>
      </c>
      <c r="X91" s="14">
        <f t="shared" si="24"/>
        <v>41167.34130735862</v>
      </c>
      <c r="Y91" s="15"/>
      <c r="Z91" s="15"/>
    </row>
    <row r="92" spans="1:26" x14ac:dyDescent="0.25">
      <c r="A92" s="12">
        <v>5</v>
      </c>
      <c r="B92" s="12">
        <v>8</v>
      </c>
      <c r="C92" s="12">
        <v>2</v>
      </c>
      <c r="D92" s="12">
        <v>819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f t="shared" si="20"/>
        <v>0</v>
      </c>
      <c r="K92" s="12">
        <f t="shared" si="21"/>
        <v>0</v>
      </c>
      <c r="L92" s="12">
        <f t="shared" si="22"/>
        <v>0</v>
      </c>
      <c r="M92" s="13">
        <f t="shared" si="28"/>
        <v>0</v>
      </c>
      <c r="N92" s="13">
        <f t="shared" si="16"/>
        <v>0</v>
      </c>
      <c r="O92" s="13">
        <f t="shared" si="17"/>
        <v>0</v>
      </c>
      <c r="P92" s="13">
        <f t="shared" si="25"/>
        <v>0</v>
      </c>
      <c r="Q92" s="13">
        <f t="shared" si="11"/>
        <v>0</v>
      </c>
      <c r="R92" s="13">
        <f t="shared" si="18"/>
        <v>0</v>
      </c>
      <c r="S92" s="13">
        <f t="shared" si="26"/>
        <v>0</v>
      </c>
      <c r="T92" s="13">
        <f t="shared" si="13"/>
        <v>0</v>
      </c>
      <c r="U92" s="13">
        <f t="shared" si="27"/>
        <v>0</v>
      </c>
      <c r="V92" s="28">
        <f t="shared" si="19"/>
        <v>867.40294879314581</v>
      </c>
      <c r="W92" s="14">
        <f t="shared" si="23"/>
        <v>-48.402948793145811</v>
      </c>
      <c r="X92" s="14">
        <f t="shared" si="24"/>
        <v>2342.8454518718954</v>
      </c>
      <c r="Y92" s="15"/>
      <c r="Z92" s="15"/>
    </row>
    <row r="93" spans="1:26" x14ac:dyDescent="0.25">
      <c r="A93" s="12">
        <v>5</v>
      </c>
      <c r="B93" s="12">
        <v>9</v>
      </c>
      <c r="C93" s="12">
        <v>3</v>
      </c>
      <c r="D93" s="12">
        <v>743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f t="shared" si="20"/>
        <v>0</v>
      </c>
      <c r="K93" s="12">
        <f t="shared" si="21"/>
        <v>0</v>
      </c>
      <c r="L93" s="12">
        <f t="shared" si="22"/>
        <v>0</v>
      </c>
      <c r="M93" s="13">
        <f t="shared" si="28"/>
        <v>0</v>
      </c>
      <c r="N93" s="13">
        <f t="shared" si="16"/>
        <v>0</v>
      </c>
      <c r="O93" s="13">
        <f t="shared" si="17"/>
        <v>0</v>
      </c>
      <c r="P93" s="13">
        <f t="shared" si="25"/>
        <v>0</v>
      </c>
      <c r="Q93" s="13">
        <f t="shared" si="11"/>
        <v>0</v>
      </c>
      <c r="R93" s="13">
        <f t="shared" si="18"/>
        <v>0</v>
      </c>
      <c r="S93" s="13">
        <f t="shared" si="26"/>
        <v>0</v>
      </c>
      <c r="T93" s="13">
        <f t="shared" si="13"/>
        <v>0</v>
      </c>
      <c r="U93" s="13">
        <f t="shared" si="27"/>
        <v>0</v>
      </c>
      <c r="V93" s="28">
        <f t="shared" si="19"/>
        <v>857.41193039276345</v>
      </c>
      <c r="W93" s="14">
        <f t="shared" si="23"/>
        <v>-114.41193039276345</v>
      </c>
      <c r="X93" s="14">
        <f t="shared" si="24"/>
        <v>13090.08981619855</v>
      </c>
      <c r="Y93" s="15"/>
      <c r="Z93" s="15"/>
    </row>
    <row r="94" spans="1:26" x14ac:dyDescent="0.25">
      <c r="A94" s="12">
        <v>5</v>
      </c>
      <c r="B94" s="12">
        <v>10</v>
      </c>
      <c r="C94" s="12">
        <v>4</v>
      </c>
      <c r="D94" s="12">
        <v>921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f t="shared" si="20"/>
        <v>0</v>
      </c>
      <c r="K94" s="12">
        <f t="shared" si="21"/>
        <v>0</v>
      </c>
      <c r="L94" s="12">
        <f t="shared" si="22"/>
        <v>0</v>
      </c>
      <c r="M94" s="13">
        <f t="shared" si="28"/>
        <v>0</v>
      </c>
      <c r="N94" s="13">
        <f t="shared" si="16"/>
        <v>0</v>
      </c>
      <c r="O94" s="13">
        <f t="shared" si="17"/>
        <v>0</v>
      </c>
      <c r="P94" s="13">
        <f t="shared" si="25"/>
        <v>0</v>
      </c>
      <c r="Q94" s="13">
        <f t="shared" si="11"/>
        <v>0</v>
      </c>
      <c r="R94" s="13">
        <f t="shared" si="18"/>
        <v>0</v>
      </c>
      <c r="S94" s="13">
        <f t="shared" si="26"/>
        <v>0</v>
      </c>
      <c r="T94" s="13">
        <f t="shared" si="13"/>
        <v>0</v>
      </c>
      <c r="U94" s="13">
        <f t="shared" si="27"/>
        <v>0</v>
      </c>
      <c r="V94" s="28">
        <f t="shared" si="19"/>
        <v>900.97668464398589</v>
      </c>
      <c r="W94" s="14">
        <f t="shared" si="23"/>
        <v>20.023315356014109</v>
      </c>
      <c r="X94" s="14">
        <f t="shared" si="24"/>
        <v>400.93315784639043</v>
      </c>
      <c r="Y94" s="15"/>
      <c r="Z94" s="15"/>
    </row>
    <row r="95" spans="1:26" x14ac:dyDescent="0.25">
      <c r="A95" s="12">
        <v>5</v>
      </c>
      <c r="B95" s="12">
        <v>11</v>
      </c>
      <c r="C95" s="12">
        <v>5</v>
      </c>
      <c r="D95" s="12">
        <v>1731</v>
      </c>
      <c r="E95" s="12" t="s">
        <v>23</v>
      </c>
      <c r="F95" s="12">
        <v>1</v>
      </c>
      <c r="G95" s="12">
        <v>1</v>
      </c>
      <c r="H95" s="12">
        <v>0</v>
      </c>
      <c r="I95" s="12">
        <v>0</v>
      </c>
      <c r="J95" s="12">
        <f t="shared" si="20"/>
        <v>0</v>
      </c>
      <c r="K95" s="12">
        <f t="shared" si="21"/>
        <v>0</v>
      </c>
      <c r="L95" s="12">
        <f t="shared" si="22"/>
        <v>0</v>
      </c>
      <c r="M95" s="13">
        <f t="shared" si="28"/>
        <v>0</v>
      </c>
      <c r="N95" s="13">
        <f t="shared" si="16"/>
        <v>0</v>
      </c>
      <c r="O95" s="13">
        <f t="shared" si="17"/>
        <v>0</v>
      </c>
      <c r="P95" s="13">
        <f t="shared" si="25"/>
        <v>0</v>
      </c>
      <c r="Q95" s="13">
        <f t="shared" si="11"/>
        <v>0</v>
      </c>
      <c r="R95" s="13">
        <f t="shared" si="18"/>
        <v>0</v>
      </c>
      <c r="S95" s="13">
        <f t="shared" si="26"/>
        <v>0</v>
      </c>
      <c r="T95" s="13">
        <f t="shared" si="13"/>
        <v>0</v>
      </c>
      <c r="U95" s="13">
        <f t="shared" si="27"/>
        <v>0</v>
      </c>
      <c r="V95" s="28">
        <f t="shared" si="19"/>
        <v>1823.1383587232185</v>
      </c>
      <c r="W95" s="14">
        <f t="shared" si="23"/>
        <v>-92.138358723218516</v>
      </c>
      <c r="X95" s="14">
        <f t="shared" si="24"/>
        <v>8489.477148208498</v>
      </c>
      <c r="Y95" s="15"/>
      <c r="Z95" s="15"/>
    </row>
    <row r="96" spans="1:26" x14ac:dyDescent="0.25">
      <c r="A96" s="12">
        <v>5</v>
      </c>
      <c r="B96" s="12">
        <v>14</v>
      </c>
      <c r="C96" s="12">
        <v>1</v>
      </c>
      <c r="D96" s="12">
        <v>1118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f t="shared" si="20"/>
        <v>0</v>
      </c>
      <c r="K96" s="12">
        <f t="shared" si="21"/>
        <v>0</v>
      </c>
      <c r="L96" s="12">
        <f t="shared" si="22"/>
        <v>0</v>
      </c>
      <c r="M96" s="13">
        <f t="shared" si="28"/>
        <v>0</v>
      </c>
      <c r="N96" s="13">
        <f t="shared" si="16"/>
        <v>0</v>
      </c>
      <c r="O96" s="13">
        <f t="shared" si="17"/>
        <v>0</v>
      </c>
      <c r="P96" s="13">
        <f t="shared" si="25"/>
        <v>0</v>
      </c>
      <c r="Q96" s="13">
        <f t="shared" si="11"/>
        <v>0</v>
      </c>
      <c r="R96" s="13">
        <f t="shared" si="18"/>
        <v>0</v>
      </c>
      <c r="S96" s="13">
        <f t="shared" si="26"/>
        <v>0</v>
      </c>
      <c r="T96" s="13">
        <f t="shared" si="13"/>
        <v>0</v>
      </c>
      <c r="U96" s="13">
        <f t="shared" si="27"/>
        <v>0</v>
      </c>
      <c r="V96" s="28">
        <f t="shared" si="19"/>
        <v>1127.1026335622894</v>
      </c>
      <c r="W96" s="14">
        <f t="shared" si="23"/>
        <v>-9.1026335622893839</v>
      </c>
      <c r="X96" s="14">
        <f t="shared" si="24"/>
        <v>82.857937769317118</v>
      </c>
      <c r="Y96" s="15"/>
      <c r="Z96" s="15"/>
    </row>
    <row r="97" spans="1:26" x14ac:dyDescent="0.25">
      <c r="A97" s="12">
        <v>5</v>
      </c>
      <c r="B97" s="12">
        <v>15</v>
      </c>
      <c r="C97" s="12">
        <v>2</v>
      </c>
      <c r="D97" s="12">
        <v>1064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f t="shared" si="20"/>
        <v>0</v>
      </c>
      <c r="K97" s="12">
        <f t="shared" si="21"/>
        <v>0</v>
      </c>
      <c r="L97" s="12">
        <f t="shared" si="22"/>
        <v>0</v>
      </c>
      <c r="M97" s="13">
        <f t="shared" si="28"/>
        <v>0</v>
      </c>
      <c r="N97" s="13">
        <f t="shared" si="16"/>
        <v>0</v>
      </c>
      <c r="O97" s="13">
        <f t="shared" si="17"/>
        <v>0</v>
      </c>
      <c r="P97" s="13">
        <f t="shared" si="25"/>
        <v>0</v>
      </c>
      <c r="Q97" s="13">
        <f t="shared" si="11"/>
        <v>0</v>
      </c>
      <c r="R97" s="13">
        <f t="shared" si="18"/>
        <v>0</v>
      </c>
      <c r="S97" s="13">
        <f t="shared" si="26"/>
        <v>0</v>
      </c>
      <c r="T97" s="13">
        <f t="shared" si="13"/>
        <v>0</v>
      </c>
      <c r="U97" s="13">
        <f t="shared" si="27"/>
        <v>0</v>
      </c>
      <c r="V97" s="28">
        <f t="shared" si="19"/>
        <v>867.40294879314581</v>
      </c>
      <c r="W97" s="14">
        <f t="shared" si="23"/>
        <v>196.59705120685419</v>
      </c>
      <c r="X97" s="14">
        <f t="shared" si="24"/>
        <v>38650.400543230448</v>
      </c>
      <c r="Y97" s="15"/>
      <c r="Z97" s="15"/>
    </row>
    <row r="98" spans="1:26" x14ac:dyDescent="0.25">
      <c r="A98" s="12">
        <v>5</v>
      </c>
      <c r="B98" s="12">
        <v>16</v>
      </c>
      <c r="C98" s="12">
        <v>3</v>
      </c>
      <c r="D98" s="12">
        <v>869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f t="shared" si="20"/>
        <v>0</v>
      </c>
      <c r="K98" s="12">
        <f t="shared" si="21"/>
        <v>0</v>
      </c>
      <c r="L98" s="12">
        <f t="shared" si="22"/>
        <v>0</v>
      </c>
      <c r="M98" s="13">
        <f t="shared" si="28"/>
        <v>0</v>
      </c>
      <c r="N98" s="13">
        <f t="shared" si="16"/>
        <v>0</v>
      </c>
      <c r="O98" s="13">
        <f t="shared" si="17"/>
        <v>0</v>
      </c>
      <c r="P98" s="13">
        <f t="shared" si="25"/>
        <v>0</v>
      </c>
      <c r="Q98" s="13">
        <f t="shared" si="11"/>
        <v>0</v>
      </c>
      <c r="R98" s="13">
        <f t="shared" si="18"/>
        <v>0</v>
      </c>
      <c r="S98" s="13">
        <f t="shared" si="26"/>
        <v>0</v>
      </c>
      <c r="T98" s="13">
        <f t="shared" si="13"/>
        <v>0</v>
      </c>
      <c r="U98" s="13">
        <f t="shared" si="27"/>
        <v>0</v>
      </c>
      <c r="V98" s="28">
        <f t="shared" si="19"/>
        <v>857.41193039276345</v>
      </c>
      <c r="W98" s="14">
        <f t="shared" si="23"/>
        <v>11.588069607236548</v>
      </c>
      <c r="X98" s="14">
        <f t="shared" si="24"/>
        <v>134.2833572221594</v>
      </c>
      <c r="Y98" s="15"/>
      <c r="Z98" s="15"/>
    </row>
    <row r="99" spans="1:26" x14ac:dyDescent="0.25">
      <c r="A99" s="12">
        <v>5</v>
      </c>
      <c r="B99" s="12">
        <v>17</v>
      </c>
      <c r="C99" s="12">
        <v>4</v>
      </c>
      <c r="D99" s="12">
        <v>844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f t="shared" si="20"/>
        <v>0</v>
      </c>
      <c r="K99" s="12">
        <f t="shared" si="21"/>
        <v>0</v>
      </c>
      <c r="L99" s="12">
        <f t="shared" si="22"/>
        <v>0</v>
      </c>
      <c r="M99" s="13">
        <f t="shared" si="28"/>
        <v>0</v>
      </c>
      <c r="N99" s="13">
        <f t="shared" si="16"/>
        <v>0</v>
      </c>
      <c r="O99" s="13">
        <f t="shared" si="17"/>
        <v>0</v>
      </c>
      <c r="P99" s="13">
        <f t="shared" si="25"/>
        <v>0</v>
      </c>
      <c r="Q99" s="13">
        <f t="shared" si="11"/>
        <v>0</v>
      </c>
      <c r="R99" s="13">
        <f t="shared" si="18"/>
        <v>0</v>
      </c>
      <c r="S99" s="13">
        <f t="shared" si="26"/>
        <v>0</v>
      </c>
      <c r="T99" s="13">
        <f t="shared" si="13"/>
        <v>0</v>
      </c>
      <c r="U99" s="13">
        <f t="shared" si="27"/>
        <v>0</v>
      </c>
      <c r="V99" s="28">
        <f t="shared" si="19"/>
        <v>900.97668464398589</v>
      </c>
      <c r="W99" s="14">
        <f t="shared" si="23"/>
        <v>-56.976684643985891</v>
      </c>
      <c r="X99" s="14">
        <f t="shared" si="24"/>
        <v>3246.3425930202175</v>
      </c>
      <c r="Y99" s="15"/>
      <c r="Z99" s="15"/>
    </row>
    <row r="100" spans="1:26" x14ac:dyDescent="0.25">
      <c r="A100" s="12">
        <v>5</v>
      </c>
      <c r="B100" s="12">
        <v>18</v>
      </c>
      <c r="C100" s="12">
        <v>5</v>
      </c>
      <c r="D100" s="12">
        <v>1251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f t="shared" si="20"/>
        <v>0</v>
      </c>
      <c r="K100" s="12">
        <f t="shared" si="21"/>
        <v>0</v>
      </c>
      <c r="L100" s="12">
        <f t="shared" si="22"/>
        <v>0</v>
      </c>
      <c r="M100" s="13">
        <f t="shared" si="28"/>
        <v>0</v>
      </c>
      <c r="N100" s="13">
        <f t="shared" si="16"/>
        <v>0</v>
      </c>
      <c r="O100" s="13">
        <f t="shared" si="17"/>
        <v>0</v>
      </c>
      <c r="P100" s="13">
        <f t="shared" si="25"/>
        <v>0</v>
      </c>
      <c r="Q100" s="13">
        <f t="shared" si="11"/>
        <v>0</v>
      </c>
      <c r="R100" s="13">
        <f t="shared" si="18"/>
        <v>0</v>
      </c>
      <c r="S100" s="13">
        <f t="shared" si="26"/>
        <v>0</v>
      </c>
      <c r="T100" s="13">
        <f t="shared" si="13"/>
        <v>0</v>
      </c>
      <c r="U100" s="13">
        <f t="shared" si="27"/>
        <v>0</v>
      </c>
      <c r="V100" s="28">
        <f t="shared" si="19"/>
        <v>1355.3842533823538</v>
      </c>
      <c r="W100" s="14">
        <f t="shared" si="23"/>
        <v>-104.38425338235379</v>
      </c>
      <c r="X100" s="14">
        <f t="shared" si="24"/>
        <v>10896.072354191439</v>
      </c>
      <c r="Y100" s="15"/>
      <c r="Z100" s="15"/>
    </row>
    <row r="101" spans="1:26" x14ac:dyDescent="0.25">
      <c r="A101" s="12">
        <v>5</v>
      </c>
      <c r="B101" s="12">
        <v>21</v>
      </c>
      <c r="C101" s="12">
        <v>1</v>
      </c>
      <c r="D101" s="12">
        <v>1187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f t="shared" si="20"/>
        <v>0</v>
      </c>
      <c r="K101" s="12">
        <f t="shared" si="21"/>
        <v>0</v>
      </c>
      <c r="L101" s="12">
        <f t="shared" si="22"/>
        <v>0</v>
      </c>
      <c r="M101" s="13">
        <f t="shared" si="28"/>
        <v>0</v>
      </c>
      <c r="N101" s="13">
        <f t="shared" si="16"/>
        <v>0</v>
      </c>
      <c r="O101" s="13">
        <f t="shared" si="17"/>
        <v>0</v>
      </c>
      <c r="P101" s="13">
        <f t="shared" si="25"/>
        <v>0</v>
      </c>
      <c r="Q101" s="13">
        <f t="shared" si="11"/>
        <v>0</v>
      </c>
      <c r="R101" s="13">
        <f t="shared" si="18"/>
        <v>0</v>
      </c>
      <c r="S101" s="13">
        <f t="shared" si="26"/>
        <v>0</v>
      </c>
      <c r="T101" s="13">
        <f t="shared" si="13"/>
        <v>0</v>
      </c>
      <c r="U101" s="13">
        <f t="shared" si="27"/>
        <v>0</v>
      </c>
      <c r="V101" s="28">
        <f t="shared" si="19"/>
        <v>1127.1026335622894</v>
      </c>
      <c r="W101" s="14">
        <f t="shared" si="23"/>
        <v>59.897366437710616</v>
      </c>
      <c r="X101" s="14">
        <f t="shared" si="24"/>
        <v>3587.6945061733823</v>
      </c>
      <c r="Y101" s="15"/>
      <c r="Z101" s="15"/>
    </row>
    <row r="102" spans="1:26" x14ac:dyDescent="0.25">
      <c r="A102" s="12">
        <v>5</v>
      </c>
      <c r="B102" s="12">
        <v>22</v>
      </c>
      <c r="C102" s="12">
        <v>2</v>
      </c>
      <c r="D102" s="12">
        <v>785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f t="shared" si="20"/>
        <v>0</v>
      </c>
      <c r="K102" s="12">
        <f t="shared" si="21"/>
        <v>0</v>
      </c>
      <c r="L102" s="12">
        <f t="shared" si="22"/>
        <v>0</v>
      </c>
      <c r="M102" s="13">
        <f t="shared" si="28"/>
        <v>0</v>
      </c>
      <c r="N102" s="13">
        <f t="shared" si="16"/>
        <v>0</v>
      </c>
      <c r="O102" s="13">
        <f t="shared" si="17"/>
        <v>0</v>
      </c>
      <c r="P102" s="13">
        <f t="shared" si="25"/>
        <v>0</v>
      </c>
      <c r="Q102" s="13">
        <f t="shared" si="11"/>
        <v>0</v>
      </c>
      <c r="R102" s="13">
        <f t="shared" si="18"/>
        <v>0</v>
      </c>
      <c r="S102" s="13">
        <f t="shared" si="26"/>
        <v>0</v>
      </c>
      <c r="T102" s="13">
        <f t="shared" si="13"/>
        <v>0</v>
      </c>
      <c r="U102" s="13">
        <f t="shared" si="27"/>
        <v>0</v>
      </c>
      <c r="V102" s="28">
        <f t="shared" si="19"/>
        <v>867.40294879314581</v>
      </c>
      <c r="W102" s="14">
        <f t="shared" si="23"/>
        <v>-82.402948793145811</v>
      </c>
      <c r="X102" s="14">
        <f t="shared" si="24"/>
        <v>6790.245969805811</v>
      </c>
      <c r="Y102" s="15"/>
      <c r="Z102" s="15"/>
    </row>
    <row r="103" spans="1:26" x14ac:dyDescent="0.25">
      <c r="A103" s="12">
        <v>5</v>
      </c>
      <c r="B103" s="12">
        <v>23</v>
      </c>
      <c r="C103" s="12">
        <v>3</v>
      </c>
      <c r="D103" s="12">
        <v>705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f t="shared" si="20"/>
        <v>0</v>
      </c>
      <c r="K103" s="12">
        <f t="shared" si="21"/>
        <v>0</v>
      </c>
      <c r="L103" s="12">
        <f t="shared" si="22"/>
        <v>0</v>
      </c>
      <c r="M103" s="13">
        <f t="shared" si="28"/>
        <v>0</v>
      </c>
      <c r="N103" s="13">
        <f t="shared" si="16"/>
        <v>0</v>
      </c>
      <c r="O103" s="13">
        <f t="shared" si="17"/>
        <v>0</v>
      </c>
      <c r="P103" s="13">
        <f t="shared" si="25"/>
        <v>0</v>
      </c>
      <c r="Q103" s="13">
        <f t="shared" si="11"/>
        <v>0</v>
      </c>
      <c r="R103" s="13">
        <f t="shared" si="18"/>
        <v>0</v>
      </c>
      <c r="S103" s="13">
        <f t="shared" si="26"/>
        <v>0</v>
      </c>
      <c r="T103" s="13">
        <f t="shared" si="13"/>
        <v>0</v>
      </c>
      <c r="U103" s="13">
        <f t="shared" si="27"/>
        <v>0</v>
      </c>
      <c r="V103" s="28">
        <f t="shared" si="19"/>
        <v>857.41193039276345</v>
      </c>
      <c r="W103" s="14">
        <f t="shared" si="23"/>
        <v>-152.41193039276345</v>
      </c>
      <c r="X103" s="14">
        <f t="shared" si="24"/>
        <v>23229.396526048571</v>
      </c>
      <c r="Y103" s="15"/>
      <c r="Z103" s="15"/>
    </row>
    <row r="104" spans="1:26" x14ac:dyDescent="0.25">
      <c r="A104" s="12">
        <v>5</v>
      </c>
      <c r="B104" s="12">
        <v>24</v>
      </c>
      <c r="C104" s="12">
        <v>4</v>
      </c>
      <c r="D104" s="12">
        <v>890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f t="shared" si="20"/>
        <v>0</v>
      </c>
      <c r="K104" s="12">
        <f t="shared" si="21"/>
        <v>0</v>
      </c>
      <c r="L104" s="12">
        <f t="shared" si="22"/>
        <v>0</v>
      </c>
      <c r="M104" s="13">
        <f t="shared" si="28"/>
        <v>0</v>
      </c>
      <c r="N104" s="13">
        <f t="shared" si="16"/>
        <v>0</v>
      </c>
      <c r="O104" s="13">
        <f t="shared" si="17"/>
        <v>0</v>
      </c>
      <c r="P104" s="13">
        <f t="shared" si="25"/>
        <v>0</v>
      </c>
      <c r="Q104" s="13">
        <f t="shared" si="11"/>
        <v>0</v>
      </c>
      <c r="R104" s="13">
        <f t="shared" si="18"/>
        <v>0</v>
      </c>
      <c r="S104" s="13">
        <f t="shared" si="26"/>
        <v>0</v>
      </c>
      <c r="T104" s="13">
        <f t="shared" si="13"/>
        <v>0</v>
      </c>
      <c r="U104" s="13">
        <f t="shared" si="27"/>
        <v>0</v>
      </c>
      <c r="V104" s="28">
        <f t="shared" si="19"/>
        <v>900.97668464398589</v>
      </c>
      <c r="W104" s="14">
        <f t="shared" si="23"/>
        <v>-10.976684643985891</v>
      </c>
      <c r="X104" s="14">
        <f t="shared" si="24"/>
        <v>120.48760577351567</v>
      </c>
      <c r="Y104" s="15"/>
      <c r="Z104" s="15"/>
    </row>
    <row r="105" spans="1:26" x14ac:dyDescent="0.25">
      <c r="A105" s="12">
        <v>5</v>
      </c>
      <c r="B105" s="12">
        <v>25</v>
      </c>
      <c r="C105" s="12">
        <v>5</v>
      </c>
      <c r="D105" s="12">
        <v>1754</v>
      </c>
      <c r="E105" s="12" t="s">
        <v>24</v>
      </c>
      <c r="F105" s="12">
        <v>0</v>
      </c>
      <c r="G105" s="12">
        <v>0</v>
      </c>
      <c r="H105" s="12">
        <v>1</v>
      </c>
      <c r="I105" s="12">
        <v>0</v>
      </c>
      <c r="J105" s="12">
        <f t="shared" si="20"/>
        <v>0</v>
      </c>
      <c r="K105" s="12">
        <f t="shared" si="21"/>
        <v>0</v>
      </c>
      <c r="L105" s="12">
        <f t="shared" si="22"/>
        <v>0</v>
      </c>
      <c r="M105" s="13">
        <f t="shared" si="28"/>
        <v>0</v>
      </c>
      <c r="N105" s="13">
        <f t="shared" si="16"/>
        <v>0</v>
      </c>
      <c r="O105" s="13">
        <f t="shared" si="17"/>
        <v>0</v>
      </c>
      <c r="P105" s="13">
        <f t="shared" si="25"/>
        <v>0</v>
      </c>
      <c r="Q105" s="13">
        <f t="shared" si="11"/>
        <v>0</v>
      </c>
      <c r="R105" s="13">
        <f t="shared" si="18"/>
        <v>0</v>
      </c>
      <c r="S105" s="13">
        <f t="shared" si="26"/>
        <v>0</v>
      </c>
      <c r="T105" s="13">
        <f t="shared" si="13"/>
        <v>0</v>
      </c>
      <c r="U105" s="13">
        <f t="shared" si="27"/>
        <v>0</v>
      </c>
      <c r="V105" s="28">
        <f t="shared" si="19"/>
        <v>1610.7025133428076</v>
      </c>
      <c r="W105" s="14">
        <f t="shared" si="23"/>
        <v>143.29748665719239</v>
      </c>
      <c r="X105" s="14">
        <f t="shared" si="24"/>
        <v>20534.169682268232</v>
      </c>
      <c r="Y105" s="15"/>
      <c r="Z105" s="15"/>
    </row>
    <row r="106" spans="1:26" x14ac:dyDescent="0.25">
      <c r="A106" s="12">
        <v>5</v>
      </c>
      <c r="B106" s="12">
        <v>29</v>
      </c>
      <c r="C106" s="12">
        <v>2</v>
      </c>
      <c r="D106" s="12">
        <v>1310</v>
      </c>
      <c r="E106" s="12" t="s">
        <v>25</v>
      </c>
      <c r="F106" s="12">
        <v>0</v>
      </c>
      <c r="G106" s="12">
        <v>0</v>
      </c>
      <c r="H106" s="12">
        <v>0</v>
      </c>
      <c r="I106" s="12">
        <v>1</v>
      </c>
      <c r="J106" s="12">
        <f t="shared" si="20"/>
        <v>0</v>
      </c>
      <c r="K106" s="12">
        <f t="shared" si="21"/>
        <v>0</v>
      </c>
      <c r="L106" s="12">
        <f t="shared" si="22"/>
        <v>0</v>
      </c>
      <c r="M106" s="13">
        <f t="shared" si="28"/>
        <v>0</v>
      </c>
      <c r="N106" s="13">
        <f t="shared" si="16"/>
        <v>0</v>
      </c>
      <c r="O106" s="13">
        <f t="shared" si="17"/>
        <v>0</v>
      </c>
      <c r="P106" s="13">
        <f t="shared" si="25"/>
        <v>0</v>
      </c>
      <c r="Q106" s="13">
        <f t="shared" si="11"/>
        <v>0</v>
      </c>
      <c r="R106" s="13">
        <f t="shared" si="18"/>
        <v>0</v>
      </c>
      <c r="S106" s="13">
        <f t="shared" si="26"/>
        <v>0</v>
      </c>
      <c r="T106" s="13">
        <f t="shared" si="13"/>
        <v>0</v>
      </c>
      <c r="U106" s="13">
        <f t="shared" si="27"/>
        <v>0</v>
      </c>
      <c r="V106" s="28">
        <f t="shared" si="19"/>
        <v>1337.130858929914</v>
      </c>
      <c r="W106" s="14">
        <f t="shared" si="23"/>
        <v>-27.130858929913984</v>
      </c>
      <c r="X106" s="14">
        <f t="shared" si="24"/>
        <v>736.08350627489335</v>
      </c>
      <c r="Y106" s="15"/>
      <c r="Z106" s="15"/>
    </row>
    <row r="107" spans="1:26" x14ac:dyDescent="0.25">
      <c r="A107" s="12">
        <v>5</v>
      </c>
      <c r="B107" s="12">
        <v>30</v>
      </c>
      <c r="C107" s="12">
        <v>3</v>
      </c>
      <c r="D107" s="12">
        <v>937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20"/>
        <v>0</v>
      </c>
      <c r="K107" s="12">
        <f t="shared" si="21"/>
        <v>0</v>
      </c>
      <c r="L107" s="12">
        <f t="shared" si="22"/>
        <v>0</v>
      </c>
      <c r="M107" s="13">
        <f t="shared" si="28"/>
        <v>0</v>
      </c>
      <c r="N107" s="13">
        <f t="shared" si="16"/>
        <v>0</v>
      </c>
      <c r="O107" s="13">
        <f t="shared" si="17"/>
        <v>0</v>
      </c>
      <c r="P107" s="13">
        <f t="shared" si="25"/>
        <v>0</v>
      </c>
      <c r="Q107" s="13">
        <f t="shared" si="11"/>
        <v>0</v>
      </c>
      <c r="R107" s="13">
        <f t="shared" si="18"/>
        <v>0</v>
      </c>
      <c r="S107" s="13">
        <f t="shared" si="26"/>
        <v>0</v>
      </c>
      <c r="T107" s="13">
        <f t="shared" si="13"/>
        <v>0</v>
      </c>
      <c r="U107" s="13">
        <f t="shared" si="27"/>
        <v>0</v>
      </c>
      <c r="V107" s="28">
        <f t="shared" si="19"/>
        <v>857.41193039276345</v>
      </c>
      <c r="W107" s="14">
        <f t="shared" si="23"/>
        <v>79.588069607236548</v>
      </c>
      <c r="X107" s="14">
        <f t="shared" si="24"/>
        <v>6334.2608238063303</v>
      </c>
      <c r="Y107" s="15"/>
      <c r="Z107" s="15"/>
    </row>
    <row r="108" spans="1:26" x14ac:dyDescent="0.25">
      <c r="A108" s="12">
        <v>5</v>
      </c>
      <c r="B108" s="12">
        <v>31</v>
      </c>
      <c r="C108" s="12">
        <v>4</v>
      </c>
      <c r="D108" s="12">
        <v>956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f t="shared" si="20"/>
        <v>0</v>
      </c>
      <c r="K108" s="12">
        <f t="shared" si="21"/>
        <v>0</v>
      </c>
      <c r="L108" s="12">
        <f t="shared" si="22"/>
        <v>0</v>
      </c>
      <c r="M108" s="13">
        <f t="shared" si="28"/>
        <v>0</v>
      </c>
      <c r="N108" s="13">
        <f t="shared" si="16"/>
        <v>0</v>
      </c>
      <c r="O108" s="13">
        <f t="shared" si="17"/>
        <v>0</v>
      </c>
      <c r="P108" s="13">
        <f t="shared" si="25"/>
        <v>0</v>
      </c>
      <c r="Q108" s="13">
        <f t="shared" si="11"/>
        <v>0</v>
      </c>
      <c r="R108" s="13">
        <f t="shared" si="18"/>
        <v>0</v>
      </c>
      <c r="S108" s="13">
        <f t="shared" si="26"/>
        <v>0</v>
      </c>
      <c r="T108" s="13">
        <f t="shared" si="13"/>
        <v>0</v>
      </c>
      <c r="U108" s="13">
        <f t="shared" si="27"/>
        <v>0</v>
      </c>
      <c r="V108" s="28">
        <f t="shared" si="19"/>
        <v>900.97668464398589</v>
      </c>
      <c r="W108" s="14">
        <f t="shared" si="23"/>
        <v>55.023315356014109</v>
      </c>
      <c r="X108" s="14">
        <f t="shared" si="24"/>
        <v>3027.5652327673779</v>
      </c>
      <c r="Y108" s="15"/>
      <c r="Z108" s="15"/>
    </row>
    <row r="109" spans="1:26" x14ac:dyDescent="0.25">
      <c r="A109" s="12">
        <v>6</v>
      </c>
      <c r="B109" s="12">
        <v>1</v>
      </c>
      <c r="C109" s="12">
        <v>5</v>
      </c>
      <c r="D109" s="12">
        <v>2068</v>
      </c>
      <c r="E109" s="12" t="s">
        <v>53</v>
      </c>
      <c r="F109" s="12">
        <v>0</v>
      </c>
      <c r="G109" s="12">
        <v>0</v>
      </c>
      <c r="H109" s="12">
        <v>0</v>
      </c>
      <c r="I109" s="12">
        <v>0</v>
      </c>
      <c r="J109" s="12">
        <f t="shared" si="20"/>
        <v>1</v>
      </c>
      <c r="K109" s="12">
        <f t="shared" si="21"/>
        <v>0</v>
      </c>
      <c r="L109" s="12">
        <f t="shared" si="22"/>
        <v>0</v>
      </c>
      <c r="M109" s="13">
        <f t="shared" si="28"/>
        <v>0</v>
      </c>
      <c r="N109" s="13">
        <f t="shared" si="16"/>
        <v>0</v>
      </c>
      <c r="O109" s="13">
        <f t="shared" si="17"/>
        <v>0</v>
      </c>
      <c r="P109" s="13">
        <f t="shared" si="25"/>
        <v>0</v>
      </c>
      <c r="Q109" s="13">
        <f t="shared" si="11"/>
        <v>0</v>
      </c>
      <c r="R109" s="13">
        <f t="shared" si="18"/>
        <v>0</v>
      </c>
      <c r="S109" s="13">
        <f t="shared" si="26"/>
        <v>0</v>
      </c>
      <c r="T109" s="13">
        <f t="shared" si="13"/>
        <v>0</v>
      </c>
      <c r="U109" s="13">
        <f t="shared" si="27"/>
        <v>0</v>
      </c>
      <c r="V109" s="28">
        <f t="shared" si="19"/>
        <v>1952.4215223382043</v>
      </c>
      <c r="W109" s="14">
        <f t="shared" si="23"/>
        <v>115.57847766179566</v>
      </c>
      <c r="X109" s="14">
        <f t="shared" si="24"/>
        <v>13358.384498618198</v>
      </c>
      <c r="Y109" s="15"/>
      <c r="Z109" s="15"/>
    </row>
    <row r="110" spans="1:26" x14ac:dyDescent="0.25">
      <c r="A110" s="12">
        <v>6</v>
      </c>
      <c r="B110" s="12">
        <v>4</v>
      </c>
      <c r="C110" s="12">
        <v>1</v>
      </c>
      <c r="D110" s="12">
        <v>1383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f t="shared" si="20"/>
        <v>0</v>
      </c>
      <c r="K110" s="12">
        <f t="shared" si="21"/>
        <v>0</v>
      </c>
      <c r="L110" s="12">
        <f t="shared" si="22"/>
        <v>0</v>
      </c>
      <c r="M110" s="13">
        <f t="shared" si="28"/>
        <v>0</v>
      </c>
      <c r="N110" s="13">
        <f t="shared" si="16"/>
        <v>0</v>
      </c>
      <c r="O110" s="13">
        <f t="shared" si="17"/>
        <v>0</v>
      </c>
      <c r="P110" s="13">
        <f t="shared" si="25"/>
        <v>0</v>
      </c>
      <c r="Q110" s="13">
        <f t="shared" si="11"/>
        <v>0</v>
      </c>
      <c r="R110" s="13">
        <f t="shared" si="18"/>
        <v>0</v>
      </c>
      <c r="S110" s="13">
        <f t="shared" si="26"/>
        <v>0</v>
      </c>
      <c r="T110" s="13">
        <f t="shared" si="13"/>
        <v>0</v>
      </c>
      <c r="U110" s="13">
        <f t="shared" si="27"/>
        <v>0</v>
      </c>
      <c r="V110" s="28">
        <f t="shared" si="19"/>
        <v>1182.9965109120196</v>
      </c>
      <c r="W110" s="14">
        <f t="shared" si="23"/>
        <v>200.00348908798037</v>
      </c>
      <c r="X110" s="14">
        <f t="shared" si="24"/>
        <v>40001.395647365884</v>
      </c>
      <c r="Y110" s="15"/>
      <c r="Z110" s="15"/>
    </row>
    <row r="111" spans="1:26" x14ac:dyDescent="0.25">
      <c r="A111" s="12">
        <v>6</v>
      </c>
      <c r="B111" s="12">
        <v>5</v>
      </c>
      <c r="C111" s="12">
        <v>2</v>
      </c>
      <c r="D111" s="12">
        <v>842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f t="shared" si="20"/>
        <v>0</v>
      </c>
      <c r="K111" s="12">
        <f t="shared" si="21"/>
        <v>0</v>
      </c>
      <c r="L111" s="12">
        <f t="shared" si="22"/>
        <v>0</v>
      </c>
      <c r="M111" s="13">
        <f t="shared" si="28"/>
        <v>0</v>
      </c>
      <c r="N111" s="13">
        <f t="shared" si="16"/>
        <v>0</v>
      </c>
      <c r="O111" s="13">
        <f t="shared" si="17"/>
        <v>0</v>
      </c>
      <c r="P111" s="13">
        <f t="shared" si="25"/>
        <v>0</v>
      </c>
      <c r="Q111" s="13">
        <f t="shared" si="11"/>
        <v>0</v>
      </c>
      <c r="R111" s="13">
        <f t="shared" si="18"/>
        <v>0</v>
      </c>
      <c r="S111" s="13">
        <f t="shared" si="26"/>
        <v>0</v>
      </c>
      <c r="T111" s="13">
        <f t="shared" si="13"/>
        <v>0</v>
      </c>
      <c r="U111" s="13">
        <f t="shared" si="27"/>
        <v>0</v>
      </c>
      <c r="V111" s="28">
        <f t="shared" si="19"/>
        <v>923.29682614287606</v>
      </c>
      <c r="W111" s="14">
        <f t="shared" si="23"/>
        <v>-81.296826142876057</v>
      </c>
      <c r="X111" s="14">
        <f t="shared" si="24"/>
        <v>6609.173940905016</v>
      </c>
      <c r="Y111" s="15"/>
      <c r="Z111" s="15"/>
    </row>
    <row r="112" spans="1:26" x14ac:dyDescent="0.25">
      <c r="A112" s="12">
        <v>6</v>
      </c>
      <c r="B112" s="12">
        <v>6</v>
      </c>
      <c r="C112" s="12">
        <v>3</v>
      </c>
      <c r="D112" s="12">
        <v>923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f t="shared" si="20"/>
        <v>0</v>
      </c>
      <c r="K112" s="12">
        <f t="shared" si="21"/>
        <v>0</v>
      </c>
      <c r="L112" s="12">
        <f t="shared" si="22"/>
        <v>0</v>
      </c>
      <c r="M112" s="13">
        <f t="shared" si="28"/>
        <v>0</v>
      </c>
      <c r="N112" s="13">
        <f t="shared" si="16"/>
        <v>0</v>
      </c>
      <c r="O112" s="13">
        <f t="shared" si="17"/>
        <v>0</v>
      </c>
      <c r="P112" s="13">
        <f t="shared" si="25"/>
        <v>0</v>
      </c>
      <c r="Q112" s="13">
        <f t="shared" si="11"/>
        <v>0</v>
      </c>
      <c r="R112" s="13">
        <f t="shared" si="18"/>
        <v>0</v>
      </c>
      <c r="S112" s="13">
        <f t="shared" si="26"/>
        <v>0</v>
      </c>
      <c r="T112" s="13">
        <f t="shared" si="13"/>
        <v>0</v>
      </c>
      <c r="U112" s="13">
        <f t="shared" si="27"/>
        <v>0</v>
      </c>
      <c r="V112" s="28">
        <f t="shared" si="19"/>
        <v>913.3058077424937</v>
      </c>
      <c r="W112" s="14">
        <f t="shared" si="23"/>
        <v>9.6941922575063018</v>
      </c>
      <c r="X112" s="14">
        <f t="shared" si="24"/>
        <v>93.977363525495122</v>
      </c>
      <c r="Y112" s="15"/>
      <c r="Z112" s="15"/>
    </row>
    <row r="113" spans="1:26" x14ac:dyDescent="0.25">
      <c r="A113" s="12">
        <v>6</v>
      </c>
      <c r="B113" s="12">
        <v>7</v>
      </c>
      <c r="C113" s="12">
        <v>4</v>
      </c>
      <c r="D113" s="12">
        <v>959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f t="shared" si="20"/>
        <v>0</v>
      </c>
      <c r="K113" s="12">
        <f t="shared" si="21"/>
        <v>0</v>
      </c>
      <c r="L113" s="12">
        <f t="shared" si="22"/>
        <v>0</v>
      </c>
      <c r="M113" s="13">
        <f t="shared" si="28"/>
        <v>0</v>
      </c>
      <c r="N113" s="13">
        <f t="shared" si="16"/>
        <v>0</v>
      </c>
      <c r="O113" s="13">
        <f t="shared" si="17"/>
        <v>0</v>
      </c>
      <c r="P113" s="13">
        <f t="shared" si="25"/>
        <v>0</v>
      </c>
      <c r="Q113" s="13">
        <f t="shared" ref="Q113:Q176" si="29">IF(AND($A113=11,$B113=21)=TRUE,1,0)</f>
        <v>0</v>
      </c>
      <c r="R113" s="13">
        <f t="shared" si="18"/>
        <v>0</v>
      </c>
      <c r="S113" s="13">
        <f t="shared" si="26"/>
        <v>0</v>
      </c>
      <c r="T113" s="13">
        <f t="shared" ref="T113:T165" si="30">IF(AND($A113=8,AND($B113&gt;=23,$B113&lt;=31))=TRUE,1,0)</f>
        <v>0</v>
      </c>
      <c r="U113" s="13">
        <f t="shared" si="27"/>
        <v>0</v>
      </c>
      <c r="V113" s="28">
        <f t="shared" si="19"/>
        <v>956.87056199371614</v>
      </c>
      <c r="W113" s="14">
        <f t="shared" si="23"/>
        <v>2.1294380062838627</v>
      </c>
      <c r="X113" s="14">
        <f t="shared" si="24"/>
        <v>4.5345062226061925</v>
      </c>
      <c r="Y113" s="15"/>
      <c r="Z113" s="15"/>
    </row>
    <row r="114" spans="1:26" x14ac:dyDescent="0.25">
      <c r="A114" s="12">
        <v>6</v>
      </c>
      <c r="B114" s="12">
        <v>8</v>
      </c>
      <c r="C114" s="12">
        <v>5</v>
      </c>
      <c r="D114" s="12">
        <v>1820</v>
      </c>
      <c r="E114" s="12" t="s">
        <v>26</v>
      </c>
      <c r="F114" s="12">
        <v>1</v>
      </c>
      <c r="G114" s="12">
        <v>0</v>
      </c>
      <c r="H114" s="12">
        <v>0</v>
      </c>
      <c r="I114" s="12">
        <v>0</v>
      </c>
      <c r="J114" s="12">
        <f t="shared" si="20"/>
        <v>0</v>
      </c>
      <c r="K114" s="12">
        <f t="shared" si="21"/>
        <v>0</v>
      </c>
      <c r="L114" s="12">
        <f t="shared" si="22"/>
        <v>0</v>
      </c>
      <c r="M114" s="13">
        <f t="shared" si="28"/>
        <v>0</v>
      </c>
      <c r="N114" s="13">
        <f t="shared" si="16"/>
        <v>0</v>
      </c>
      <c r="O114" s="13">
        <f t="shared" si="17"/>
        <v>0</v>
      </c>
      <c r="P114" s="13">
        <f t="shared" si="25"/>
        <v>0</v>
      </c>
      <c r="Q114" s="13">
        <f t="shared" si="29"/>
        <v>0</v>
      </c>
      <c r="R114" s="13">
        <f t="shared" si="18"/>
        <v>0</v>
      </c>
      <c r="S114" s="13">
        <f t="shared" si="26"/>
        <v>0</v>
      </c>
      <c r="T114" s="13">
        <f t="shared" si="30"/>
        <v>0</v>
      </c>
      <c r="U114" s="13">
        <f t="shared" si="27"/>
        <v>0</v>
      </c>
      <c r="V114" s="28">
        <f t="shared" si="19"/>
        <v>1778.2026594571776</v>
      </c>
      <c r="W114" s="14">
        <f t="shared" si="23"/>
        <v>41.79734054282244</v>
      </c>
      <c r="X114" s="14">
        <f t="shared" si="24"/>
        <v>1747.0176764526684</v>
      </c>
      <c r="Y114" s="15"/>
      <c r="Z114" s="15"/>
    </row>
    <row r="115" spans="1:26" x14ac:dyDescent="0.25">
      <c r="A115" s="12">
        <v>6</v>
      </c>
      <c r="B115" s="12">
        <v>11</v>
      </c>
      <c r="C115" s="12">
        <v>1</v>
      </c>
      <c r="D115" s="12">
        <v>1164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f t="shared" si="20"/>
        <v>0</v>
      </c>
      <c r="K115" s="12">
        <f t="shared" si="21"/>
        <v>0</v>
      </c>
      <c r="L115" s="12">
        <f t="shared" si="22"/>
        <v>0</v>
      </c>
      <c r="M115" s="13">
        <f t="shared" ref="M115:M146" si="31">IF(AND(A115=3,B115=9)=TRUE,1,0)</f>
        <v>0</v>
      </c>
      <c r="N115" s="13">
        <f t="shared" si="16"/>
        <v>0</v>
      </c>
      <c r="O115" s="13">
        <f t="shared" si="17"/>
        <v>0</v>
      </c>
      <c r="P115" s="13">
        <f t="shared" si="25"/>
        <v>0</v>
      </c>
      <c r="Q115" s="13">
        <f t="shared" si="29"/>
        <v>0</v>
      </c>
      <c r="R115" s="13">
        <f t="shared" si="18"/>
        <v>0</v>
      </c>
      <c r="S115" s="13">
        <f t="shared" si="26"/>
        <v>0</v>
      </c>
      <c r="T115" s="13">
        <f t="shared" si="30"/>
        <v>0</v>
      </c>
      <c r="U115" s="13">
        <f t="shared" si="27"/>
        <v>0</v>
      </c>
      <c r="V115" s="28">
        <f t="shared" si="19"/>
        <v>1182.9965109120196</v>
      </c>
      <c r="W115" s="14">
        <f t="shared" si="23"/>
        <v>-18.99651091201963</v>
      </c>
      <c r="X115" s="14">
        <f t="shared" si="24"/>
        <v>360.86742683048089</v>
      </c>
      <c r="Y115" s="15"/>
      <c r="Z115" s="15"/>
    </row>
    <row r="116" spans="1:26" x14ac:dyDescent="0.25">
      <c r="A116" s="12">
        <v>6</v>
      </c>
      <c r="B116" s="12">
        <v>12</v>
      </c>
      <c r="C116" s="12">
        <v>2</v>
      </c>
      <c r="D116" s="12">
        <v>928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f t="shared" si="20"/>
        <v>0</v>
      </c>
      <c r="K116" s="12">
        <f t="shared" si="21"/>
        <v>0</v>
      </c>
      <c r="L116" s="12">
        <f t="shared" si="22"/>
        <v>0</v>
      </c>
      <c r="M116" s="13">
        <f t="shared" si="31"/>
        <v>0</v>
      </c>
      <c r="N116" s="13">
        <f t="shared" ref="N116:N179" si="32">IF(AND($A116=3,AND($B116&gt;=12,$B116&lt;=16))=TRUE,1,0)</f>
        <v>0</v>
      </c>
      <c r="O116" s="13">
        <f t="shared" si="17"/>
        <v>0</v>
      </c>
      <c r="P116" s="13">
        <f t="shared" si="25"/>
        <v>0</v>
      </c>
      <c r="Q116" s="13">
        <f t="shared" si="29"/>
        <v>0</v>
      </c>
      <c r="R116" s="13">
        <f t="shared" si="18"/>
        <v>0</v>
      </c>
      <c r="S116" s="13">
        <f t="shared" si="26"/>
        <v>0</v>
      </c>
      <c r="T116" s="13">
        <f t="shared" si="30"/>
        <v>0</v>
      </c>
      <c r="U116" s="13">
        <f t="shared" si="27"/>
        <v>0</v>
      </c>
      <c r="V116" s="28">
        <f t="shared" si="19"/>
        <v>923.29682614287606</v>
      </c>
      <c r="W116" s="14">
        <f t="shared" si="23"/>
        <v>4.703173857123943</v>
      </c>
      <c r="X116" s="14">
        <f t="shared" si="24"/>
        <v>22.119844330334107</v>
      </c>
      <c r="Y116" s="15"/>
      <c r="Z116" s="15"/>
    </row>
    <row r="117" spans="1:26" x14ac:dyDescent="0.25">
      <c r="A117" s="12">
        <v>6</v>
      </c>
      <c r="B117" s="12">
        <v>14</v>
      </c>
      <c r="C117" s="12">
        <v>4</v>
      </c>
      <c r="D117" s="12">
        <v>919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f t="shared" si="20"/>
        <v>0</v>
      </c>
      <c r="K117" s="12">
        <f t="shared" si="21"/>
        <v>0</v>
      </c>
      <c r="L117" s="12">
        <f t="shared" si="22"/>
        <v>0</v>
      </c>
      <c r="M117" s="13">
        <f t="shared" si="31"/>
        <v>0</v>
      </c>
      <c r="N117" s="13">
        <f t="shared" si="32"/>
        <v>0</v>
      </c>
      <c r="O117" s="13">
        <f t="shared" si="17"/>
        <v>0</v>
      </c>
      <c r="P117" s="13">
        <f t="shared" si="25"/>
        <v>0</v>
      </c>
      <c r="Q117" s="13">
        <f t="shared" si="29"/>
        <v>0</v>
      </c>
      <c r="R117" s="13">
        <f t="shared" si="18"/>
        <v>0</v>
      </c>
      <c r="S117" s="13">
        <f t="shared" si="26"/>
        <v>0</v>
      </c>
      <c r="T117" s="13">
        <f t="shared" si="30"/>
        <v>0</v>
      </c>
      <c r="U117" s="13">
        <f t="shared" si="27"/>
        <v>0</v>
      </c>
      <c r="V117" s="28">
        <f t="shared" si="19"/>
        <v>956.87056199371614</v>
      </c>
      <c r="W117" s="14">
        <f t="shared" si="23"/>
        <v>-37.870561993716137</v>
      </c>
      <c r="X117" s="14">
        <f t="shared" si="24"/>
        <v>1434.1794657198973</v>
      </c>
      <c r="Y117" s="15"/>
      <c r="Z117" s="15"/>
    </row>
    <row r="118" spans="1:26" x14ac:dyDescent="0.25">
      <c r="A118" s="12">
        <v>6</v>
      </c>
      <c r="B118" s="12">
        <v>15</v>
      </c>
      <c r="C118" s="12">
        <v>5</v>
      </c>
      <c r="D118" s="12">
        <v>1460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f t="shared" si="20"/>
        <v>0</v>
      </c>
      <c r="K118" s="12">
        <f t="shared" si="21"/>
        <v>0</v>
      </c>
      <c r="L118" s="12">
        <f t="shared" si="22"/>
        <v>0</v>
      </c>
      <c r="M118" s="13">
        <f t="shared" si="31"/>
        <v>0</v>
      </c>
      <c r="N118" s="13">
        <f t="shared" si="32"/>
        <v>0</v>
      </c>
      <c r="O118" s="13">
        <f t="shared" si="17"/>
        <v>0</v>
      </c>
      <c r="P118" s="13">
        <f t="shared" si="25"/>
        <v>0</v>
      </c>
      <c r="Q118" s="13">
        <f t="shared" si="29"/>
        <v>0</v>
      </c>
      <c r="R118" s="13">
        <f t="shared" si="18"/>
        <v>0</v>
      </c>
      <c r="S118" s="13">
        <f t="shared" si="26"/>
        <v>0</v>
      </c>
      <c r="T118" s="13">
        <f t="shared" si="30"/>
        <v>0</v>
      </c>
      <c r="U118" s="13">
        <f t="shared" si="27"/>
        <v>0</v>
      </c>
      <c r="V118" s="28">
        <f t="shared" si="19"/>
        <v>1411.278130732084</v>
      </c>
      <c r="W118" s="14">
        <f t="shared" si="23"/>
        <v>48.721869267915963</v>
      </c>
      <c r="X118" s="14">
        <f t="shared" si="24"/>
        <v>2373.8205449598941</v>
      </c>
      <c r="Y118" s="15"/>
      <c r="Z118" s="15"/>
    </row>
    <row r="119" spans="1:26" x14ac:dyDescent="0.25">
      <c r="A119" s="12">
        <v>6</v>
      </c>
      <c r="B119" s="12">
        <v>18</v>
      </c>
      <c r="C119" s="12">
        <v>1</v>
      </c>
      <c r="D119" s="12">
        <v>1081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f t="shared" si="20"/>
        <v>0</v>
      </c>
      <c r="K119" s="12">
        <f t="shared" si="21"/>
        <v>0</v>
      </c>
      <c r="L119" s="12">
        <f t="shared" si="22"/>
        <v>0</v>
      </c>
      <c r="M119" s="13">
        <f t="shared" si="31"/>
        <v>0</v>
      </c>
      <c r="N119" s="13">
        <f t="shared" si="32"/>
        <v>0</v>
      </c>
      <c r="O119" s="13">
        <f t="shared" si="17"/>
        <v>0</v>
      </c>
      <c r="P119" s="13">
        <f t="shared" si="25"/>
        <v>0</v>
      </c>
      <c r="Q119" s="13">
        <f t="shared" si="29"/>
        <v>0</v>
      </c>
      <c r="R119" s="13">
        <f t="shared" si="18"/>
        <v>0</v>
      </c>
      <c r="S119" s="13">
        <f t="shared" si="26"/>
        <v>0</v>
      </c>
      <c r="T119" s="13">
        <f t="shared" si="30"/>
        <v>0</v>
      </c>
      <c r="U119" s="13">
        <f t="shared" si="27"/>
        <v>0</v>
      </c>
      <c r="V119" s="28">
        <f t="shared" si="19"/>
        <v>1182.9965109120196</v>
      </c>
      <c r="W119" s="14">
        <f t="shared" si="23"/>
        <v>-101.99651091201963</v>
      </c>
      <c r="X119" s="14">
        <f t="shared" si="24"/>
        <v>10403.288238225739</v>
      </c>
      <c r="Y119" s="15"/>
      <c r="Z119" s="15"/>
    </row>
    <row r="120" spans="1:26" x14ac:dyDescent="0.25">
      <c r="A120" s="12">
        <v>6</v>
      </c>
      <c r="B120" s="12">
        <v>19</v>
      </c>
      <c r="C120" s="12">
        <v>2</v>
      </c>
      <c r="D120" s="12">
        <v>993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f t="shared" si="20"/>
        <v>0</v>
      </c>
      <c r="K120" s="12">
        <f t="shared" si="21"/>
        <v>0</v>
      </c>
      <c r="L120" s="12">
        <f t="shared" si="22"/>
        <v>0</v>
      </c>
      <c r="M120" s="13">
        <f t="shared" si="31"/>
        <v>0</v>
      </c>
      <c r="N120" s="13">
        <f t="shared" si="32"/>
        <v>0</v>
      </c>
      <c r="O120" s="13">
        <f t="shared" si="17"/>
        <v>0</v>
      </c>
      <c r="P120" s="13">
        <f t="shared" si="25"/>
        <v>0</v>
      </c>
      <c r="Q120" s="13">
        <f t="shared" si="29"/>
        <v>0</v>
      </c>
      <c r="R120" s="13">
        <f t="shared" si="18"/>
        <v>0</v>
      </c>
      <c r="S120" s="13">
        <f t="shared" si="26"/>
        <v>0</v>
      </c>
      <c r="T120" s="13">
        <f t="shared" si="30"/>
        <v>0</v>
      </c>
      <c r="U120" s="13">
        <f t="shared" si="27"/>
        <v>0</v>
      </c>
      <c r="V120" s="28">
        <f t="shared" si="19"/>
        <v>923.29682614287606</v>
      </c>
      <c r="W120" s="14">
        <f t="shared" si="23"/>
        <v>69.703173857123943</v>
      </c>
      <c r="X120" s="14">
        <f t="shared" si="24"/>
        <v>4858.5324457564466</v>
      </c>
      <c r="Y120" s="15"/>
      <c r="Z120" s="15"/>
    </row>
    <row r="121" spans="1:26" x14ac:dyDescent="0.25">
      <c r="A121" s="12">
        <v>6</v>
      </c>
      <c r="B121" s="12">
        <v>20</v>
      </c>
      <c r="C121" s="12">
        <v>3</v>
      </c>
      <c r="D121" s="12">
        <v>862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f t="shared" si="20"/>
        <v>0</v>
      </c>
      <c r="K121" s="12">
        <f t="shared" si="21"/>
        <v>0</v>
      </c>
      <c r="L121" s="12">
        <f t="shared" si="22"/>
        <v>0</v>
      </c>
      <c r="M121" s="13">
        <f t="shared" si="31"/>
        <v>0</v>
      </c>
      <c r="N121" s="13">
        <f t="shared" si="32"/>
        <v>0</v>
      </c>
      <c r="O121" s="13">
        <f t="shared" si="17"/>
        <v>0</v>
      </c>
      <c r="P121" s="13">
        <f t="shared" si="25"/>
        <v>0</v>
      </c>
      <c r="Q121" s="13">
        <f t="shared" si="29"/>
        <v>0</v>
      </c>
      <c r="R121" s="13">
        <f t="shared" si="18"/>
        <v>0</v>
      </c>
      <c r="S121" s="13">
        <f t="shared" si="26"/>
        <v>0</v>
      </c>
      <c r="T121" s="13">
        <f t="shared" si="30"/>
        <v>0</v>
      </c>
      <c r="U121" s="13">
        <f t="shared" si="27"/>
        <v>0</v>
      </c>
      <c r="V121" s="28">
        <f t="shared" si="19"/>
        <v>913.3058077424937</v>
      </c>
      <c r="W121" s="14">
        <f t="shared" si="23"/>
        <v>-51.305807742493698</v>
      </c>
      <c r="X121" s="14">
        <f t="shared" si="24"/>
        <v>2632.2859081097263</v>
      </c>
      <c r="Y121" s="15"/>
      <c r="Z121" s="15"/>
    </row>
    <row r="122" spans="1:26" x14ac:dyDescent="0.25">
      <c r="A122" s="12">
        <v>6</v>
      </c>
      <c r="B122" s="12">
        <v>21</v>
      </c>
      <c r="C122" s="12">
        <v>4</v>
      </c>
      <c r="D122" s="12">
        <v>900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f t="shared" si="20"/>
        <v>0</v>
      </c>
      <c r="K122" s="12">
        <f t="shared" si="21"/>
        <v>0</v>
      </c>
      <c r="L122" s="12">
        <f t="shared" si="22"/>
        <v>0</v>
      </c>
      <c r="M122" s="13">
        <f t="shared" si="31"/>
        <v>0</v>
      </c>
      <c r="N122" s="13">
        <f t="shared" si="32"/>
        <v>0</v>
      </c>
      <c r="O122" s="13">
        <f t="shared" si="17"/>
        <v>0</v>
      </c>
      <c r="P122" s="13">
        <f t="shared" si="25"/>
        <v>0</v>
      </c>
      <c r="Q122" s="13">
        <f t="shared" si="29"/>
        <v>0</v>
      </c>
      <c r="R122" s="13">
        <f t="shared" si="18"/>
        <v>0</v>
      </c>
      <c r="S122" s="13">
        <f t="shared" si="26"/>
        <v>0</v>
      </c>
      <c r="T122" s="13">
        <f t="shared" si="30"/>
        <v>0</v>
      </c>
      <c r="U122" s="13">
        <f t="shared" si="27"/>
        <v>0</v>
      </c>
      <c r="V122" s="28">
        <f t="shared" si="19"/>
        <v>956.87056199371614</v>
      </c>
      <c r="W122" s="14">
        <f t="shared" si="23"/>
        <v>-56.870561993716137</v>
      </c>
      <c r="X122" s="14">
        <f t="shared" si="24"/>
        <v>3234.2608214811103</v>
      </c>
      <c r="Y122" s="15"/>
      <c r="Z122" s="15"/>
    </row>
    <row r="123" spans="1:26" x14ac:dyDescent="0.25">
      <c r="A123" s="12">
        <v>6</v>
      </c>
      <c r="B123" s="12">
        <v>22</v>
      </c>
      <c r="C123" s="12">
        <v>5</v>
      </c>
      <c r="D123" s="12">
        <v>1769</v>
      </c>
      <c r="E123" s="12" t="s">
        <v>22</v>
      </c>
      <c r="F123" s="12">
        <v>1</v>
      </c>
      <c r="G123" s="12">
        <v>0</v>
      </c>
      <c r="H123" s="12">
        <v>0</v>
      </c>
      <c r="I123" s="12">
        <v>0</v>
      </c>
      <c r="J123" s="12">
        <f t="shared" si="20"/>
        <v>0</v>
      </c>
      <c r="K123" s="12">
        <f t="shared" si="21"/>
        <v>0</v>
      </c>
      <c r="L123" s="12">
        <f t="shared" si="22"/>
        <v>0</v>
      </c>
      <c r="M123" s="13">
        <f t="shared" si="31"/>
        <v>0</v>
      </c>
      <c r="N123" s="13">
        <f t="shared" si="32"/>
        <v>0</v>
      </c>
      <c r="O123" s="13">
        <f t="shared" si="17"/>
        <v>0</v>
      </c>
      <c r="P123" s="13">
        <f t="shared" si="25"/>
        <v>0</v>
      </c>
      <c r="Q123" s="13">
        <f t="shared" si="29"/>
        <v>0</v>
      </c>
      <c r="R123" s="13">
        <f t="shared" si="18"/>
        <v>0</v>
      </c>
      <c r="S123" s="13">
        <f t="shared" si="26"/>
        <v>0</v>
      </c>
      <c r="T123" s="13">
        <f t="shared" si="30"/>
        <v>0</v>
      </c>
      <c r="U123" s="13">
        <f t="shared" si="27"/>
        <v>0</v>
      </c>
      <c r="V123" s="28">
        <f t="shared" si="19"/>
        <v>1778.2026594571776</v>
      </c>
      <c r="W123" s="14">
        <f t="shared" si="23"/>
        <v>-9.2026594571775604</v>
      </c>
      <c r="X123" s="14">
        <f t="shared" si="24"/>
        <v>84.688941084779586</v>
      </c>
      <c r="Y123" s="15"/>
      <c r="Z123" s="15"/>
    </row>
    <row r="124" spans="1:26" x14ac:dyDescent="0.25">
      <c r="A124" s="12">
        <v>6</v>
      </c>
      <c r="B124" s="12">
        <v>25</v>
      </c>
      <c r="C124" s="12">
        <v>1</v>
      </c>
      <c r="D124" s="12">
        <v>1059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f t="shared" si="20"/>
        <v>0</v>
      </c>
      <c r="K124" s="12">
        <f t="shared" si="21"/>
        <v>0</v>
      </c>
      <c r="L124" s="12">
        <f t="shared" si="22"/>
        <v>0</v>
      </c>
      <c r="M124" s="13">
        <f t="shared" si="31"/>
        <v>0</v>
      </c>
      <c r="N124" s="13">
        <f t="shared" si="32"/>
        <v>0</v>
      </c>
      <c r="O124" s="13">
        <f t="shared" si="17"/>
        <v>0</v>
      </c>
      <c r="P124" s="13">
        <f t="shared" si="25"/>
        <v>0</v>
      </c>
      <c r="Q124" s="13">
        <f t="shared" si="29"/>
        <v>0</v>
      </c>
      <c r="R124" s="13">
        <f t="shared" si="18"/>
        <v>0</v>
      </c>
      <c r="S124" s="13">
        <f t="shared" si="26"/>
        <v>0</v>
      </c>
      <c r="T124" s="13">
        <f t="shared" si="30"/>
        <v>0</v>
      </c>
      <c r="U124" s="13">
        <f t="shared" si="27"/>
        <v>0</v>
      </c>
      <c r="V124" s="28">
        <f t="shared" si="19"/>
        <v>1182.9965109120196</v>
      </c>
      <c r="W124" s="14">
        <f t="shared" si="23"/>
        <v>-123.99651091201963</v>
      </c>
      <c r="X124" s="14">
        <f t="shared" si="24"/>
        <v>15375.134718354604</v>
      </c>
      <c r="Y124" s="15"/>
      <c r="Z124" s="15"/>
    </row>
    <row r="125" spans="1:26" x14ac:dyDescent="0.25">
      <c r="A125" s="12">
        <v>6</v>
      </c>
      <c r="B125" s="12">
        <v>26</v>
      </c>
      <c r="C125" s="12">
        <v>2</v>
      </c>
      <c r="D125" s="12">
        <v>924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f t="shared" si="20"/>
        <v>0</v>
      </c>
      <c r="K125" s="12">
        <f t="shared" si="21"/>
        <v>0</v>
      </c>
      <c r="L125" s="12">
        <f t="shared" si="22"/>
        <v>0</v>
      </c>
      <c r="M125" s="13">
        <f t="shared" si="31"/>
        <v>0</v>
      </c>
      <c r="N125" s="13">
        <f t="shared" si="32"/>
        <v>0</v>
      </c>
      <c r="O125" s="13">
        <f t="shared" si="17"/>
        <v>0</v>
      </c>
      <c r="P125" s="13">
        <f t="shared" si="25"/>
        <v>0</v>
      </c>
      <c r="Q125" s="13">
        <f t="shared" si="29"/>
        <v>0</v>
      </c>
      <c r="R125" s="13">
        <f t="shared" si="18"/>
        <v>0</v>
      </c>
      <c r="S125" s="13">
        <f t="shared" si="26"/>
        <v>0</v>
      </c>
      <c r="T125" s="13">
        <f t="shared" si="30"/>
        <v>0</v>
      </c>
      <c r="U125" s="13">
        <f t="shared" si="27"/>
        <v>0</v>
      </c>
      <c r="V125" s="28">
        <f t="shared" si="19"/>
        <v>923.29682614287606</v>
      </c>
      <c r="W125" s="14">
        <f t="shared" si="23"/>
        <v>0.70317385712394298</v>
      </c>
      <c r="X125" s="14">
        <f t="shared" si="24"/>
        <v>0.4944534733425634</v>
      </c>
      <c r="Y125" s="15"/>
      <c r="Z125" s="15"/>
    </row>
    <row r="126" spans="1:26" x14ac:dyDescent="0.25">
      <c r="A126" s="12">
        <v>6</v>
      </c>
      <c r="B126" s="12">
        <v>27</v>
      </c>
      <c r="C126" s="12">
        <v>3</v>
      </c>
      <c r="D126" s="12">
        <v>859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f t="shared" si="20"/>
        <v>0</v>
      </c>
      <c r="K126" s="12">
        <f t="shared" si="21"/>
        <v>0</v>
      </c>
      <c r="L126" s="12">
        <f t="shared" si="22"/>
        <v>0</v>
      </c>
      <c r="M126" s="13">
        <f t="shared" si="31"/>
        <v>0</v>
      </c>
      <c r="N126" s="13">
        <f t="shared" si="32"/>
        <v>0</v>
      </c>
      <c r="O126" s="13">
        <f t="shared" si="17"/>
        <v>0</v>
      </c>
      <c r="P126" s="13">
        <f t="shared" si="25"/>
        <v>0</v>
      </c>
      <c r="Q126" s="13">
        <f t="shared" si="29"/>
        <v>0</v>
      </c>
      <c r="R126" s="13">
        <f t="shared" si="18"/>
        <v>0</v>
      </c>
      <c r="S126" s="13">
        <f t="shared" si="26"/>
        <v>0</v>
      </c>
      <c r="T126" s="13">
        <f t="shared" si="30"/>
        <v>0</v>
      </c>
      <c r="U126" s="13">
        <f t="shared" si="27"/>
        <v>0</v>
      </c>
      <c r="V126" s="28">
        <f t="shared" si="19"/>
        <v>913.3058077424937</v>
      </c>
      <c r="W126" s="14">
        <f t="shared" si="23"/>
        <v>-54.305807742493698</v>
      </c>
      <c r="X126" s="14">
        <f t="shared" si="24"/>
        <v>2949.1207545646885</v>
      </c>
      <c r="Y126" s="15"/>
      <c r="Z126" s="15"/>
    </row>
    <row r="127" spans="1:26" x14ac:dyDescent="0.25">
      <c r="A127" s="12">
        <v>6</v>
      </c>
      <c r="B127" s="12">
        <v>28</v>
      </c>
      <c r="C127" s="12">
        <v>4</v>
      </c>
      <c r="D127" s="12">
        <v>805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f t="shared" si="20"/>
        <v>0</v>
      </c>
      <c r="K127" s="12">
        <f t="shared" si="21"/>
        <v>0</v>
      </c>
      <c r="L127" s="12">
        <f t="shared" si="22"/>
        <v>0</v>
      </c>
      <c r="M127" s="13">
        <f t="shared" si="31"/>
        <v>0</v>
      </c>
      <c r="N127" s="13">
        <f t="shared" si="32"/>
        <v>0</v>
      </c>
      <c r="O127" s="13">
        <f t="shared" si="17"/>
        <v>0</v>
      </c>
      <c r="P127" s="13">
        <f t="shared" si="25"/>
        <v>0</v>
      </c>
      <c r="Q127" s="13">
        <f t="shared" si="29"/>
        <v>0</v>
      </c>
      <c r="R127" s="13">
        <f t="shared" si="18"/>
        <v>0</v>
      </c>
      <c r="S127" s="13">
        <f t="shared" si="26"/>
        <v>0</v>
      </c>
      <c r="T127" s="13">
        <f t="shared" si="30"/>
        <v>0</v>
      </c>
      <c r="U127" s="13">
        <f t="shared" si="27"/>
        <v>0</v>
      </c>
      <c r="V127" s="28">
        <f t="shared" si="19"/>
        <v>956.87056199371614</v>
      </c>
      <c r="W127" s="14">
        <f t="shared" si="23"/>
        <v>-151.87056199371614</v>
      </c>
      <c r="X127" s="14">
        <f t="shared" si="24"/>
        <v>23064.667600287175</v>
      </c>
      <c r="Y127" s="15"/>
      <c r="Z127" s="15"/>
    </row>
    <row r="128" spans="1:26" x14ac:dyDescent="0.25">
      <c r="A128" s="12">
        <v>6</v>
      </c>
      <c r="B128" s="12">
        <v>29</v>
      </c>
      <c r="C128" s="12">
        <v>5</v>
      </c>
      <c r="D128" s="12">
        <v>1606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f t="shared" si="20"/>
        <v>0</v>
      </c>
      <c r="K128" s="12">
        <f t="shared" si="21"/>
        <v>0</v>
      </c>
      <c r="L128" s="12">
        <f t="shared" si="22"/>
        <v>0</v>
      </c>
      <c r="M128" s="13">
        <f t="shared" si="31"/>
        <v>0</v>
      </c>
      <c r="N128" s="13">
        <f t="shared" si="32"/>
        <v>0</v>
      </c>
      <c r="O128" s="13">
        <f t="shared" si="17"/>
        <v>0</v>
      </c>
      <c r="P128" s="13">
        <f t="shared" si="25"/>
        <v>0</v>
      </c>
      <c r="Q128" s="13">
        <f t="shared" si="29"/>
        <v>0</v>
      </c>
      <c r="R128" s="13">
        <f t="shared" si="18"/>
        <v>0</v>
      </c>
      <c r="S128" s="13">
        <f t="shared" si="26"/>
        <v>0</v>
      </c>
      <c r="T128" s="13">
        <f t="shared" si="30"/>
        <v>0</v>
      </c>
      <c r="U128" s="13">
        <f t="shared" si="27"/>
        <v>0</v>
      </c>
      <c r="V128" s="28">
        <f t="shared" si="19"/>
        <v>1411.278130732084</v>
      </c>
      <c r="W128" s="14">
        <f t="shared" si="23"/>
        <v>194.72186926791596</v>
      </c>
      <c r="X128" s="14">
        <f t="shared" si="24"/>
        <v>37916.606371191352</v>
      </c>
      <c r="Y128" s="15"/>
      <c r="Z128" s="15"/>
    </row>
    <row r="129" spans="1:26" x14ac:dyDescent="0.25">
      <c r="A129" s="12">
        <v>7</v>
      </c>
      <c r="B129" s="12">
        <v>2</v>
      </c>
      <c r="C129" s="12">
        <v>1</v>
      </c>
      <c r="D129" s="12">
        <v>1648</v>
      </c>
      <c r="E129" s="12" t="s">
        <v>51</v>
      </c>
      <c r="F129" s="12">
        <v>0</v>
      </c>
      <c r="G129" s="12">
        <v>0</v>
      </c>
      <c r="H129" s="12">
        <v>0</v>
      </c>
      <c r="I129" s="12">
        <v>0</v>
      </c>
      <c r="J129" s="12">
        <f t="shared" si="20"/>
        <v>0</v>
      </c>
      <c r="K129" s="12">
        <f t="shared" si="21"/>
        <v>1</v>
      </c>
      <c r="L129" s="12">
        <f t="shared" si="22"/>
        <v>0</v>
      </c>
      <c r="M129" s="13">
        <f t="shared" si="31"/>
        <v>0</v>
      </c>
      <c r="N129" s="13">
        <f t="shared" si="32"/>
        <v>0</v>
      </c>
      <c r="O129" s="13">
        <f t="shared" si="17"/>
        <v>0</v>
      </c>
      <c r="P129" s="13">
        <f t="shared" si="25"/>
        <v>0</v>
      </c>
      <c r="Q129" s="13">
        <f t="shared" si="29"/>
        <v>0</v>
      </c>
      <c r="R129" s="13">
        <f t="shared" si="18"/>
        <v>0</v>
      </c>
      <c r="S129" s="13">
        <f t="shared" si="26"/>
        <v>0</v>
      </c>
      <c r="T129" s="13">
        <f t="shared" si="30"/>
        <v>0</v>
      </c>
      <c r="U129" s="13">
        <f t="shared" si="27"/>
        <v>0</v>
      </c>
      <c r="V129" s="28">
        <f t="shared" si="19"/>
        <v>1504.9176686327423</v>
      </c>
      <c r="W129" s="14">
        <f t="shared" si="23"/>
        <v>143.08233136725767</v>
      </c>
      <c r="X129" s="14">
        <f t="shared" si="24"/>
        <v>20472.553549489727</v>
      </c>
      <c r="Y129" s="15"/>
      <c r="Z129" s="15"/>
    </row>
    <row r="130" spans="1:26" x14ac:dyDescent="0.25">
      <c r="A130" s="12">
        <v>7</v>
      </c>
      <c r="B130" s="12">
        <v>3</v>
      </c>
      <c r="C130" s="12">
        <v>2</v>
      </c>
      <c r="D130" s="12">
        <v>1372</v>
      </c>
      <c r="E130" s="12" t="s">
        <v>54</v>
      </c>
      <c r="F130" s="12">
        <v>0</v>
      </c>
      <c r="G130" s="12">
        <v>0</v>
      </c>
      <c r="H130" s="12">
        <v>1</v>
      </c>
      <c r="I130" s="12">
        <v>0</v>
      </c>
      <c r="J130" s="12">
        <f t="shared" si="20"/>
        <v>0</v>
      </c>
      <c r="K130" s="12">
        <f t="shared" si="21"/>
        <v>0</v>
      </c>
      <c r="L130" s="12">
        <f t="shared" si="22"/>
        <v>1</v>
      </c>
      <c r="M130" s="13">
        <f t="shared" si="31"/>
        <v>0</v>
      </c>
      <c r="N130" s="13">
        <f t="shared" si="32"/>
        <v>0</v>
      </c>
      <c r="O130" s="13">
        <f t="shared" ref="O130:O193" si="33">IF(AND($A130=12,AND($B130&gt;=24,$B130&lt;=31))=TRUE,1,0)</f>
        <v>0</v>
      </c>
      <c r="P130" s="13">
        <f t="shared" si="25"/>
        <v>0</v>
      </c>
      <c r="Q130" s="13">
        <f t="shared" si="29"/>
        <v>0</v>
      </c>
      <c r="R130" s="13">
        <f t="shared" ref="R130:R193" si="34">IF(AND($A130=11,$B130=23)=TRUE,1,0)</f>
        <v>0</v>
      </c>
      <c r="S130" s="13">
        <f t="shared" si="26"/>
        <v>0</v>
      </c>
      <c r="T130" s="13">
        <f t="shared" si="30"/>
        <v>0</v>
      </c>
      <c r="U130" s="13">
        <f t="shared" si="27"/>
        <v>0</v>
      </c>
      <c r="V130" s="28">
        <f t="shared" ref="V130:V193" si="35">상수+VLOOKUP(C130,요일효과,2,FALSE)+VLOOKUP(A130,월효과,2,FALSE)+MMULT(F130:U130,$AB$21:$AB$36)</f>
        <v>1450.6102234554842</v>
      </c>
      <c r="W130" s="14">
        <f t="shared" si="23"/>
        <v>-78.610223455484174</v>
      </c>
      <c r="X130" s="14">
        <f t="shared" si="24"/>
        <v>6179.5672317211538</v>
      </c>
      <c r="Y130" s="15"/>
      <c r="Z130" s="15"/>
    </row>
    <row r="131" spans="1:26" x14ac:dyDescent="0.25">
      <c r="A131" s="12">
        <v>7</v>
      </c>
      <c r="B131" s="12">
        <v>5</v>
      </c>
      <c r="C131" s="12">
        <v>4</v>
      </c>
      <c r="D131" s="12">
        <v>1283</v>
      </c>
      <c r="E131" s="12" t="s">
        <v>27</v>
      </c>
      <c r="F131" s="12">
        <v>0</v>
      </c>
      <c r="G131" s="12">
        <v>0</v>
      </c>
      <c r="H131" s="12">
        <v>0</v>
      </c>
      <c r="I131" s="12">
        <v>1</v>
      </c>
      <c r="J131" s="12">
        <f t="shared" ref="J131:J194" si="36">IF($B131=1,1,0)</f>
        <v>0</v>
      </c>
      <c r="K131" s="12">
        <f t="shared" ref="K131:K194" si="37">IF($B131=2,1,0)</f>
        <v>0</v>
      </c>
      <c r="L131" s="12">
        <f t="shared" ref="L131:L194" si="38">IF($B131=3,1,0)</f>
        <v>0</v>
      </c>
      <c r="M131" s="13">
        <f t="shared" si="31"/>
        <v>0</v>
      </c>
      <c r="N131" s="13">
        <f t="shared" si="32"/>
        <v>0</v>
      </c>
      <c r="O131" s="13">
        <f t="shared" si="33"/>
        <v>0</v>
      </c>
      <c r="P131" s="13">
        <f t="shared" si="25"/>
        <v>0</v>
      </c>
      <c r="Q131" s="13">
        <f t="shared" si="29"/>
        <v>0</v>
      </c>
      <c r="R131" s="13">
        <f t="shared" si="34"/>
        <v>0</v>
      </c>
      <c r="S131" s="13">
        <f t="shared" si="26"/>
        <v>0</v>
      </c>
      <c r="T131" s="13">
        <f t="shared" si="30"/>
        <v>0</v>
      </c>
      <c r="U131" s="13">
        <f t="shared" si="27"/>
        <v>0</v>
      </c>
      <c r="V131" s="28">
        <f t="shared" si="35"/>
        <v>1394.2942412121965</v>
      </c>
      <c r="W131" s="14">
        <f t="shared" ref="W131:W194" si="39">D131-V131</f>
        <v>-111.29424121219654</v>
      </c>
      <c r="X131" s="14">
        <f t="shared" ref="X131:X194" si="40">W131^2</f>
        <v>12386.408126998587</v>
      </c>
      <c r="Y131" s="15"/>
      <c r="Z131" s="15"/>
    </row>
    <row r="132" spans="1:26" x14ac:dyDescent="0.25">
      <c r="A132" s="12">
        <v>7</v>
      </c>
      <c r="B132" s="12">
        <v>6</v>
      </c>
      <c r="C132" s="12">
        <v>5</v>
      </c>
      <c r="D132" s="12">
        <v>1740</v>
      </c>
      <c r="E132" s="12" t="s">
        <v>26</v>
      </c>
      <c r="F132" s="12">
        <v>1</v>
      </c>
      <c r="G132" s="12">
        <v>0</v>
      </c>
      <c r="H132" s="12">
        <v>0</v>
      </c>
      <c r="I132" s="12">
        <v>0</v>
      </c>
      <c r="J132" s="12">
        <f t="shared" si="36"/>
        <v>0</v>
      </c>
      <c r="K132" s="12">
        <f t="shared" si="37"/>
        <v>0</v>
      </c>
      <c r="L132" s="12">
        <f t="shared" si="38"/>
        <v>0</v>
      </c>
      <c r="M132" s="13">
        <f t="shared" si="31"/>
        <v>0</v>
      </c>
      <c r="N132" s="13">
        <f t="shared" si="32"/>
        <v>0</v>
      </c>
      <c r="O132" s="13">
        <f t="shared" si="33"/>
        <v>0</v>
      </c>
      <c r="P132" s="13">
        <f t="shared" si="25"/>
        <v>0</v>
      </c>
      <c r="Q132" s="13">
        <f t="shared" si="29"/>
        <v>0</v>
      </c>
      <c r="R132" s="13">
        <f t="shared" si="34"/>
        <v>0</v>
      </c>
      <c r="S132" s="13">
        <f t="shared" si="26"/>
        <v>0</v>
      </c>
      <c r="T132" s="13">
        <f t="shared" si="30"/>
        <v>0</v>
      </c>
      <c r="U132" s="13">
        <f t="shared" si="27"/>
        <v>0</v>
      </c>
      <c r="V132" s="28">
        <f t="shared" si="35"/>
        <v>1745.8984285388899</v>
      </c>
      <c r="W132" s="14">
        <f t="shared" si="39"/>
        <v>-5.8984285388899025</v>
      </c>
      <c r="X132" s="14">
        <f t="shared" si="40"/>
        <v>34.79145922839087</v>
      </c>
      <c r="Y132" s="15"/>
      <c r="Z132" s="15"/>
    </row>
    <row r="133" spans="1:26" x14ac:dyDescent="0.25">
      <c r="A133" s="12">
        <v>7</v>
      </c>
      <c r="B133" s="12">
        <v>9</v>
      </c>
      <c r="C133" s="12">
        <v>1</v>
      </c>
      <c r="D133" s="12">
        <v>1195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f t="shared" si="36"/>
        <v>0</v>
      </c>
      <c r="K133" s="12">
        <f t="shared" si="37"/>
        <v>0</v>
      </c>
      <c r="L133" s="12">
        <f t="shared" si="38"/>
        <v>0</v>
      </c>
      <c r="M133" s="13">
        <f t="shared" si="31"/>
        <v>0</v>
      </c>
      <c r="N133" s="13">
        <f t="shared" si="32"/>
        <v>0</v>
      </c>
      <c r="O133" s="13">
        <f t="shared" si="33"/>
        <v>0</v>
      </c>
      <c r="P133" s="13">
        <f t="shared" si="25"/>
        <v>0</v>
      </c>
      <c r="Q133" s="13">
        <f t="shared" si="29"/>
        <v>0</v>
      </c>
      <c r="R133" s="13">
        <f t="shared" si="34"/>
        <v>0</v>
      </c>
      <c r="S133" s="13">
        <f t="shared" si="26"/>
        <v>0</v>
      </c>
      <c r="T133" s="13">
        <f t="shared" si="30"/>
        <v>0</v>
      </c>
      <c r="U133" s="13">
        <f t="shared" si="27"/>
        <v>0</v>
      </c>
      <c r="V133" s="28">
        <f t="shared" si="35"/>
        <v>1150.692279993732</v>
      </c>
      <c r="W133" s="14">
        <f t="shared" si="39"/>
        <v>44.307720006268028</v>
      </c>
      <c r="X133" s="14">
        <f t="shared" si="40"/>
        <v>1963.1740521538441</v>
      </c>
      <c r="Y133" s="15"/>
      <c r="Z133" s="15"/>
    </row>
    <row r="134" spans="1:26" x14ac:dyDescent="0.25">
      <c r="A134" s="12">
        <v>7</v>
      </c>
      <c r="B134" s="12">
        <v>10</v>
      </c>
      <c r="C134" s="12">
        <v>2</v>
      </c>
      <c r="D134" s="12">
        <v>880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f t="shared" si="36"/>
        <v>0</v>
      </c>
      <c r="K134" s="12">
        <f t="shared" si="37"/>
        <v>0</v>
      </c>
      <c r="L134" s="12">
        <f t="shared" si="38"/>
        <v>0</v>
      </c>
      <c r="M134" s="13">
        <f t="shared" si="31"/>
        <v>0</v>
      </c>
      <c r="N134" s="13">
        <f t="shared" si="32"/>
        <v>0</v>
      </c>
      <c r="O134" s="13">
        <f t="shared" si="33"/>
        <v>0</v>
      </c>
      <c r="P134" s="13">
        <f t="shared" si="25"/>
        <v>0</v>
      </c>
      <c r="Q134" s="13">
        <f t="shared" si="29"/>
        <v>0</v>
      </c>
      <c r="R134" s="13">
        <f t="shared" si="34"/>
        <v>0</v>
      </c>
      <c r="S134" s="13">
        <f t="shared" si="26"/>
        <v>0</v>
      </c>
      <c r="T134" s="13">
        <f t="shared" si="30"/>
        <v>0</v>
      </c>
      <c r="U134" s="13">
        <f t="shared" si="27"/>
        <v>0</v>
      </c>
      <c r="V134" s="28">
        <f t="shared" si="35"/>
        <v>890.99259522458829</v>
      </c>
      <c r="W134" s="14">
        <f t="shared" si="39"/>
        <v>-10.992595224588285</v>
      </c>
      <c r="X134" s="14">
        <f t="shared" si="40"/>
        <v>120.83714977164118</v>
      </c>
      <c r="Y134" s="15"/>
      <c r="Z134" s="15"/>
    </row>
    <row r="135" spans="1:26" x14ac:dyDescent="0.25">
      <c r="A135" s="12">
        <v>7</v>
      </c>
      <c r="B135" s="12">
        <v>11</v>
      </c>
      <c r="C135" s="12">
        <v>3</v>
      </c>
      <c r="D135" s="12">
        <v>855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f t="shared" si="36"/>
        <v>0</v>
      </c>
      <c r="K135" s="12">
        <f t="shared" si="37"/>
        <v>0</v>
      </c>
      <c r="L135" s="12">
        <f t="shared" si="38"/>
        <v>0</v>
      </c>
      <c r="M135" s="13">
        <f t="shared" si="31"/>
        <v>0</v>
      </c>
      <c r="N135" s="13">
        <f t="shared" si="32"/>
        <v>0</v>
      </c>
      <c r="O135" s="13">
        <f t="shared" si="33"/>
        <v>0</v>
      </c>
      <c r="P135" s="13">
        <f t="shared" si="25"/>
        <v>0</v>
      </c>
      <c r="Q135" s="13">
        <f t="shared" si="29"/>
        <v>0</v>
      </c>
      <c r="R135" s="13">
        <f t="shared" si="34"/>
        <v>0</v>
      </c>
      <c r="S135" s="13">
        <f t="shared" si="26"/>
        <v>0</v>
      </c>
      <c r="T135" s="13">
        <f t="shared" si="30"/>
        <v>0</v>
      </c>
      <c r="U135" s="13">
        <f t="shared" si="27"/>
        <v>0</v>
      </c>
      <c r="V135" s="28">
        <f t="shared" si="35"/>
        <v>881.00157682420593</v>
      </c>
      <c r="W135" s="14">
        <f t="shared" si="39"/>
        <v>-26.001576824205927</v>
      </c>
      <c r="X135" s="14">
        <f t="shared" si="40"/>
        <v>676.08199734508275</v>
      </c>
      <c r="Y135" s="15"/>
      <c r="Z135" s="15"/>
    </row>
    <row r="136" spans="1:26" x14ac:dyDescent="0.25">
      <c r="A136" s="12">
        <v>7</v>
      </c>
      <c r="B136" s="12">
        <v>12</v>
      </c>
      <c r="C136" s="12">
        <v>4</v>
      </c>
      <c r="D136" s="12">
        <v>955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f t="shared" si="36"/>
        <v>0</v>
      </c>
      <c r="K136" s="12">
        <f t="shared" si="37"/>
        <v>0</v>
      </c>
      <c r="L136" s="12">
        <f t="shared" si="38"/>
        <v>0</v>
      </c>
      <c r="M136" s="13">
        <f t="shared" si="31"/>
        <v>0</v>
      </c>
      <c r="N136" s="13">
        <f t="shared" si="32"/>
        <v>0</v>
      </c>
      <c r="O136" s="13">
        <f t="shared" si="33"/>
        <v>0</v>
      </c>
      <c r="P136" s="13">
        <f t="shared" si="25"/>
        <v>0</v>
      </c>
      <c r="Q136" s="13">
        <f t="shared" si="29"/>
        <v>0</v>
      </c>
      <c r="R136" s="13">
        <f t="shared" si="34"/>
        <v>0</v>
      </c>
      <c r="S136" s="13">
        <f t="shared" si="26"/>
        <v>0</v>
      </c>
      <c r="T136" s="13">
        <f t="shared" si="30"/>
        <v>0</v>
      </c>
      <c r="U136" s="13">
        <f t="shared" si="27"/>
        <v>0</v>
      </c>
      <c r="V136" s="28">
        <f t="shared" si="35"/>
        <v>924.56633107542837</v>
      </c>
      <c r="W136" s="14">
        <f t="shared" si="39"/>
        <v>30.433668924571634</v>
      </c>
      <c r="X136" s="14">
        <f t="shared" si="40"/>
        <v>926.2082042104372</v>
      </c>
      <c r="Y136" s="15"/>
      <c r="Z136" s="15"/>
    </row>
    <row r="137" spans="1:26" x14ac:dyDescent="0.25">
      <c r="A137" s="12">
        <v>7</v>
      </c>
      <c r="B137" s="12">
        <v>13</v>
      </c>
      <c r="C137" s="12">
        <v>5</v>
      </c>
      <c r="D137" s="12">
        <v>1466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f t="shared" si="36"/>
        <v>0</v>
      </c>
      <c r="K137" s="12">
        <f t="shared" si="37"/>
        <v>0</v>
      </c>
      <c r="L137" s="12">
        <f t="shared" si="38"/>
        <v>0</v>
      </c>
      <c r="M137" s="13">
        <f t="shared" si="31"/>
        <v>0</v>
      </c>
      <c r="N137" s="13">
        <f t="shared" si="32"/>
        <v>0</v>
      </c>
      <c r="O137" s="13">
        <f t="shared" si="33"/>
        <v>0</v>
      </c>
      <c r="P137" s="13">
        <f t="shared" si="25"/>
        <v>0</v>
      </c>
      <c r="Q137" s="13">
        <f t="shared" si="29"/>
        <v>0</v>
      </c>
      <c r="R137" s="13">
        <f t="shared" si="34"/>
        <v>0</v>
      </c>
      <c r="S137" s="13">
        <f t="shared" si="26"/>
        <v>0</v>
      </c>
      <c r="T137" s="13">
        <f t="shared" si="30"/>
        <v>0</v>
      </c>
      <c r="U137" s="13">
        <f t="shared" si="27"/>
        <v>0</v>
      </c>
      <c r="V137" s="28">
        <f t="shared" si="35"/>
        <v>1378.9738998137964</v>
      </c>
      <c r="W137" s="14">
        <f t="shared" si="39"/>
        <v>87.026100186203621</v>
      </c>
      <c r="X137" s="14">
        <f t="shared" si="40"/>
        <v>7573.5421136191499</v>
      </c>
      <c r="Y137" s="15"/>
      <c r="Z137" s="15"/>
    </row>
    <row r="138" spans="1:26" x14ac:dyDescent="0.25">
      <c r="A138" s="12">
        <v>7</v>
      </c>
      <c r="B138" s="12">
        <v>16</v>
      </c>
      <c r="C138" s="12">
        <v>1</v>
      </c>
      <c r="D138" s="12">
        <v>1290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f t="shared" si="36"/>
        <v>0</v>
      </c>
      <c r="K138" s="12">
        <f t="shared" si="37"/>
        <v>0</v>
      </c>
      <c r="L138" s="12">
        <f t="shared" si="38"/>
        <v>0</v>
      </c>
      <c r="M138" s="13">
        <f t="shared" si="31"/>
        <v>0</v>
      </c>
      <c r="N138" s="13">
        <f t="shared" si="32"/>
        <v>0</v>
      </c>
      <c r="O138" s="13">
        <f t="shared" si="33"/>
        <v>0</v>
      </c>
      <c r="P138" s="13">
        <f t="shared" si="25"/>
        <v>0</v>
      </c>
      <c r="Q138" s="13">
        <f t="shared" si="29"/>
        <v>0</v>
      </c>
      <c r="R138" s="13">
        <f t="shared" si="34"/>
        <v>0</v>
      </c>
      <c r="S138" s="13">
        <f t="shared" si="26"/>
        <v>0</v>
      </c>
      <c r="T138" s="13">
        <f t="shared" si="30"/>
        <v>0</v>
      </c>
      <c r="U138" s="13">
        <f t="shared" si="27"/>
        <v>0</v>
      </c>
      <c r="V138" s="28">
        <f t="shared" si="35"/>
        <v>1150.692279993732</v>
      </c>
      <c r="W138" s="14">
        <f t="shared" si="39"/>
        <v>139.30772000626803</v>
      </c>
      <c r="X138" s="14">
        <f t="shared" si="40"/>
        <v>19406.640853344768</v>
      </c>
      <c r="Y138" s="15"/>
      <c r="Z138" s="15"/>
    </row>
    <row r="139" spans="1:26" x14ac:dyDescent="0.25">
      <c r="A139" s="12">
        <v>7</v>
      </c>
      <c r="B139" s="12">
        <v>17</v>
      </c>
      <c r="C139" s="12">
        <v>2</v>
      </c>
      <c r="D139" s="12">
        <v>968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f t="shared" si="36"/>
        <v>0</v>
      </c>
      <c r="K139" s="12">
        <f t="shared" si="37"/>
        <v>0</v>
      </c>
      <c r="L139" s="12">
        <f t="shared" si="38"/>
        <v>0</v>
      </c>
      <c r="M139" s="13">
        <f t="shared" si="31"/>
        <v>0</v>
      </c>
      <c r="N139" s="13">
        <f t="shared" si="32"/>
        <v>0</v>
      </c>
      <c r="O139" s="13">
        <f t="shared" si="33"/>
        <v>0</v>
      </c>
      <c r="P139" s="13">
        <f t="shared" ref="P139:P202" si="41">IF(AND($A139=12,AND($B139&gt;=17,$B139&lt;=21))=TRUE,1,0)</f>
        <v>0</v>
      </c>
      <c r="Q139" s="13">
        <f t="shared" si="29"/>
        <v>0</v>
      </c>
      <c r="R139" s="13">
        <f t="shared" si="34"/>
        <v>0</v>
      </c>
      <c r="S139" s="13">
        <f t="shared" ref="S139:S202" si="42">IF(AND($A139=4,$B139=12)=TRUE,1,0)</f>
        <v>0</v>
      </c>
      <c r="T139" s="13">
        <f t="shared" si="30"/>
        <v>0</v>
      </c>
      <c r="U139" s="13">
        <f t="shared" si="27"/>
        <v>0</v>
      </c>
      <c r="V139" s="28">
        <f t="shared" si="35"/>
        <v>890.99259522458829</v>
      </c>
      <c r="W139" s="14">
        <f t="shared" si="39"/>
        <v>77.007404775411715</v>
      </c>
      <c r="X139" s="14">
        <f t="shared" si="40"/>
        <v>5930.1403902441025</v>
      </c>
      <c r="Y139" s="15"/>
      <c r="Z139" s="15"/>
    </row>
    <row r="140" spans="1:26" x14ac:dyDescent="0.25">
      <c r="A140" s="12">
        <v>7</v>
      </c>
      <c r="B140" s="12">
        <v>18</v>
      </c>
      <c r="C140" s="12">
        <v>3</v>
      </c>
      <c r="D140" s="12">
        <v>831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f t="shared" si="36"/>
        <v>0</v>
      </c>
      <c r="K140" s="12">
        <f t="shared" si="37"/>
        <v>0</v>
      </c>
      <c r="L140" s="12">
        <f t="shared" si="38"/>
        <v>0</v>
      </c>
      <c r="M140" s="13">
        <f t="shared" si="31"/>
        <v>0</v>
      </c>
      <c r="N140" s="13">
        <f t="shared" si="32"/>
        <v>0</v>
      </c>
      <c r="O140" s="13">
        <f t="shared" si="33"/>
        <v>0</v>
      </c>
      <c r="P140" s="13">
        <f t="shared" si="41"/>
        <v>0</v>
      </c>
      <c r="Q140" s="13">
        <f t="shared" si="29"/>
        <v>0</v>
      </c>
      <c r="R140" s="13">
        <f t="shared" si="34"/>
        <v>0</v>
      </c>
      <c r="S140" s="13">
        <f t="shared" si="42"/>
        <v>0</v>
      </c>
      <c r="T140" s="13">
        <f t="shared" si="30"/>
        <v>0</v>
      </c>
      <c r="U140" s="13">
        <f t="shared" si="27"/>
        <v>0</v>
      </c>
      <c r="V140" s="28">
        <f t="shared" si="35"/>
        <v>881.00157682420593</v>
      </c>
      <c r="W140" s="14">
        <f t="shared" si="39"/>
        <v>-50.001576824205927</v>
      </c>
      <c r="X140" s="14">
        <f t="shared" si="40"/>
        <v>2500.1576849069675</v>
      </c>
      <c r="Y140" s="15"/>
      <c r="Z140" s="15"/>
    </row>
    <row r="141" spans="1:26" x14ac:dyDescent="0.25">
      <c r="A141" s="12">
        <v>7</v>
      </c>
      <c r="B141" s="12">
        <v>19</v>
      </c>
      <c r="C141" s="12">
        <v>4</v>
      </c>
      <c r="D141" s="12">
        <v>838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f t="shared" si="36"/>
        <v>0</v>
      </c>
      <c r="K141" s="12">
        <f t="shared" si="37"/>
        <v>0</v>
      </c>
      <c r="L141" s="12">
        <f t="shared" si="38"/>
        <v>0</v>
      </c>
      <c r="M141" s="13">
        <f t="shared" si="31"/>
        <v>0</v>
      </c>
      <c r="N141" s="13">
        <f t="shared" si="32"/>
        <v>0</v>
      </c>
      <c r="O141" s="13">
        <f t="shared" si="33"/>
        <v>0</v>
      </c>
      <c r="P141" s="13">
        <f t="shared" si="41"/>
        <v>0</v>
      </c>
      <c r="Q141" s="13">
        <f t="shared" si="29"/>
        <v>0</v>
      </c>
      <c r="R141" s="13">
        <f t="shared" si="34"/>
        <v>0</v>
      </c>
      <c r="S141" s="13">
        <f t="shared" si="42"/>
        <v>0</v>
      </c>
      <c r="T141" s="13">
        <f t="shared" si="30"/>
        <v>0</v>
      </c>
      <c r="U141" s="13">
        <f t="shared" ref="U141:U204" si="43">IF(AND($A141=4,$B141=16)=TRUE,1,0)</f>
        <v>0</v>
      </c>
      <c r="V141" s="28">
        <f t="shared" si="35"/>
        <v>924.56633107542837</v>
      </c>
      <c r="W141" s="14">
        <f t="shared" si="39"/>
        <v>-86.566331075428366</v>
      </c>
      <c r="X141" s="14">
        <f t="shared" si="40"/>
        <v>7493.7296758606744</v>
      </c>
      <c r="Y141" s="15"/>
      <c r="Z141" s="15"/>
    </row>
    <row r="142" spans="1:26" x14ac:dyDescent="0.25">
      <c r="A142" s="12">
        <v>7</v>
      </c>
      <c r="B142" s="12">
        <v>20</v>
      </c>
      <c r="C142" s="12">
        <v>5</v>
      </c>
      <c r="D142" s="12">
        <v>1747</v>
      </c>
      <c r="E142" s="12" t="s">
        <v>22</v>
      </c>
      <c r="F142" s="12">
        <v>1</v>
      </c>
      <c r="G142" s="12">
        <v>0</v>
      </c>
      <c r="H142" s="12">
        <v>0</v>
      </c>
      <c r="I142" s="12">
        <v>0</v>
      </c>
      <c r="J142" s="12">
        <f t="shared" si="36"/>
        <v>0</v>
      </c>
      <c r="K142" s="12">
        <f t="shared" si="37"/>
        <v>0</v>
      </c>
      <c r="L142" s="12">
        <f t="shared" si="38"/>
        <v>0</v>
      </c>
      <c r="M142" s="13">
        <f t="shared" si="31"/>
        <v>0</v>
      </c>
      <c r="N142" s="13">
        <f t="shared" si="32"/>
        <v>0</v>
      </c>
      <c r="O142" s="13">
        <f t="shared" si="33"/>
        <v>0</v>
      </c>
      <c r="P142" s="13">
        <f t="shared" si="41"/>
        <v>0</v>
      </c>
      <c r="Q142" s="13">
        <f t="shared" si="29"/>
        <v>0</v>
      </c>
      <c r="R142" s="13">
        <f t="shared" si="34"/>
        <v>0</v>
      </c>
      <c r="S142" s="13">
        <f t="shared" si="42"/>
        <v>0</v>
      </c>
      <c r="T142" s="13">
        <f t="shared" si="30"/>
        <v>0</v>
      </c>
      <c r="U142" s="13">
        <f t="shared" si="43"/>
        <v>0</v>
      </c>
      <c r="V142" s="28">
        <f t="shared" si="35"/>
        <v>1745.8984285388899</v>
      </c>
      <c r="W142" s="14">
        <f t="shared" si="39"/>
        <v>1.1015714611100975</v>
      </c>
      <c r="X142" s="14">
        <f t="shared" si="40"/>
        <v>1.2134596839322351</v>
      </c>
      <c r="Y142" s="15"/>
      <c r="Z142" s="15"/>
    </row>
    <row r="143" spans="1:26" x14ac:dyDescent="0.25">
      <c r="A143" s="12">
        <v>7</v>
      </c>
      <c r="B143" s="12">
        <v>23</v>
      </c>
      <c r="C143" s="12">
        <v>1</v>
      </c>
      <c r="D143" s="12">
        <v>1182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f t="shared" si="36"/>
        <v>0</v>
      </c>
      <c r="K143" s="12">
        <f t="shared" si="37"/>
        <v>0</v>
      </c>
      <c r="L143" s="12">
        <f t="shared" si="38"/>
        <v>0</v>
      </c>
      <c r="M143" s="13">
        <f t="shared" si="31"/>
        <v>0</v>
      </c>
      <c r="N143" s="13">
        <f t="shared" si="32"/>
        <v>0</v>
      </c>
      <c r="O143" s="13">
        <f t="shared" si="33"/>
        <v>0</v>
      </c>
      <c r="P143" s="13">
        <f t="shared" si="41"/>
        <v>0</v>
      </c>
      <c r="Q143" s="13">
        <f t="shared" si="29"/>
        <v>0</v>
      </c>
      <c r="R143" s="13">
        <f t="shared" si="34"/>
        <v>0</v>
      </c>
      <c r="S143" s="13">
        <f t="shared" si="42"/>
        <v>0</v>
      </c>
      <c r="T143" s="13">
        <f t="shared" si="30"/>
        <v>0</v>
      </c>
      <c r="U143" s="13">
        <f t="shared" si="43"/>
        <v>0</v>
      </c>
      <c r="V143" s="28">
        <f t="shared" si="35"/>
        <v>1150.692279993732</v>
      </c>
      <c r="W143" s="14">
        <f t="shared" si="39"/>
        <v>31.307720006268028</v>
      </c>
      <c r="X143" s="14">
        <f t="shared" si="40"/>
        <v>980.17333199087534</v>
      </c>
      <c r="Y143" s="15"/>
      <c r="Z143" s="15"/>
    </row>
    <row r="144" spans="1:26" x14ac:dyDescent="0.25">
      <c r="A144" s="12">
        <v>7</v>
      </c>
      <c r="B144" s="12">
        <v>24</v>
      </c>
      <c r="C144" s="12">
        <v>2</v>
      </c>
      <c r="D144" s="12">
        <v>842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f t="shared" si="36"/>
        <v>0</v>
      </c>
      <c r="K144" s="12">
        <f t="shared" si="37"/>
        <v>0</v>
      </c>
      <c r="L144" s="12">
        <f t="shared" si="38"/>
        <v>0</v>
      </c>
      <c r="M144" s="13">
        <f t="shared" si="31"/>
        <v>0</v>
      </c>
      <c r="N144" s="13">
        <f t="shared" si="32"/>
        <v>0</v>
      </c>
      <c r="O144" s="13">
        <f t="shared" si="33"/>
        <v>0</v>
      </c>
      <c r="P144" s="13">
        <f t="shared" si="41"/>
        <v>0</v>
      </c>
      <c r="Q144" s="13">
        <f t="shared" si="29"/>
        <v>0</v>
      </c>
      <c r="R144" s="13">
        <f t="shared" si="34"/>
        <v>0</v>
      </c>
      <c r="S144" s="13">
        <f t="shared" si="42"/>
        <v>0</v>
      </c>
      <c r="T144" s="13">
        <f t="shared" si="30"/>
        <v>0</v>
      </c>
      <c r="U144" s="13">
        <f t="shared" si="43"/>
        <v>0</v>
      </c>
      <c r="V144" s="28">
        <f t="shared" si="35"/>
        <v>890.99259522458829</v>
      </c>
      <c r="W144" s="14">
        <f t="shared" si="39"/>
        <v>-48.992595224588285</v>
      </c>
      <c r="X144" s="14">
        <f t="shared" si="40"/>
        <v>2400.2743868403509</v>
      </c>
      <c r="Y144" s="15"/>
      <c r="Z144" s="15"/>
    </row>
    <row r="145" spans="1:26" x14ac:dyDescent="0.25">
      <c r="A145" s="12">
        <v>7</v>
      </c>
      <c r="B145" s="12">
        <v>25</v>
      </c>
      <c r="C145" s="12">
        <v>3</v>
      </c>
      <c r="D145" s="12">
        <v>818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f t="shared" si="36"/>
        <v>0</v>
      </c>
      <c r="K145" s="12">
        <f t="shared" si="37"/>
        <v>0</v>
      </c>
      <c r="L145" s="12">
        <f t="shared" si="38"/>
        <v>0</v>
      </c>
      <c r="M145" s="13">
        <f t="shared" si="31"/>
        <v>0</v>
      </c>
      <c r="N145" s="13">
        <f t="shared" si="32"/>
        <v>0</v>
      </c>
      <c r="O145" s="13">
        <f t="shared" si="33"/>
        <v>0</v>
      </c>
      <c r="P145" s="13">
        <f t="shared" si="41"/>
        <v>0</v>
      </c>
      <c r="Q145" s="13">
        <f t="shared" si="29"/>
        <v>0</v>
      </c>
      <c r="R145" s="13">
        <f t="shared" si="34"/>
        <v>0</v>
      </c>
      <c r="S145" s="13">
        <f t="shared" si="42"/>
        <v>0</v>
      </c>
      <c r="T145" s="13">
        <f t="shared" si="30"/>
        <v>0</v>
      </c>
      <c r="U145" s="13">
        <f t="shared" si="43"/>
        <v>0</v>
      </c>
      <c r="V145" s="28">
        <f t="shared" si="35"/>
        <v>881.00157682420593</v>
      </c>
      <c r="W145" s="14">
        <f t="shared" si="39"/>
        <v>-63.001576824205927</v>
      </c>
      <c r="X145" s="14">
        <f t="shared" si="40"/>
        <v>3969.1986823363213</v>
      </c>
      <c r="Y145" s="15"/>
      <c r="Z145" s="15"/>
    </row>
    <row r="146" spans="1:26" x14ac:dyDescent="0.25">
      <c r="A146" s="12">
        <v>7</v>
      </c>
      <c r="B146" s="12">
        <v>26</v>
      </c>
      <c r="C146" s="12">
        <v>4</v>
      </c>
      <c r="D146" s="12">
        <v>822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f t="shared" si="36"/>
        <v>0</v>
      </c>
      <c r="K146" s="12">
        <f t="shared" si="37"/>
        <v>0</v>
      </c>
      <c r="L146" s="12">
        <f t="shared" si="38"/>
        <v>0</v>
      </c>
      <c r="M146" s="13">
        <f t="shared" si="31"/>
        <v>0</v>
      </c>
      <c r="N146" s="13">
        <f t="shared" si="32"/>
        <v>0</v>
      </c>
      <c r="O146" s="13">
        <f t="shared" si="33"/>
        <v>0</v>
      </c>
      <c r="P146" s="13">
        <f t="shared" si="41"/>
        <v>0</v>
      </c>
      <c r="Q146" s="13">
        <f t="shared" si="29"/>
        <v>0</v>
      </c>
      <c r="R146" s="13">
        <f t="shared" si="34"/>
        <v>0</v>
      </c>
      <c r="S146" s="13">
        <f t="shared" si="42"/>
        <v>0</v>
      </c>
      <c r="T146" s="13">
        <f t="shared" si="30"/>
        <v>0</v>
      </c>
      <c r="U146" s="13">
        <f t="shared" si="43"/>
        <v>0</v>
      </c>
      <c r="V146" s="28">
        <f t="shared" si="35"/>
        <v>924.56633107542837</v>
      </c>
      <c r="W146" s="14">
        <f t="shared" si="39"/>
        <v>-102.56633107542837</v>
      </c>
      <c r="X146" s="14">
        <f t="shared" si="40"/>
        <v>10519.852270274383</v>
      </c>
      <c r="Y146" s="15"/>
      <c r="Z146" s="15"/>
    </row>
    <row r="147" spans="1:26" x14ac:dyDescent="0.25">
      <c r="A147" s="12">
        <v>7</v>
      </c>
      <c r="B147" s="12">
        <v>27</v>
      </c>
      <c r="C147" s="12">
        <v>5</v>
      </c>
      <c r="D147" s="12">
        <v>1278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f t="shared" si="36"/>
        <v>0</v>
      </c>
      <c r="K147" s="12">
        <f t="shared" si="37"/>
        <v>0</v>
      </c>
      <c r="L147" s="12">
        <f t="shared" si="38"/>
        <v>0</v>
      </c>
      <c r="M147" s="13">
        <f t="shared" ref="M147:M178" si="44">IF(AND(A147=3,B147=9)=TRUE,1,0)</f>
        <v>0</v>
      </c>
      <c r="N147" s="13">
        <f t="shared" si="32"/>
        <v>0</v>
      </c>
      <c r="O147" s="13">
        <f t="shared" si="33"/>
        <v>0</v>
      </c>
      <c r="P147" s="13">
        <f t="shared" si="41"/>
        <v>0</v>
      </c>
      <c r="Q147" s="13">
        <f t="shared" si="29"/>
        <v>0</v>
      </c>
      <c r="R147" s="13">
        <f t="shared" si="34"/>
        <v>0</v>
      </c>
      <c r="S147" s="13">
        <f t="shared" si="42"/>
        <v>0</v>
      </c>
      <c r="T147" s="13">
        <f t="shared" si="30"/>
        <v>0</v>
      </c>
      <c r="U147" s="13">
        <f t="shared" si="43"/>
        <v>0</v>
      </c>
      <c r="V147" s="28">
        <f t="shared" si="35"/>
        <v>1378.9738998137964</v>
      </c>
      <c r="W147" s="14">
        <f t="shared" si="39"/>
        <v>-100.97389981379638</v>
      </c>
      <c r="X147" s="14">
        <f t="shared" si="40"/>
        <v>10195.728443606589</v>
      </c>
      <c r="Y147" s="15"/>
      <c r="Z147" s="15"/>
    </row>
    <row r="148" spans="1:26" x14ac:dyDescent="0.25">
      <c r="A148" s="12">
        <v>7</v>
      </c>
      <c r="B148" s="12">
        <v>30</v>
      </c>
      <c r="C148" s="12">
        <v>1</v>
      </c>
      <c r="D148" s="12">
        <v>1184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f t="shared" si="36"/>
        <v>0</v>
      </c>
      <c r="K148" s="12">
        <f t="shared" si="37"/>
        <v>0</v>
      </c>
      <c r="L148" s="12">
        <f t="shared" si="38"/>
        <v>0</v>
      </c>
      <c r="M148" s="13">
        <f t="shared" si="44"/>
        <v>0</v>
      </c>
      <c r="N148" s="13">
        <f t="shared" si="32"/>
        <v>0</v>
      </c>
      <c r="O148" s="13">
        <f t="shared" si="33"/>
        <v>0</v>
      </c>
      <c r="P148" s="13">
        <f t="shared" si="41"/>
        <v>0</v>
      </c>
      <c r="Q148" s="13">
        <f t="shared" si="29"/>
        <v>0</v>
      </c>
      <c r="R148" s="13">
        <f t="shared" si="34"/>
        <v>0</v>
      </c>
      <c r="S148" s="13">
        <f t="shared" si="42"/>
        <v>0</v>
      </c>
      <c r="T148" s="13">
        <f t="shared" si="30"/>
        <v>0</v>
      </c>
      <c r="U148" s="13">
        <f t="shared" si="43"/>
        <v>0</v>
      </c>
      <c r="V148" s="28">
        <f t="shared" si="35"/>
        <v>1150.692279993732</v>
      </c>
      <c r="W148" s="14">
        <f t="shared" si="39"/>
        <v>33.307720006268028</v>
      </c>
      <c r="X148" s="14">
        <f t="shared" si="40"/>
        <v>1109.4042120159475</v>
      </c>
      <c r="Y148" s="15"/>
      <c r="Z148" s="15"/>
    </row>
    <row r="149" spans="1:26" x14ac:dyDescent="0.25">
      <c r="A149" s="12">
        <v>7</v>
      </c>
      <c r="B149" s="12">
        <v>31</v>
      </c>
      <c r="C149" s="12">
        <v>2</v>
      </c>
      <c r="D149" s="12">
        <v>989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f t="shared" si="36"/>
        <v>0</v>
      </c>
      <c r="K149" s="12">
        <f t="shared" si="37"/>
        <v>0</v>
      </c>
      <c r="L149" s="12">
        <f t="shared" si="38"/>
        <v>0</v>
      </c>
      <c r="M149" s="13">
        <f t="shared" si="44"/>
        <v>0</v>
      </c>
      <c r="N149" s="13">
        <f t="shared" si="32"/>
        <v>0</v>
      </c>
      <c r="O149" s="13">
        <f t="shared" si="33"/>
        <v>0</v>
      </c>
      <c r="P149" s="13">
        <f t="shared" si="41"/>
        <v>0</v>
      </c>
      <c r="Q149" s="13">
        <f t="shared" si="29"/>
        <v>0</v>
      </c>
      <c r="R149" s="13">
        <f t="shared" si="34"/>
        <v>0</v>
      </c>
      <c r="S149" s="13">
        <f t="shared" si="42"/>
        <v>0</v>
      </c>
      <c r="T149" s="13">
        <f t="shared" si="30"/>
        <v>0</v>
      </c>
      <c r="U149" s="13">
        <f t="shared" si="43"/>
        <v>0</v>
      </c>
      <c r="V149" s="28">
        <f t="shared" si="35"/>
        <v>890.99259522458829</v>
      </c>
      <c r="W149" s="14">
        <f t="shared" si="39"/>
        <v>98.007404775411715</v>
      </c>
      <c r="X149" s="14">
        <f t="shared" si="40"/>
        <v>9605.451390811395</v>
      </c>
      <c r="Y149" s="15"/>
      <c r="Z149" s="15"/>
    </row>
    <row r="150" spans="1:26" x14ac:dyDescent="0.25">
      <c r="A150" s="12">
        <v>8</v>
      </c>
      <c r="B150" s="12">
        <v>1</v>
      </c>
      <c r="C150" s="12">
        <v>3</v>
      </c>
      <c r="D150" s="12">
        <v>1506</v>
      </c>
      <c r="E150" s="12" t="s">
        <v>53</v>
      </c>
      <c r="F150" s="12">
        <v>0</v>
      </c>
      <c r="G150" s="12">
        <v>0</v>
      </c>
      <c r="H150" s="12">
        <v>0</v>
      </c>
      <c r="I150" s="12">
        <v>0</v>
      </c>
      <c r="J150" s="12">
        <f t="shared" si="36"/>
        <v>1</v>
      </c>
      <c r="K150" s="12">
        <f t="shared" si="37"/>
        <v>0</v>
      </c>
      <c r="L150" s="12">
        <f t="shared" si="38"/>
        <v>0</v>
      </c>
      <c r="M150" s="13">
        <f t="shared" si="44"/>
        <v>0</v>
      </c>
      <c r="N150" s="13">
        <f t="shared" si="32"/>
        <v>0</v>
      </c>
      <c r="O150" s="13">
        <f t="shared" si="33"/>
        <v>0</v>
      </c>
      <c r="P150" s="13">
        <f t="shared" si="41"/>
        <v>0</v>
      </c>
      <c r="Q150" s="13">
        <f t="shared" si="29"/>
        <v>0</v>
      </c>
      <c r="R150" s="13">
        <f t="shared" si="34"/>
        <v>0</v>
      </c>
      <c r="S150" s="13">
        <f t="shared" si="42"/>
        <v>0</v>
      </c>
      <c r="T150" s="13">
        <f t="shared" si="30"/>
        <v>0</v>
      </c>
      <c r="U150" s="13">
        <f t="shared" si="43"/>
        <v>0</v>
      </c>
      <c r="V150" s="28">
        <f t="shared" si="35"/>
        <v>1387.8175293226882</v>
      </c>
      <c r="W150" s="14">
        <f t="shared" si="39"/>
        <v>118.18247067731181</v>
      </c>
      <c r="X150" s="14">
        <f t="shared" si="40"/>
        <v>13967.096375393667</v>
      </c>
      <c r="Y150" s="15"/>
      <c r="Z150" s="15"/>
    </row>
    <row r="151" spans="1:26" x14ac:dyDescent="0.25">
      <c r="A151" s="12">
        <v>8</v>
      </c>
      <c r="B151" s="12">
        <v>2</v>
      </c>
      <c r="C151" s="12">
        <v>4</v>
      </c>
      <c r="D151" s="12">
        <v>1155</v>
      </c>
      <c r="E151" s="12" t="s">
        <v>47</v>
      </c>
      <c r="F151" s="12">
        <v>0</v>
      </c>
      <c r="G151" s="12">
        <v>0</v>
      </c>
      <c r="H151" s="12">
        <v>0</v>
      </c>
      <c r="I151" s="12">
        <v>0</v>
      </c>
      <c r="J151" s="12">
        <f t="shared" si="36"/>
        <v>0</v>
      </c>
      <c r="K151" s="12">
        <f t="shared" si="37"/>
        <v>1</v>
      </c>
      <c r="L151" s="12">
        <f t="shared" si="38"/>
        <v>0</v>
      </c>
      <c r="M151" s="13">
        <f t="shared" si="44"/>
        <v>0</v>
      </c>
      <c r="N151" s="13">
        <f t="shared" si="32"/>
        <v>0</v>
      </c>
      <c r="O151" s="13">
        <f t="shared" si="33"/>
        <v>0</v>
      </c>
      <c r="P151" s="13">
        <f t="shared" si="41"/>
        <v>0</v>
      </c>
      <c r="Q151" s="13">
        <f t="shared" si="29"/>
        <v>0</v>
      </c>
      <c r="R151" s="13">
        <f t="shared" si="34"/>
        <v>0</v>
      </c>
      <c r="S151" s="13">
        <f t="shared" si="42"/>
        <v>0</v>
      </c>
      <c r="T151" s="13">
        <f t="shared" si="30"/>
        <v>0</v>
      </c>
      <c r="U151" s="13">
        <f t="shared" si="43"/>
        <v>0</v>
      </c>
      <c r="V151" s="28">
        <f t="shared" si="35"/>
        <v>1244.4642806068007</v>
      </c>
      <c r="W151" s="14">
        <f t="shared" si="39"/>
        <v>-89.464280606800685</v>
      </c>
      <c r="X151" s="14">
        <f t="shared" si="40"/>
        <v>8003.8575044923728</v>
      </c>
      <c r="Y151" s="15"/>
      <c r="Z151" s="15"/>
    </row>
    <row r="152" spans="1:26" x14ac:dyDescent="0.25">
      <c r="A152" s="12">
        <v>8</v>
      </c>
      <c r="B152" s="12">
        <v>3</v>
      </c>
      <c r="C152" s="12">
        <v>5</v>
      </c>
      <c r="D152" s="12">
        <v>1889</v>
      </c>
      <c r="E152" s="12" t="s">
        <v>55</v>
      </c>
      <c r="F152" s="12">
        <v>1</v>
      </c>
      <c r="G152" s="12">
        <v>0</v>
      </c>
      <c r="H152" s="12">
        <v>0</v>
      </c>
      <c r="I152" s="12">
        <v>0</v>
      </c>
      <c r="J152" s="12">
        <f t="shared" si="36"/>
        <v>0</v>
      </c>
      <c r="K152" s="12">
        <f t="shared" si="37"/>
        <v>0</v>
      </c>
      <c r="L152" s="12">
        <f t="shared" si="38"/>
        <v>1</v>
      </c>
      <c r="M152" s="13">
        <f t="shared" si="44"/>
        <v>0</v>
      </c>
      <c r="N152" s="13">
        <f t="shared" si="32"/>
        <v>0</v>
      </c>
      <c r="O152" s="13">
        <f t="shared" si="33"/>
        <v>0</v>
      </c>
      <c r="P152" s="13">
        <f t="shared" si="41"/>
        <v>0</v>
      </c>
      <c r="Q152" s="13">
        <f t="shared" si="29"/>
        <v>0</v>
      </c>
      <c r="R152" s="13">
        <f t="shared" si="34"/>
        <v>0</v>
      </c>
      <c r="S152" s="13">
        <f t="shared" si="42"/>
        <v>0</v>
      </c>
      <c r="T152" s="13">
        <f t="shared" si="30"/>
        <v>0</v>
      </c>
      <c r="U152" s="13">
        <f t="shared" si="43"/>
        <v>0</v>
      </c>
      <c r="V152" s="28">
        <f t="shared" si="35"/>
        <v>2015.8703577016936</v>
      </c>
      <c r="W152" s="14">
        <f t="shared" si="39"/>
        <v>-126.87035770169359</v>
      </c>
      <c r="X152" s="14">
        <f t="shared" si="40"/>
        <v>16096.087663355682</v>
      </c>
      <c r="Y152" s="15"/>
      <c r="Z152" s="15"/>
    </row>
    <row r="153" spans="1:26" x14ac:dyDescent="0.25">
      <c r="A153" s="12">
        <v>8</v>
      </c>
      <c r="B153" s="12">
        <v>6</v>
      </c>
      <c r="C153" s="12">
        <v>1</v>
      </c>
      <c r="D153" s="12">
        <v>1235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f t="shared" si="36"/>
        <v>0</v>
      </c>
      <c r="K153" s="12">
        <f t="shared" si="37"/>
        <v>0</v>
      </c>
      <c r="L153" s="12">
        <f t="shared" si="38"/>
        <v>0</v>
      </c>
      <c r="M153" s="13">
        <f t="shared" si="44"/>
        <v>0</v>
      </c>
      <c r="N153" s="13">
        <f t="shared" si="32"/>
        <v>0</v>
      </c>
      <c r="O153" s="13">
        <f t="shared" si="33"/>
        <v>0</v>
      </c>
      <c r="P153" s="13">
        <f t="shared" si="41"/>
        <v>0</v>
      </c>
      <c r="Q153" s="13">
        <f t="shared" si="29"/>
        <v>0</v>
      </c>
      <c r="R153" s="13">
        <f t="shared" si="34"/>
        <v>0</v>
      </c>
      <c r="S153" s="13">
        <f t="shared" si="42"/>
        <v>0</v>
      </c>
      <c r="T153" s="13">
        <f t="shared" si="30"/>
        <v>0</v>
      </c>
      <c r="U153" s="13">
        <f t="shared" si="43"/>
        <v>0</v>
      </c>
      <c r="V153" s="28">
        <f t="shared" si="35"/>
        <v>1116.3648408860936</v>
      </c>
      <c r="W153" s="14">
        <f t="shared" si="39"/>
        <v>118.63515911390641</v>
      </c>
      <c r="X153" s="14">
        <f t="shared" si="40"/>
        <v>14074.300977981891</v>
      </c>
      <c r="Y153" s="15"/>
      <c r="Z153" s="15"/>
    </row>
    <row r="154" spans="1:26" x14ac:dyDescent="0.25">
      <c r="A154" s="12">
        <v>8</v>
      </c>
      <c r="B154" s="12">
        <v>7</v>
      </c>
      <c r="C154" s="12">
        <v>2</v>
      </c>
      <c r="D154" s="12">
        <v>957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f t="shared" si="36"/>
        <v>0</v>
      </c>
      <c r="K154" s="12">
        <f t="shared" si="37"/>
        <v>0</v>
      </c>
      <c r="L154" s="12">
        <f t="shared" si="38"/>
        <v>0</v>
      </c>
      <c r="M154" s="13">
        <f t="shared" si="44"/>
        <v>0</v>
      </c>
      <c r="N154" s="13">
        <f t="shared" si="32"/>
        <v>0</v>
      </c>
      <c r="O154" s="13">
        <f t="shared" si="33"/>
        <v>0</v>
      </c>
      <c r="P154" s="13">
        <f t="shared" si="41"/>
        <v>0</v>
      </c>
      <c r="Q154" s="13">
        <f t="shared" si="29"/>
        <v>0</v>
      </c>
      <c r="R154" s="13">
        <f t="shared" si="34"/>
        <v>0</v>
      </c>
      <c r="S154" s="13">
        <f t="shared" si="42"/>
        <v>0</v>
      </c>
      <c r="T154" s="13">
        <f t="shared" si="30"/>
        <v>0</v>
      </c>
      <c r="U154" s="13">
        <f t="shared" si="43"/>
        <v>0</v>
      </c>
      <c r="V154" s="28">
        <f t="shared" si="35"/>
        <v>856.66515611695013</v>
      </c>
      <c r="W154" s="14">
        <f t="shared" si="39"/>
        <v>100.33484388304987</v>
      </c>
      <c r="X154" s="14">
        <f t="shared" si="40"/>
        <v>10067.08089703599</v>
      </c>
      <c r="Y154" s="15"/>
      <c r="Z154" s="15"/>
    </row>
    <row r="155" spans="1:26" x14ac:dyDescent="0.25">
      <c r="A155" s="12">
        <v>8</v>
      </c>
      <c r="B155" s="12">
        <v>8</v>
      </c>
      <c r="C155" s="12">
        <v>3</v>
      </c>
      <c r="D155" s="12">
        <v>891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f t="shared" si="36"/>
        <v>0</v>
      </c>
      <c r="K155" s="12">
        <f t="shared" si="37"/>
        <v>0</v>
      </c>
      <c r="L155" s="12">
        <f t="shared" si="38"/>
        <v>0</v>
      </c>
      <c r="M155" s="13">
        <f t="shared" si="44"/>
        <v>0</v>
      </c>
      <c r="N155" s="13">
        <f t="shared" si="32"/>
        <v>0</v>
      </c>
      <c r="O155" s="13">
        <f t="shared" si="33"/>
        <v>0</v>
      </c>
      <c r="P155" s="13">
        <f t="shared" si="41"/>
        <v>0</v>
      </c>
      <c r="Q155" s="13">
        <f t="shared" si="29"/>
        <v>0</v>
      </c>
      <c r="R155" s="13">
        <f t="shared" si="34"/>
        <v>0</v>
      </c>
      <c r="S155" s="13">
        <f t="shared" si="42"/>
        <v>0</v>
      </c>
      <c r="T155" s="13">
        <f t="shared" si="30"/>
        <v>0</v>
      </c>
      <c r="U155" s="13">
        <f t="shared" si="43"/>
        <v>0</v>
      </c>
      <c r="V155" s="28">
        <f t="shared" si="35"/>
        <v>846.67413771656777</v>
      </c>
      <c r="W155" s="14">
        <f t="shared" si="39"/>
        <v>44.32586228343223</v>
      </c>
      <c r="X155" s="14">
        <f t="shared" si="40"/>
        <v>1964.7820671697998</v>
      </c>
      <c r="Y155" s="15"/>
      <c r="Z155" s="15"/>
    </row>
    <row r="156" spans="1:26" x14ac:dyDescent="0.25">
      <c r="A156" s="12">
        <v>8</v>
      </c>
      <c r="B156" s="12">
        <v>9</v>
      </c>
      <c r="C156" s="12">
        <v>4</v>
      </c>
      <c r="D156" s="12">
        <v>1067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f t="shared" si="36"/>
        <v>0</v>
      </c>
      <c r="K156" s="12">
        <f t="shared" si="37"/>
        <v>0</v>
      </c>
      <c r="L156" s="12">
        <f t="shared" si="38"/>
        <v>0</v>
      </c>
      <c r="M156" s="13">
        <f t="shared" si="44"/>
        <v>0</v>
      </c>
      <c r="N156" s="13">
        <f t="shared" si="32"/>
        <v>0</v>
      </c>
      <c r="O156" s="13">
        <f t="shared" si="33"/>
        <v>0</v>
      </c>
      <c r="P156" s="13">
        <f t="shared" si="41"/>
        <v>0</v>
      </c>
      <c r="Q156" s="13">
        <f t="shared" si="29"/>
        <v>0</v>
      </c>
      <c r="R156" s="13">
        <f t="shared" si="34"/>
        <v>0</v>
      </c>
      <c r="S156" s="13">
        <f t="shared" si="42"/>
        <v>0</v>
      </c>
      <c r="T156" s="13">
        <f t="shared" si="30"/>
        <v>0</v>
      </c>
      <c r="U156" s="13">
        <f t="shared" si="43"/>
        <v>0</v>
      </c>
      <c r="V156" s="28">
        <f t="shared" si="35"/>
        <v>890.23889196779021</v>
      </c>
      <c r="W156" s="14">
        <f t="shared" si="39"/>
        <v>176.76110803220979</v>
      </c>
      <c r="X156" s="14">
        <f t="shared" si="40"/>
        <v>31244.489312774542</v>
      </c>
      <c r="Y156" s="15"/>
      <c r="Z156" s="15"/>
    </row>
    <row r="157" spans="1:26" x14ac:dyDescent="0.25">
      <c r="A157" s="12">
        <v>8</v>
      </c>
      <c r="B157" s="12">
        <v>10</v>
      </c>
      <c r="C157" s="12">
        <v>5</v>
      </c>
      <c r="D157" s="12">
        <v>1475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f t="shared" si="36"/>
        <v>0</v>
      </c>
      <c r="K157" s="12">
        <f t="shared" si="37"/>
        <v>0</v>
      </c>
      <c r="L157" s="12">
        <f t="shared" si="38"/>
        <v>0</v>
      </c>
      <c r="M157" s="13">
        <f t="shared" si="44"/>
        <v>0</v>
      </c>
      <c r="N157" s="13">
        <f t="shared" si="32"/>
        <v>0</v>
      </c>
      <c r="O157" s="13">
        <f t="shared" si="33"/>
        <v>0</v>
      </c>
      <c r="P157" s="13">
        <f t="shared" si="41"/>
        <v>0</v>
      </c>
      <c r="Q157" s="13">
        <f t="shared" si="29"/>
        <v>0</v>
      </c>
      <c r="R157" s="13">
        <f t="shared" si="34"/>
        <v>0</v>
      </c>
      <c r="S157" s="13">
        <f t="shared" si="42"/>
        <v>0</v>
      </c>
      <c r="T157" s="13">
        <f t="shared" si="30"/>
        <v>0</v>
      </c>
      <c r="U157" s="13">
        <f t="shared" si="43"/>
        <v>0</v>
      </c>
      <c r="V157" s="28">
        <f t="shared" si="35"/>
        <v>1344.646460706158</v>
      </c>
      <c r="W157" s="14">
        <f t="shared" si="39"/>
        <v>130.353539293842</v>
      </c>
      <c r="X157" s="14">
        <f t="shared" si="40"/>
        <v>16992.045206431212</v>
      </c>
      <c r="Y157" s="15"/>
      <c r="Z157" s="15"/>
    </row>
    <row r="158" spans="1:26" x14ac:dyDescent="0.25">
      <c r="A158" s="12">
        <v>8</v>
      </c>
      <c r="B158" s="12">
        <v>13</v>
      </c>
      <c r="C158" s="12">
        <v>1</v>
      </c>
      <c r="D158" s="12">
        <v>1051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f t="shared" si="36"/>
        <v>0</v>
      </c>
      <c r="K158" s="12">
        <f t="shared" si="37"/>
        <v>0</v>
      </c>
      <c r="L158" s="12">
        <f t="shared" si="38"/>
        <v>0</v>
      </c>
      <c r="M158" s="13">
        <f t="shared" si="44"/>
        <v>0</v>
      </c>
      <c r="N158" s="13">
        <f t="shared" si="32"/>
        <v>0</v>
      </c>
      <c r="O158" s="13">
        <f t="shared" si="33"/>
        <v>0</v>
      </c>
      <c r="P158" s="13">
        <f t="shared" si="41"/>
        <v>0</v>
      </c>
      <c r="Q158" s="13">
        <f t="shared" si="29"/>
        <v>0</v>
      </c>
      <c r="R158" s="13">
        <f t="shared" si="34"/>
        <v>0</v>
      </c>
      <c r="S158" s="13">
        <f t="shared" si="42"/>
        <v>0</v>
      </c>
      <c r="T158" s="13">
        <f t="shared" si="30"/>
        <v>0</v>
      </c>
      <c r="U158" s="13">
        <f t="shared" si="43"/>
        <v>0</v>
      </c>
      <c r="V158" s="28">
        <f t="shared" si="35"/>
        <v>1116.3648408860936</v>
      </c>
      <c r="W158" s="14">
        <f t="shared" si="39"/>
        <v>-65.364840886093589</v>
      </c>
      <c r="X158" s="14">
        <f t="shared" si="40"/>
        <v>4272.5624240643319</v>
      </c>
      <c r="Y158" s="15"/>
      <c r="Z158" s="15"/>
    </row>
    <row r="159" spans="1:26" x14ac:dyDescent="0.25">
      <c r="A159" s="12">
        <v>8</v>
      </c>
      <c r="B159" s="12">
        <v>14</v>
      </c>
      <c r="C159" s="12">
        <v>2</v>
      </c>
      <c r="D159" s="12">
        <v>742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f t="shared" si="36"/>
        <v>0</v>
      </c>
      <c r="K159" s="12">
        <f t="shared" si="37"/>
        <v>0</v>
      </c>
      <c r="L159" s="12">
        <f t="shared" si="38"/>
        <v>0</v>
      </c>
      <c r="M159" s="13">
        <f t="shared" si="44"/>
        <v>0</v>
      </c>
      <c r="N159" s="13">
        <f t="shared" si="32"/>
        <v>0</v>
      </c>
      <c r="O159" s="13">
        <f t="shared" si="33"/>
        <v>0</v>
      </c>
      <c r="P159" s="13">
        <f t="shared" si="41"/>
        <v>0</v>
      </c>
      <c r="Q159" s="13">
        <f t="shared" si="29"/>
        <v>0</v>
      </c>
      <c r="R159" s="13">
        <f t="shared" si="34"/>
        <v>0</v>
      </c>
      <c r="S159" s="13">
        <f t="shared" si="42"/>
        <v>0</v>
      </c>
      <c r="T159" s="13">
        <f t="shared" si="30"/>
        <v>0</v>
      </c>
      <c r="U159" s="13">
        <f t="shared" si="43"/>
        <v>0</v>
      </c>
      <c r="V159" s="28">
        <f t="shared" si="35"/>
        <v>856.66515611695013</v>
      </c>
      <c r="W159" s="14">
        <f t="shared" si="39"/>
        <v>-114.66515611695013</v>
      </c>
      <c r="X159" s="14">
        <f t="shared" si="40"/>
        <v>13148.098027324546</v>
      </c>
      <c r="Y159" s="15"/>
      <c r="Z159" s="15"/>
    </row>
    <row r="160" spans="1:26" x14ac:dyDescent="0.25">
      <c r="A160" s="12">
        <v>8</v>
      </c>
      <c r="B160" s="12">
        <v>15</v>
      </c>
      <c r="C160" s="12">
        <v>3</v>
      </c>
      <c r="D160" s="12">
        <v>903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f t="shared" si="36"/>
        <v>0</v>
      </c>
      <c r="K160" s="12">
        <f t="shared" si="37"/>
        <v>0</v>
      </c>
      <c r="L160" s="12">
        <f t="shared" si="38"/>
        <v>0</v>
      </c>
      <c r="M160" s="13">
        <f t="shared" si="44"/>
        <v>0</v>
      </c>
      <c r="N160" s="13">
        <f t="shared" si="32"/>
        <v>0</v>
      </c>
      <c r="O160" s="13">
        <f t="shared" si="33"/>
        <v>0</v>
      </c>
      <c r="P160" s="13">
        <f t="shared" si="41"/>
        <v>0</v>
      </c>
      <c r="Q160" s="13">
        <f t="shared" si="29"/>
        <v>0</v>
      </c>
      <c r="R160" s="13">
        <f t="shared" si="34"/>
        <v>0</v>
      </c>
      <c r="S160" s="13">
        <f t="shared" si="42"/>
        <v>0</v>
      </c>
      <c r="T160" s="13">
        <f t="shared" si="30"/>
        <v>0</v>
      </c>
      <c r="U160" s="13">
        <f t="shared" si="43"/>
        <v>0</v>
      </c>
      <c r="V160" s="28">
        <f t="shared" si="35"/>
        <v>846.67413771656777</v>
      </c>
      <c r="W160" s="14">
        <f t="shared" si="39"/>
        <v>56.32586228343223</v>
      </c>
      <c r="X160" s="14">
        <f t="shared" si="40"/>
        <v>3172.6027619721735</v>
      </c>
      <c r="Y160" s="15"/>
      <c r="Z160" s="15"/>
    </row>
    <row r="161" spans="1:26" x14ac:dyDescent="0.25">
      <c r="A161" s="12">
        <v>8</v>
      </c>
      <c r="B161" s="12">
        <v>16</v>
      </c>
      <c r="C161" s="12">
        <v>4</v>
      </c>
      <c r="D161" s="12">
        <v>793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f t="shared" si="36"/>
        <v>0</v>
      </c>
      <c r="K161" s="12">
        <f t="shared" si="37"/>
        <v>0</v>
      </c>
      <c r="L161" s="12">
        <f t="shared" si="38"/>
        <v>0</v>
      </c>
      <c r="M161" s="13">
        <f t="shared" si="44"/>
        <v>0</v>
      </c>
      <c r="N161" s="13">
        <f t="shared" si="32"/>
        <v>0</v>
      </c>
      <c r="O161" s="13">
        <f t="shared" si="33"/>
        <v>0</v>
      </c>
      <c r="P161" s="13">
        <f t="shared" si="41"/>
        <v>0</v>
      </c>
      <c r="Q161" s="13">
        <f t="shared" si="29"/>
        <v>0</v>
      </c>
      <c r="R161" s="13">
        <f t="shared" si="34"/>
        <v>0</v>
      </c>
      <c r="S161" s="13">
        <f t="shared" si="42"/>
        <v>0</v>
      </c>
      <c r="T161" s="13">
        <f t="shared" si="30"/>
        <v>0</v>
      </c>
      <c r="U161" s="13">
        <f t="shared" si="43"/>
        <v>0</v>
      </c>
      <c r="V161" s="28">
        <f t="shared" si="35"/>
        <v>890.23889196779021</v>
      </c>
      <c r="W161" s="14">
        <f t="shared" si="39"/>
        <v>-97.238891967790209</v>
      </c>
      <c r="X161" s="14">
        <f t="shared" si="40"/>
        <v>9455.4021111235761</v>
      </c>
      <c r="Y161" s="15"/>
      <c r="Z161" s="15"/>
    </row>
    <row r="162" spans="1:26" x14ac:dyDescent="0.25">
      <c r="A162" s="12">
        <v>8</v>
      </c>
      <c r="B162" s="12">
        <v>17</v>
      </c>
      <c r="C162" s="12">
        <v>5</v>
      </c>
      <c r="D162" s="12">
        <v>1515</v>
      </c>
      <c r="E162" s="12" t="s">
        <v>22</v>
      </c>
      <c r="F162" s="12">
        <v>1</v>
      </c>
      <c r="G162" s="12">
        <v>0</v>
      </c>
      <c r="H162" s="12">
        <v>0</v>
      </c>
      <c r="I162" s="12">
        <v>0</v>
      </c>
      <c r="J162" s="12">
        <f t="shared" si="36"/>
        <v>0</v>
      </c>
      <c r="K162" s="12">
        <f t="shared" si="37"/>
        <v>0</v>
      </c>
      <c r="L162" s="12">
        <f t="shared" si="38"/>
        <v>0</v>
      </c>
      <c r="M162" s="13">
        <f t="shared" si="44"/>
        <v>0</v>
      </c>
      <c r="N162" s="13">
        <f t="shared" si="32"/>
        <v>0</v>
      </c>
      <c r="O162" s="13">
        <f t="shared" si="33"/>
        <v>0</v>
      </c>
      <c r="P162" s="13">
        <f t="shared" si="41"/>
        <v>0</v>
      </c>
      <c r="Q162" s="13">
        <f t="shared" si="29"/>
        <v>0</v>
      </c>
      <c r="R162" s="13">
        <f t="shared" si="34"/>
        <v>0</v>
      </c>
      <c r="S162" s="13">
        <f t="shared" si="42"/>
        <v>0</v>
      </c>
      <c r="T162" s="13">
        <f t="shared" si="30"/>
        <v>0</v>
      </c>
      <c r="U162" s="13">
        <f t="shared" si="43"/>
        <v>0</v>
      </c>
      <c r="V162" s="28">
        <f t="shared" si="35"/>
        <v>1711.5709894312515</v>
      </c>
      <c r="W162" s="14">
        <f t="shared" si="39"/>
        <v>-196.57098943125152</v>
      </c>
      <c r="X162" s="14">
        <f t="shared" si="40"/>
        <v>38640.153885981199</v>
      </c>
      <c r="Y162" s="15"/>
      <c r="Z162" s="15"/>
    </row>
    <row r="163" spans="1:26" x14ac:dyDescent="0.25">
      <c r="A163" s="12">
        <v>8</v>
      </c>
      <c r="B163" s="12">
        <v>20</v>
      </c>
      <c r="C163" s="12">
        <v>1</v>
      </c>
      <c r="D163" s="12">
        <v>1127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f t="shared" si="36"/>
        <v>0</v>
      </c>
      <c r="K163" s="12">
        <f t="shared" si="37"/>
        <v>0</v>
      </c>
      <c r="L163" s="12">
        <f t="shared" si="38"/>
        <v>0</v>
      </c>
      <c r="M163" s="13">
        <f t="shared" si="44"/>
        <v>0</v>
      </c>
      <c r="N163" s="13">
        <f t="shared" si="32"/>
        <v>0</v>
      </c>
      <c r="O163" s="13">
        <f t="shared" si="33"/>
        <v>0</v>
      </c>
      <c r="P163" s="13">
        <f t="shared" si="41"/>
        <v>0</v>
      </c>
      <c r="Q163" s="13">
        <f t="shared" si="29"/>
        <v>0</v>
      </c>
      <c r="R163" s="13">
        <f t="shared" si="34"/>
        <v>0</v>
      </c>
      <c r="S163" s="13">
        <f t="shared" si="42"/>
        <v>0</v>
      </c>
      <c r="T163" s="13">
        <f t="shared" si="30"/>
        <v>0</v>
      </c>
      <c r="U163" s="13">
        <f t="shared" si="43"/>
        <v>0</v>
      </c>
      <c r="V163" s="28">
        <f t="shared" si="35"/>
        <v>1116.3648408860936</v>
      </c>
      <c r="W163" s="14">
        <f t="shared" si="39"/>
        <v>10.635159113906411</v>
      </c>
      <c r="X163" s="14">
        <f t="shared" si="40"/>
        <v>113.1066093781066</v>
      </c>
      <c r="Y163" s="15"/>
      <c r="Z163" s="15"/>
    </row>
    <row r="164" spans="1:26" x14ac:dyDescent="0.25">
      <c r="A164" s="12">
        <v>8</v>
      </c>
      <c r="B164" s="12">
        <v>21</v>
      </c>
      <c r="C164" s="12">
        <v>2</v>
      </c>
      <c r="D164" s="12">
        <v>860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f t="shared" si="36"/>
        <v>0</v>
      </c>
      <c r="K164" s="12">
        <f t="shared" si="37"/>
        <v>0</v>
      </c>
      <c r="L164" s="12">
        <f t="shared" si="38"/>
        <v>0</v>
      </c>
      <c r="M164" s="13">
        <f t="shared" si="44"/>
        <v>0</v>
      </c>
      <c r="N164" s="13">
        <f t="shared" si="32"/>
        <v>0</v>
      </c>
      <c r="O164" s="13">
        <f t="shared" si="33"/>
        <v>0</v>
      </c>
      <c r="P164" s="13">
        <f t="shared" si="41"/>
        <v>0</v>
      </c>
      <c r="Q164" s="13">
        <f t="shared" si="29"/>
        <v>0</v>
      </c>
      <c r="R164" s="13">
        <f t="shared" si="34"/>
        <v>0</v>
      </c>
      <c r="S164" s="13">
        <f t="shared" si="42"/>
        <v>0</v>
      </c>
      <c r="T164" s="13">
        <f t="shared" si="30"/>
        <v>0</v>
      </c>
      <c r="U164" s="13">
        <f t="shared" si="43"/>
        <v>0</v>
      </c>
      <c r="V164" s="28">
        <f t="shared" si="35"/>
        <v>856.66515611695013</v>
      </c>
      <c r="W164" s="14">
        <f t="shared" si="39"/>
        <v>3.3348438830498708</v>
      </c>
      <c r="X164" s="14">
        <f t="shared" si="40"/>
        <v>11.12118372431514</v>
      </c>
      <c r="Y164" s="15"/>
      <c r="Z164" s="15"/>
    </row>
    <row r="165" spans="1:26" x14ac:dyDescent="0.25">
      <c r="A165" s="12">
        <v>8</v>
      </c>
      <c r="B165" s="12">
        <v>22</v>
      </c>
      <c r="C165" s="12">
        <v>3</v>
      </c>
      <c r="D165" s="12">
        <v>778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f t="shared" si="36"/>
        <v>0</v>
      </c>
      <c r="K165" s="12">
        <f t="shared" si="37"/>
        <v>0</v>
      </c>
      <c r="L165" s="12">
        <f t="shared" si="38"/>
        <v>0</v>
      </c>
      <c r="M165" s="13">
        <f t="shared" si="44"/>
        <v>0</v>
      </c>
      <c r="N165" s="13">
        <f t="shared" si="32"/>
        <v>0</v>
      </c>
      <c r="O165" s="13">
        <f t="shared" si="33"/>
        <v>0</v>
      </c>
      <c r="P165" s="13">
        <f t="shared" si="41"/>
        <v>0</v>
      </c>
      <c r="Q165" s="13">
        <f t="shared" si="29"/>
        <v>0</v>
      </c>
      <c r="R165" s="13">
        <f t="shared" si="34"/>
        <v>0</v>
      </c>
      <c r="S165" s="13">
        <f t="shared" si="42"/>
        <v>0</v>
      </c>
      <c r="T165" s="13">
        <f t="shared" si="30"/>
        <v>0</v>
      </c>
      <c r="U165" s="13">
        <f t="shared" si="43"/>
        <v>0</v>
      </c>
      <c r="V165" s="28">
        <f t="shared" si="35"/>
        <v>846.67413771656777</v>
      </c>
      <c r="W165" s="14">
        <f t="shared" si="39"/>
        <v>-68.67413771656777</v>
      </c>
      <c r="X165" s="14">
        <f t="shared" si="40"/>
        <v>4716.1371911141159</v>
      </c>
      <c r="Y165" s="15"/>
      <c r="Z165" s="15"/>
    </row>
    <row r="166" spans="1:26" x14ac:dyDescent="0.25">
      <c r="A166" s="12">
        <v>8</v>
      </c>
      <c r="B166" s="12">
        <v>23</v>
      </c>
      <c r="C166" s="12">
        <v>4</v>
      </c>
      <c r="D166" s="12">
        <v>784</v>
      </c>
      <c r="E166" s="12" t="s">
        <v>56</v>
      </c>
      <c r="F166" s="12">
        <v>0</v>
      </c>
      <c r="G166" s="12">
        <v>0</v>
      </c>
      <c r="H166" s="12">
        <v>0</v>
      </c>
      <c r="I166" s="12">
        <v>0</v>
      </c>
      <c r="J166" s="12">
        <f t="shared" si="36"/>
        <v>0</v>
      </c>
      <c r="K166" s="12">
        <f t="shared" si="37"/>
        <v>0</v>
      </c>
      <c r="L166" s="12">
        <f t="shared" si="38"/>
        <v>0</v>
      </c>
      <c r="M166" s="13">
        <f t="shared" si="44"/>
        <v>0</v>
      </c>
      <c r="N166" s="13">
        <f t="shared" si="32"/>
        <v>0</v>
      </c>
      <c r="O166" s="13">
        <f t="shared" si="33"/>
        <v>0</v>
      </c>
      <c r="P166" s="13">
        <f t="shared" si="41"/>
        <v>0</v>
      </c>
      <c r="Q166" s="13">
        <f t="shared" si="29"/>
        <v>0</v>
      </c>
      <c r="R166" s="13">
        <f t="shared" si="34"/>
        <v>0</v>
      </c>
      <c r="S166" s="13">
        <f t="shared" si="42"/>
        <v>0</v>
      </c>
      <c r="T166" s="13">
        <f>IF(AND($A166=8,AND($B166&gt;=23,$B166&lt;=31))=TRUE,1,0)</f>
        <v>1</v>
      </c>
      <c r="U166" s="13">
        <f t="shared" si="43"/>
        <v>0</v>
      </c>
      <c r="V166" s="28">
        <f t="shared" si="35"/>
        <v>726.87829624298388</v>
      </c>
      <c r="W166" s="14">
        <f t="shared" si="39"/>
        <v>57.121703757016121</v>
      </c>
      <c r="X166" s="14">
        <f t="shared" si="40"/>
        <v>3262.8890401043095</v>
      </c>
      <c r="Y166" s="15"/>
      <c r="Z166" s="15"/>
    </row>
    <row r="167" spans="1:26" x14ac:dyDescent="0.25">
      <c r="A167" s="12">
        <v>8</v>
      </c>
      <c r="B167" s="12">
        <v>24</v>
      </c>
      <c r="C167" s="12">
        <v>5</v>
      </c>
      <c r="D167" s="12">
        <v>1060</v>
      </c>
      <c r="E167" s="12" t="s">
        <v>56</v>
      </c>
      <c r="F167" s="12">
        <v>0</v>
      </c>
      <c r="G167" s="12">
        <v>0</v>
      </c>
      <c r="H167" s="12">
        <v>0</v>
      </c>
      <c r="I167" s="12">
        <v>0</v>
      </c>
      <c r="J167" s="12">
        <f t="shared" si="36"/>
        <v>0</v>
      </c>
      <c r="K167" s="12">
        <f t="shared" si="37"/>
        <v>0</v>
      </c>
      <c r="L167" s="12">
        <f t="shared" si="38"/>
        <v>0</v>
      </c>
      <c r="M167" s="13">
        <f t="shared" si="44"/>
        <v>0</v>
      </c>
      <c r="N167" s="13">
        <f t="shared" si="32"/>
        <v>0</v>
      </c>
      <c r="O167" s="13">
        <f t="shared" si="33"/>
        <v>0</v>
      </c>
      <c r="P167" s="13">
        <f t="shared" si="41"/>
        <v>0</v>
      </c>
      <c r="Q167" s="13">
        <f t="shared" si="29"/>
        <v>0</v>
      </c>
      <c r="R167" s="13">
        <f t="shared" si="34"/>
        <v>0</v>
      </c>
      <c r="S167" s="13">
        <f t="shared" si="42"/>
        <v>0</v>
      </c>
      <c r="T167" s="13">
        <f t="shared" ref="T167:T230" si="45">IF(AND($A167=8,AND($B167&gt;=23,$B167&lt;=31))=TRUE,1,0)</f>
        <v>1</v>
      </c>
      <c r="U167" s="13">
        <f t="shared" si="43"/>
        <v>0</v>
      </c>
      <c r="V167" s="28">
        <f t="shared" si="35"/>
        <v>1181.2858649813516</v>
      </c>
      <c r="W167" s="14">
        <f t="shared" si="39"/>
        <v>-121.28586498135155</v>
      </c>
      <c r="X167" s="14">
        <f t="shared" si="40"/>
        <v>14710.261044274639</v>
      </c>
      <c r="Y167" s="15"/>
      <c r="Z167" s="15"/>
    </row>
    <row r="168" spans="1:26" x14ac:dyDescent="0.25">
      <c r="A168" s="12">
        <v>8</v>
      </c>
      <c r="B168" s="12">
        <v>27</v>
      </c>
      <c r="C168" s="12">
        <v>1</v>
      </c>
      <c r="D168" s="12">
        <v>930</v>
      </c>
      <c r="E168" s="12" t="s">
        <v>56</v>
      </c>
      <c r="F168" s="12">
        <v>0</v>
      </c>
      <c r="G168" s="12">
        <v>0</v>
      </c>
      <c r="H168" s="12">
        <v>0</v>
      </c>
      <c r="I168" s="12">
        <v>0</v>
      </c>
      <c r="J168" s="12">
        <f t="shared" si="36"/>
        <v>0</v>
      </c>
      <c r="K168" s="12">
        <f t="shared" si="37"/>
        <v>0</v>
      </c>
      <c r="L168" s="12">
        <f t="shared" si="38"/>
        <v>0</v>
      </c>
      <c r="M168" s="13">
        <f t="shared" si="44"/>
        <v>0</v>
      </c>
      <c r="N168" s="13">
        <f t="shared" si="32"/>
        <v>0</v>
      </c>
      <c r="O168" s="13">
        <f t="shared" si="33"/>
        <v>0</v>
      </c>
      <c r="P168" s="13">
        <f t="shared" si="41"/>
        <v>0</v>
      </c>
      <c r="Q168" s="13">
        <f t="shared" si="29"/>
        <v>0</v>
      </c>
      <c r="R168" s="13">
        <f t="shared" si="34"/>
        <v>0</v>
      </c>
      <c r="S168" s="13">
        <f t="shared" si="42"/>
        <v>0</v>
      </c>
      <c r="T168" s="13">
        <f t="shared" si="45"/>
        <v>1</v>
      </c>
      <c r="U168" s="13">
        <f t="shared" si="43"/>
        <v>0</v>
      </c>
      <c r="V168" s="28">
        <f t="shared" si="35"/>
        <v>953.00424516128726</v>
      </c>
      <c r="W168" s="14">
        <f t="shared" si="39"/>
        <v>-23.004245161287258</v>
      </c>
      <c r="X168" s="14">
        <f t="shared" si="40"/>
        <v>529.19529544060822</v>
      </c>
      <c r="Y168" s="15"/>
      <c r="Z168" s="15"/>
    </row>
    <row r="169" spans="1:26" x14ac:dyDescent="0.25">
      <c r="A169" s="12">
        <v>8</v>
      </c>
      <c r="B169" s="12">
        <v>28</v>
      </c>
      <c r="C169" s="12">
        <v>2</v>
      </c>
      <c r="D169" s="12">
        <v>738</v>
      </c>
      <c r="E169" s="12" t="s">
        <v>56</v>
      </c>
      <c r="F169" s="12">
        <v>0</v>
      </c>
      <c r="G169" s="12">
        <v>0</v>
      </c>
      <c r="H169" s="12">
        <v>0</v>
      </c>
      <c r="I169" s="12">
        <v>0</v>
      </c>
      <c r="J169" s="12">
        <f t="shared" si="36"/>
        <v>0</v>
      </c>
      <c r="K169" s="12">
        <f t="shared" si="37"/>
        <v>0</v>
      </c>
      <c r="L169" s="12">
        <f t="shared" si="38"/>
        <v>0</v>
      </c>
      <c r="M169" s="13">
        <f t="shared" si="44"/>
        <v>0</v>
      </c>
      <c r="N169" s="13">
        <f t="shared" si="32"/>
        <v>0</v>
      </c>
      <c r="O169" s="13">
        <f t="shared" si="33"/>
        <v>0</v>
      </c>
      <c r="P169" s="13">
        <f t="shared" si="41"/>
        <v>0</v>
      </c>
      <c r="Q169" s="13">
        <f t="shared" si="29"/>
        <v>0</v>
      </c>
      <c r="R169" s="13">
        <f t="shared" si="34"/>
        <v>0</v>
      </c>
      <c r="S169" s="13">
        <f t="shared" si="42"/>
        <v>0</v>
      </c>
      <c r="T169" s="13">
        <f t="shared" si="45"/>
        <v>1</v>
      </c>
      <c r="U169" s="13">
        <f t="shared" si="43"/>
        <v>0</v>
      </c>
      <c r="V169" s="28">
        <f t="shared" si="35"/>
        <v>693.3045603921438</v>
      </c>
      <c r="W169" s="14">
        <f t="shared" si="39"/>
        <v>44.695439607856201</v>
      </c>
      <c r="X169" s="14">
        <f t="shared" si="40"/>
        <v>1997.6823217395208</v>
      </c>
      <c r="Y169" s="15"/>
      <c r="Z169" s="15"/>
    </row>
    <row r="170" spans="1:26" x14ac:dyDescent="0.25">
      <c r="A170" s="12">
        <v>8</v>
      </c>
      <c r="B170" s="12">
        <v>29</v>
      </c>
      <c r="C170" s="12">
        <v>3</v>
      </c>
      <c r="D170" s="12">
        <v>660</v>
      </c>
      <c r="E170" s="12" t="s">
        <v>56</v>
      </c>
      <c r="F170" s="12">
        <v>0</v>
      </c>
      <c r="G170" s="12">
        <v>0</v>
      </c>
      <c r="H170" s="12">
        <v>0</v>
      </c>
      <c r="I170" s="12">
        <v>0</v>
      </c>
      <c r="J170" s="12">
        <f t="shared" si="36"/>
        <v>0</v>
      </c>
      <c r="K170" s="12">
        <f t="shared" si="37"/>
        <v>0</v>
      </c>
      <c r="L170" s="12">
        <f t="shared" si="38"/>
        <v>0</v>
      </c>
      <c r="M170" s="13">
        <f t="shared" si="44"/>
        <v>0</v>
      </c>
      <c r="N170" s="13">
        <f t="shared" si="32"/>
        <v>0</v>
      </c>
      <c r="O170" s="13">
        <f t="shared" si="33"/>
        <v>0</v>
      </c>
      <c r="P170" s="13">
        <f t="shared" si="41"/>
        <v>0</v>
      </c>
      <c r="Q170" s="13">
        <f t="shared" si="29"/>
        <v>0</v>
      </c>
      <c r="R170" s="13">
        <f t="shared" si="34"/>
        <v>0</v>
      </c>
      <c r="S170" s="13">
        <f t="shared" si="42"/>
        <v>0</v>
      </c>
      <c r="T170" s="13">
        <f t="shared" si="45"/>
        <v>1</v>
      </c>
      <c r="U170" s="13">
        <f t="shared" si="43"/>
        <v>0</v>
      </c>
      <c r="V170" s="28">
        <f t="shared" si="35"/>
        <v>683.31354199176144</v>
      </c>
      <c r="W170" s="14">
        <f t="shared" si="39"/>
        <v>-23.31354199176144</v>
      </c>
      <c r="X170" s="14">
        <f t="shared" si="40"/>
        <v>543.52124020162398</v>
      </c>
      <c r="Y170" s="15"/>
      <c r="Z170" s="15"/>
    </row>
    <row r="171" spans="1:26" x14ac:dyDescent="0.25">
      <c r="A171" s="12">
        <v>8</v>
      </c>
      <c r="B171" s="12">
        <v>30</v>
      </c>
      <c r="C171" s="12">
        <v>4</v>
      </c>
      <c r="D171" s="12">
        <v>800</v>
      </c>
      <c r="E171" s="12" t="s">
        <v>56</v>
      </c>
      <c r="F171" s="12">
        <v>0</v>
      </c>
      <c r="G171" s="12">
        <v>0</v>
      </c>
      <c r="H171" s="12">
        <v>0</v>
      </c>
      <c r="I171" s="12">
        <v>0</v>
      </c>
      <c r="J171" s="12">
        <f t="shared" si="36"/>
        <v>0</v>
      </c>
      <c r="K171" s="12">
        <f t="shared" si="37"/>
        <v>0</v>
      </c>
      <c r="L171" s="12">
        <f t="shared" si="38"/>
        <v>0</v>
      </c>
      <c r="M171" s="13">
        <f t="shared" si="44"/>
        <v>0</v>
      </c>
      <c r="N171" s="13">
        <f t="shared" si="32"/>
        <v>0</v>
      </c>
      <c r="O171" s="13">
        <f t="shared" si="33"/>
        <v>0</v>
      </c>
      <c r="P171" s="13">
        <f t="shared" si="41"/>
        <v>0</v>
      </c>
      <c r="Q171" s="13">
        <f t="shared" si="29"/>
        <v>0</v>
      </c>
      <c r="R171" s="13">
        <f t="shared" si="34"/>
        <v>0</v>
      </c>
      <c r="S171" s="13">
        <f t="shared" si="42"/>
        <v>0</v>
      </c>
      <c r="T171" s="13">
        <f t="shared" si="45"/>
        <v>1</v>
      </c>
      <c r="U171" s="13">
        <f t="shared" si="43"/>
        <v>0</v>
      </c>
      <c r="V171" s="28">
        <f t="shared" si="35"/>
        <v>726.87829624298388</v>
      </c>
      <c r="W171" s="14">
        <f t="shared" si="39"/>
        <v>73.121703757016121</v>
      </c>
      <c r="X171" s="14">
        <f t="shared" si="40"/>
        <v>5346.7835603288258</v>
      </c>
      <c r="Y171" s="15"/>
      <c r="Z171" s="15"/>
    </row>
    <row r="172" spans="1:26" x14ac:dyDescent="0.25">
      <c r="A172" s="12">
        <v>8</v>
      </c>
      <c r="B172" s="12">
        <v>31</v>
      </c>
      <c r="C172" s="12">
        <v>5</v>
      </c>
      <c r="D172" s="12">
        <v>1897</v>
      </c>
      <c r="E172" s="12" t="s">
        <v>57</v>
      </c>
      <c r="F172" s="12">
        <v>1</v>
      </c>
      <c r="G172" s="12">
        <v>1</v>
      </c>
      <c r="H172" s="12">
        <v>1</v>
      </c>
      <c r="I172" s="12">
        <v>0</v>
      </c>
      <c r="J172" s="12">
        <f t="shared" si="36"/>
        <v>0</v>
      </c>
      <c r="K172" s="12">
        <f t="shared" si="37"/>
        <v>0</v>
      </c>
      <c r="L172" s="12">
        <f t="shared" si="38"/>
        <v>0</v>
      </c>
      <c r="M172" s="13">
        <f t="shared" si="44"/>
        <v>0</v>
      </c>
      <c r="N172" s="13">
        <f t="shared" si="32"/>
        <v>0</v>
      </c>
      <c r="O172" s="13">
        <f t="shared" si="33"/>
        <v>0</v>
      </c>
      <c r="P172" s="13">
        <f t="shared" si="41"/>
        <v>0</v>
      </c>
      <c r="Q172" s="13">
        <f t="shared" si="29"/>
        <v>0</v>
      </c>
      <c r="R172" s="13">
        <f t="shared" si="34"/>
        <v>0</v>
      </c>
      <c r="S172" s="13">
        <f t="shared" si="42"/>
        <v>0</v>
      </c>
      <c r="T172" s="13">
        <f t="shared" si="45"/>
        <v>1</v>
      </c>
      <c r="U172" s="13">
        <f t="shared" si="43"/>
        <v>0</v>
      </c>
      <c r="V172" s="28">
        <f t="shared" si="35"/>
        <v>1904.3582302826703</v>
      </c>
      <c r="W172" s="14">
        <f t="shared" si="39"/>
        <v>-7.3582302826703199</v>
      </c>
      <c r="X172" s="14">
        <f t="shared" si="40"/>
        <v>54.143552892806532</v>
      </c>
      <c r="Y172" s="15"/>
      <c r="Z172" s="15"/>
    </row>
    <row r="173" spans="1:26" x14ac:dyDescent="0.25">
      <c r="A173" s="12">
        <v>9</v>
      </c>
      <c r="B173" s="12">
        <v>4</v>
      </c>
      <c r="C173" s="12">
        <v>2</v>
      </c>
      <c r="D173" s="12">
        <v>1491</v>
      </c>
      <c r="E173" s="12" t="s">
        <v>27</v>
      </c>
      <c r="F173" s="12">
        <v>0</v>
      </c>
      <c r="G173" s="12">
        <v>0</v>
      </c>
      <c r="H173" s="12">
        <v>0</v>
      </c>
      <c r="I173" s="12">
        <v>1</v>
      </c>
      <c r="J173" s="12">
        <f t="shared" si="36"/>
        <v>0</v>
      </c>
      <c r="K173" s="12">
        <f t="shared" si="37"/>
        <v>0</v>
      </c>
      <c r="L173" s="12">
        <f t="shared" si="38"/>
        <v>0</v>
      </c>
      <c r="M173" s="13">
        <f t="shared" si="44"/>
        <v>0</v>
      </c>
      <c r="N173" s="13">
        <f t="shared" si="32"/>
        <v>0</v>
      </c>
      <c r="O173" s="13">
        <f t="shared" si="33"/>
        <v>0</v>
      </c>
      <c r="P173" s="13">
        <f t="shared" si="41"/>
        <v>0</v>
      </c>
      <c r="Q173" s="13">
        <f t="shared" si="29"/>
        <v>0</v>
      </c>
      <c r="R173" s="13">
        <f t="shared" si="34"/>
        <v>0</v>
      </c>
      <c r="S173" s="13">
        <f t="shared" si="42"/>
        <v>0</v>
      </c>
      <c r="T173" s="13">
        <f t="shared" si="45"/>
        <v>0</v>
      </c>
      <c r="U173" s="13">
        <f t="shared" si="43"/>
        <v>0</v>
      </c>
      <c r="V173" s="28">
        <f t="shared" si="35"/>
        <v>1190.4644137251612</v>
      </c>
      <c r="W173" s="14">
        <f t="shared" si="39"/>
        <v>300.53558627483881</v>
      </c>
      <c r="X173" s="14">
        <f t="shared" si="40"/>
        <v>90321.638617561082</v>
      </c>
      <c r="Y173" s="15"/>
      <c r="Z173" s="15"/>
    </row>
    <row r="174" spans="1:26" x14ac:dyDescent="0.25">
      <c r="A174" s="12">
        <v>9</v>
      </c>
      <c r="B174" s="12">
        <v>5</v>
      </c>
      <c r="C174" s="12">
        <v>3</v>
      </c>
      <c r="D174" s="12">
        <v>859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f t="shared" si="36"/>
        <v>0</v>
      </c>
      <c r="K174" s="12">
        <f t="shared" si="37"/>
        <v>0</v>
      </c>
      <c r="L174" s="12">
        <f t="shared" si="38"/>
        <v>0</v>
      </c>
      <c r="M174" s="13">
        <f t="shared" si="44"/>
        <v>0</v>
      </c>
      <c r="N174" s="13">
        <f t="shared" si="32"/>
        <v>0</v>
      </c>
      <c r="O174" s="13">
        <f t="shared" si="33"/>
        <v>0</v>
      </c>
      <c r="P174" s="13">
        <f t="shared" si="41"/>
        <v>0</v>
      </c>
      <c r="Q174" s="13">
        <f t="shared" si="29"/>
        <v>0</v>
      </c>
      <c r="R174" s="13">
        <f t="shared" si="34"/>
        <v>0</v>
      </c>
      <c r="S174" s="13">
        <f t="shared" si="42"/>
        <v>0</v>
      </c>
      <c r="T174" s="13">
        <f t="shared" si="45"/>
        <v>0</v>
      </c>
      <c r="U174" s="13">
        <f t="shared" si="43"/>
        <v>0</v>
      </c>
      <c r="V174" s="28">
        <f t="shared" si="35"/>
        <v>710.74548518801078</v>
      </c>
      <c r="W174" s="14">
        <f t="shared" si="39"/>
        <v>148.25451481198922</v>
      </c>
      <c r="X174" s="14">
        <f t="shared" si="40"/>
        <v>21979.401162138332</v>
      </c>
      <c r="Y174" s="15"/>
      <c r="Z174" s="15"/>
    </row>
    <row r="175" spans="1:26" x14ac:dyDescent="0.25">
      <c r="A175" s="12">
        <v>9</v>
      </c>
      <c r="B175" s="12">
        <v>6</v>
      </c>
      <c r="C175" s="12">
        <v>4</v>
      </c>
      <c r="D175" s="12">
        <v>810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f t="shared" si="36"/>
        <v>0</v>
      </c>
      <c r="K175" s="12">
        <f t="shared" si="37"/>
        <v>0</v>
      </c>
      <c r="L175" s="12">
        <f t="shared" si="38"/>
        <v>0</v>
      </c>
      <c r="M175" s="13">
        <f t="shared" si="44"/>
        <v>0</v>
      </c>
      <c r="N175" s="13">
        <f t="shared" si="32"/>
        <v>0</v>
      </c>
      <c r="O175" s="13">
        <f t="shared" si="33"/>
        <v>0</v>
      </c>
      <c r="P175" s="13">
        <f t="shared" si="41"/>
        <v>0</v>
      </c>
      <c r="Q175" s="13">
        <f t="shared" si="29"/>
        <v>0</v>
      </c>
      <c r="R175" s="13">
        <f t="shared" si="34"/>
        <v>0</v>
      </c>
      <c r="S175" s="13">
        <f t="shared" si="42"/>
        <v>0</v>
      </c>
      <c r="T175" s="13">
        <f t="shared" si="45"/>
        <v>0</v>
      </c>
      <c r="U175" s="13">
        <f t="shared" si="43"/>
        <v>0</v>
      </c>
      <c r="V175" s="28">
        <f t="shared" si="35"/>
        <v>754.31023943923321</v>
      </c>
      <c r="W175" s="14">
        <f t="shared" si="39"/>
        <v>55.689760560766786</v>
      </c>
      <c r="X175" s="14">
        <f t="shared" si="40"/>
        <v>3101.3494313155356</v>
      </c>
      <c r="Y175" s="15"/>
      <c r="Z175" s="15"/>
    </row>
    <row r="176" spans="1:26" x14ac:dyDescent="0.25">
      <c r="A176" s="12">
        <v>9</v>
      </c>
      <c r="B176" s="12">
        <v>7</v>
      </c>
      <c r="C176" s="12">
        <v>5</v>
      </c>
      <c r="D176" s="12">
        <v>1173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f t="shared" si="36"/>
        <v>0</v>
      </c>
      <c r="K176" s="12">
        <f t="shared" si="37"/>
        <v>0</v>
      </c>
      <c r="L176" s="12">
        <f t="shared" si="38"/>
        <v>0</v>
      </c>
      <c r="M176" s="13">
        <f t="shared" si="44"/>
        <v>0</v>
      </c>
      <c r="N176" s="13">
        <f t="shared" si="32"/>
        <v>0</v>
      </c>
      <c r="O176" s="13">
        <f t="shared" si="33"/>
        <v>0</v>
      </c>
      <c r="P176" s="13">
        <f t="shared" si="41"/>
        <v>0</v>
      </c>
      <c r="Q176" s="13">
        <f t="shared" si="29"/>
        <v>0</v>
      </c>
      <c r="R176" s="13">
        <f t="shared" si="34"/>
        <v>0</v>
      </c>
      <c r="S176" s="13">
        <f t="shared" si="42"/>
        <v>0</v>
      </c>
      <c r="T176" s="13">
        <f t="shared" si="45"/>
        <v>0</v>
      </c>
      <c r="U176" s="13">
        <f t="shared" si="43"/>
        <v>0</v>
      </c>
      <c r="V176" s="28">
        <f t="shared" si="35"/>
        <v>1208.7178081776012</v>
      </c>
      <c r="W176" s="14">
        <f t="shared" si="39"/>
        <v>-35.717808177601228</v>
      </c>
      <c r="X176" s="14">
        <f t="shared" si="40"/>
        <v>1275.7618210119172</v>
      </c>
      <c r="Y176" s="15"/>
      <c r="Z176" s="15"/>
    </row>
    <row r="177" spans="1:26" x14ac:dyDescent="0.25">
      <c r="A177" s="12">
        <v>9</v>
      </c>
      <c r="B177" s="12">
        <v>10</v>
      </c>
      <c r="C177" s="12">
        <v>1</v>
      </c>
      <c r="D177" s="12">
        <v>929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f t="shared" si="36"/>
        <v>0</v>
      </c>
      <c r="K177" s="12">
        <f t="shared" si="37"/>
        <v>0</v>
      </c>
      <c r="L177" s="12">
        <f t="shared" si="38"/>
        <v>0</v>
      </c>
      <c r="M177" s="13">
        <f t="shared" si="44"/>
        <v>0</v>
      </c>
      <c r="N177" s="13">
        <f t="shared" si="32"/>
        <v>0</v>
      </c>
      <c r="O177" s="13">
        <f t="shared" si="33"/>
        <v>0</v>
      </c>
      <c r="P177" s="13">
        <f t="shared" si="41"/>
        <v>0</v>
      </c>
      <c r="Q177" s="13">
        <f t="shared" ref="Q177:Q228" si="46">IF(AND($A177=11,$B177=21)=TRUE,1,0)</f>
        <v>0</v>
      </c>
      <c r="R177" s="13">
        <f t="shared" si="34"/>
        <v>0</v>
      </c>
      <c r="S177" s="13">
        <f t="shared" si="42"/>
        <v>0</v>
      </c>
      <c r="T177" s="13">
        <f t="shared" si="45"/>
        <v>0</v>
      </c>
      <c r="U177" s="13">
        <f t="shared" si="43"/>
        <v>0</v>
      </c>
      <c r="V177" s="28">
        <f t="shared" si="35"/>
        <v>980.43618835753671</v>
      </c>
      <c r="W177" s="14">
        <f t="shared" si="39"/>
        <v>-51.436188357536707</v>
      </c>
      <c r="X177" s="14">
        <f t="shared" si="40"/>
        <v>2645.6814727519945</v>
      </c>
      <c r="Y177" s="15"/>
      <c r="Z177" s="15"/>
    </row>
    <row r="178" spans="1:26" x14ac:dyDescent="0.25">
      <c r="A178" s="12">
        <v>9</v>
      </c>
      <c r="B178" s="12">
        <v>11</v>
      </c>
      <c r="C178" s="12">
        <v>2</v>
      </c>
      <c r="D178" s="12">
        <v>701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f t="shared" si="36"/>
        <v>0</v>
      </c>
      <c r="K178" s="12">
        <f t="shared" si="37"/>
        <v>0</v>
      </c>
      <c r="L178" s="12">
        <f t="shared" si="38"/>
        <v>0</v>
      </c>
      <c r="M178" s="13">
        <f t="shared" si="44"/>
        <v>0</v>
      </c>
      <c r="N178" s="13">
        <f t="shared" si="32"/>
        <v>0</v>
      </c>
      <c r="O178" s="13">
        <f t="shared" si="33"/>
        <v>0</v>
      </c>
      <c r="P178" s="13">
        <f t="shared" si="41"/>
        <v>0</v>
      </c>
      <c r="Q178" s="13">
        <f t="shared" si="46"/>
        <v>0</v>
      </c>
      <c r="R178" s="13">
        <f t="shared" si="34"/>
        <v>0</v>
      </c>
      <c r="S178" s="13">
        <f t="shared" si="42"/>
        <v>0</v>
      </c>
      <c r="T178" s="13">
        <f t="shared" si="45"/>
        <v>0</v>
      </c>
      <c r="U178" s="13">
        <f t="shared" si="43"/>
        <v>0</v>
      </c>
      <c r="V178" s="28">
        <f t="shared" si="35"/>
        <v>720.73650358839313</v>
      </c>
      <c r="W178" s="14">
        <f t="shared" si="39"/>
        <v>-19.736503588393134</v>
      </c>
      <c r="X178" s="14">
        <f t="shared" si="40"/>
        <v>389.52957389465507</v>
      </c>
      <c r="Y178" s="15"/>
      <c r="Z178" s="15"/>
    </row>
    <row r="179" spans="1:26" x14ac:dyDescent="0.25">
      <c r="A179" s="12">
        <v>9</v>
      </c>
      <c r="B179" s="12">
        <v>12</v>
      </c>
      <c r="C179" s="12">
        <v>3</v>
      </c>
      <c r="D179" s="12">
        <v>647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f t="shared" si="36"/>
        <v>0</v>
      </c>
      <c r="K179" s="12">
        <f t="shared" si="37"/>
        <v>0</v>
      </c>
      <c r="L179" s="12">
        <f t="shared" si="38"/>
        <v>0</v>
      </c>
      <c r="M179" s="13">
        <f t="shared" ref="M179:M210" si="47">IF(AND(A179=3,B179=9)=TRUE,1,0)</f>
        <v>0</v>
      </c>
      <c r="N179" s="13">
        <f t="shared" si="32"/>
        <v>0</v>
      </c>
      <c r="O179" s="13">
        <f t="shared" si="33"/>
        <v>0</v>
      </c>
      <c r="P179" s="13">
        <f t="shared" si="41"/>
        <v>0</v>
      </c>
      <c r="Q179" s="13">
        <f t="shared" si="46"/>
        <v>0</v>
      </c>
      <c r="R179" s="13">
        <f t="shared" si="34"/>
        <v>0</v>
      </c>
      <c r="S179" s="13">
        <f t="shared" si="42"/>
        <v>0</v>
      </c>
      <c r="T179" s="13">
        <f t="shared" si="45"/>
        <v>0</v>
      </c>
      <c r="U179" s="13">
        <f t="shared" si="43"/>
        <v>0</v>
      </c>
      <c r="V179" s="28">
        <f t="shared" si="35"/>
        <v>710.74548518801078</v>
      </c>
      <c r="W179" s="14">
        <f t="shared" si="39"/>
        <v>-63.745485188010775</v>
      </c>
      <c r="X179" s="14">
        <f t="shared" si="40"/>
        <v>4063.4868818549012</v>
      </c>
      <c r="Y179" s="15"/>
      <c r="Z179" s="15"/>
    </row>
    <row r="180" spans="1:26" x14ac:dyDescent="0.25">
      <c r="A180" s="12">
        <v>9</v>
      </c>
      <c r="B180" s="12">
        <v>13</v>
      </c>
      <c r="C180" s="12">
        <v>4</v>
      </c>
      <c r="D180" s="12">
        <v>851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f t="shared" si="36"/>
        <v>0</v>
      </c>
      <c r="K180" s="12">
        <f t="shared" si="37"/>
        <v>0</v>
      </c>
      <c r="L180" s="12">
        <f t="shared" si="38"/>
        <v>0</v>
      </c>
      <c r="M180" s="13">
        <f t="shared" si="47"/>
        <v>0</v>
      </c>
      <c r="N180" s="13">
        <f t="shared" ref="N180:N243" si="48">IF(AND($A180=3,AND($B180&gt;=12,$B180&lt;=16))=TRUE,1,0)</f>
        <v>0</v>
      </c>
      <c r="O180" s="13">
        <f t="shared" si="33"/>
        <v>0</v>
      </c>
      <c r="P180" s="13">
        <f t="shared" si="41"/>
        <v>0</v>
      </c>
      <c r="Q180" s="13">
        <f t="shared" si="46"/>
        <v>0</v>
      </c>
      <c r="R180" s="13">
        <f t="shared" si="34"/>
        <v>0</v>
      </c>
      <c r="S180" s="13">
        <f t="shared" si="42"/>
        <v>0</v>
      </c>
      <c r="T180" s="13">
        <f t="shared" si="45"/>
        <v>0</v>
      </c>
      <c r="U180" s="13">
        <f t="shared" si="43"/>
        <v>0</v>
      </c>
      <c r="V180" s="28">
        <f t="shared" si="35"/>
        <v>754.31023943923321</v>
      </c>
      <c r="W180" s="14">
        <f t="shared" si="39"/>
        <v>96.689760560766786</v>
      </c>
      <c r="X180" s="14">
        <f t="shared" si="40"/>
        <v>9348.9097972984127</v>
      </c>
      <c r="Y180" s="15"/>
      <c r="Z180" s="15"/>
    </row>
    <row r="181" spans="1:26" x14ac:dyDescent="0.25">
      <c r="A181" s="12">
        <v>9</v>
      </c>
      <c r="B181" s="12">
        <v>14</v>
      </c>
      <c r="C181" s="12">
        <v>5</v>
      </c>
      <c r="D181" s="12">
        <v>1559</v>
      </c>
      <c r="E181" s="12" t="s">
        <v>22</v>
      </c>
      <c r="F181" s="12">
        <v>1</v>
      </c>
      <c r="G181" s="12">
        <v>0</v>
      </c>
      <c r="H181" s="12">
        <v>0</v>
      </c>
      <c r="I181" s="12">
        <v>0</v>
      </c>
      <c r="J181" s="12">
        <f t="shared" si="36"/>
        <v>0</v>
      </c>
      <c r="K181" s="12">
        <f t="shared" si="37"/>
        <v>0</v>
      </c>
      <c r="L181" s="12">
        <f t="shared" si="38"/>
        <v>0</v>
      </c>
      <c r="M181" s="13">
        <f t="shared" si="47"/>
        <v>0</v>
      </c>
      <c r="N181" s="13">
        <f t="shared" si="48"/>
        <v>0</v>
      </c>
      <c r="O181" s="13">
        <f t="shared" si="33"/>
        <v>0</v>
      </c>
      <c r="P181" s="13">
        <f t="shared" si="41"/>
        <v>0</v>
      </c>
      <c r="Q181" s="13">
        <f t="shared" si="46"/>
        <v>0</v>
      </c>
      <c r="R181" s="13">
        <f t="shared" si="34"/>
        <v>0</v>
      </c>
      <c r="S181" s="13">
        <f t="shared" si="42"/>
        <v>0</v>
      </c>
      <c r="T181" s="13">
        <f t="shared" si="45"/>
        <v>0</v>
      </c>
      <c r="U181" s="13">
        <f t="shared" si="43"/>
        <v>0</v>
      </c>
      <c r="V181" s="28">
        <f t="shared" si="35"/>
        <v>1575.6423369026948</v>
      </c>
      <c r="W181" s="14">
        <f t="shared" si="39"/>
        <v>-16.642336902694751</v>
      </c>
      <c r="X181" s="14">
        <f t="shared" si="40"/>
        <v>276.96737758279551</v>
      </c>
      <c r="Y181" s="15"/>
      <c r="Z181" s="15"/>
    </row>
    <row r="182" spans="1:26" x14ac:dyDescent="0.25">
      <c r="A182" s="12">
        <v>9</v>
      </c>
      <c r="B182" s="12">
        <v>17</v>
      </c>
      <c r="C182" s="12">
        <v>1</v>
      </c>
      <c r="D182" s="12">
        <v>1090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f t="shared" si="36"/>
        <v>0</v>
      </c>
      <c r="K182" s="12">
        <f t="shared" si="37"/>
        <v>0</v>
      </c>
      <c r="L182" s="12">
        <f t="shared" si="38"/>
        <v>0</v>
      </c>
      <c r="M182" s="13">
        <f t="shared" si="47"/>
        <v>0</v>
      </c>
      <c r="N182" s="13">
        <f t="shared" si="48"/>
        <v>0</v>
      </c>
      <c r="O182" s="13">
        <f t="shared" si="33"/>
        <v>0</v>
      </c>
      <c r="P182" s="13">
        <f t="shared" si="41"/>
        <v>0</v>
      </c>
      <c r="Q182" s="13">
        <f t="shared" si="46"/>
        <v>0</v>
      </c>
      <c r="R182" s="13">
        <f t="shared" si="34"/>
        <v>0</v>
      </c>
      <c r="S182" s="13">
        <f t="shared" si="42"/>
        <v>0</v>
      </c>
      <c r="T182" s="13">
        <f t="shared" si="45"/>
        <v>0</v>
      </c>
      <c r="U182" s="13">
        <f t="shared" si="43"/>
        <v>0</v>
      </c>
      <c r="V182" s="28">
        <f t="shared" si="35"/>
        <v>980.43618835753671</v>
      </c>
      <c r="W182" s="14">
        <f t="shared" si="39"/>
        <v>109.56381164246329</v>
      </c>
      <c r="X182" s="14">
        <f t="shared" si="40"/>
        <v>12004.228821625175</v>
      </c>
      <c r="Y182" s="15"/>
      <c r="Z182" s="15"/>
    </row>
    <row r="183" spans="1:26" x14ac:dyDescent="0.25">
      <c r="A183" s="12">
        <v>9</v>
      </c>
      <c r="B183" s="12">
        <v>18</v>
      </c>
      <c r="C183" s="12">
        <v>2</v>
      </c>
      <c r="D183" s="12">
        <v>404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f t="shared" si="36"/>
        <v>0</v>
      </c>
      <c r="K183" s="12">
        <f t="shared" si="37"/>
        <v>0</v>
      </c>
      <c r="L183" s="12">
        <f t="shared" si="38"/>
        <v>0</v>
      </c>
      <c r="M183" s="13">
        <f t="shared" si="47"/>
        <v>0</v>
      </c>
      <c r="N183" s="13">
        <f t="shared" si="48"/>
        <v>0</v>
      </c>
      <c r="O183" s="13">
        <f t="shared" si="33"/>
        <v>0</v>
      </c>
      <c r="P183" s="13">
        <f t="shared" si="41"/>
        <v>0</v>
      </c>
      <c r="Q183" s="13">
        <f t="shared" si="46"/>
        <v>0</v>
      </c>
      <c r="R183" s="13">
        <f t="shared" si="34"/>
        <v>0</v>
      </c>
      <c r="S183" s="13">
        <f t="shared" si="42"/>
        <v>0</v>
      </c>
      <c r="T183" s="13">
        <f t="shared" si="45"/>
        <v>0</v>
      </c>
      <c r="U183" s="13">
        <f t="shared" si="43"/>
        <v>0</v>
      </c>
      <c r="V183" s="28">
        <f t="shared" si="35"/>
        <v>720.73650358839313</v>
      </c>
      <c r="W183" s="14">
        <f t="shared" si="39"/>
        <v>-316.73650358839313</v>
      </c>
      <c r="X183" s="14">
        <f t="shared" si="40"/>
        <v>100322.01270540018</v>
      </c>
      <c r="Y183" s="15"/>
      <c r="Z183" s="15"/>
    </row>
    <row r="184" spans="1:26" x14ac:dyDescent="0.25">
      <c r="A184" s="12">
        <v>9</v>
      </c>
      <c r="B184" s="12">
        <v>19</v>
      </c>
      <c r="C184" s="12">
        <v>3</v>
      </c>
      <c r="D184" s="12">
        <v>586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f t="shared" si="36"/>
        <v>0</v>
      </c>
      <c r="K184" s="12">
        <f t="shared" si="37"/>
        <v>0</v>
      </c>
      <c r="L184" s="12">
        <f t="shared" si="38"/>
        <v>0</v>
      </c>
      <c r="M184" s="13">
        <f t="shared" si="47"/>
        <v>0</v>
      </c>
      <c r="N184" s="13">
        <f t="shared" si="48"/>
        <v>0</v>
      </c>
      <c r="O184" s="13">
        <f t="shared" si="33"/>
        <v>0</v>
      </c>
      <c r="P184" s="13">
        <f t="shared" si="41"/>
        <v>0</v>
      </c>
      <c r="Q184" s="13">
        <f t="shared" si="46"/>
        <v>0</v>
      </c>
      <c r="R184" s="13">
        <f t="shared" si="34"/>
        <v>0</v>
      </c>
      <c r="S184" s="13">
        <f t="shared" si="42"/>
        <v>0</v>
      </c>
      <c r="T184" s="13">
        <f t="shared" si="45"/>
        <v>0</v>
      </c>
      <c r="U184" s="13">
        <f t="shared" si="43"/>
        <v>0</v>
      </c>
      <c r="V184" s="28">
        <f t="shared" si="35"/>
        <v>710.74548518801078</v>
      </c>
      <c r="W184" s="14">
        <f t="shared" si="39"/>
        <v>-124.74548518801078</v>
      </c>
      <c r="X184" s="14">
        <f t="shared" si="40"/>
        <v>15561.436074792216</v>
      </c>
      <c r="Y184" s="15"/>
      <c r="Z184" s="15"/>
    </row>
    <row r="185" spans="1:26" x14ac:dyDescent="0.25">
      <c r="A185" s="12">
        <v>9</v>
      </c>
      <c r="B185" s="12">
        <v>20</v>
      </c>
      <c r="C185" s="12">
        <v>4</v>
      </c>
      <c r="D185" s="12">
        <v>683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f t="shared" si="36"/>
        <v>0</v>
      </c>
      <c r="K185" s="12">
        <f t="shared" si="37"/>
        <v>0</v>
      </c>
      <c r="L185" s="12">
        <f t="shared" si="38"/>
        <v>0</v>
      </c>
      <c r="M185" s="13">
        <f t="shared" si="47"/>
        <v>0</v>
      </c>
      <c r="N185" s="13">
        <f t="shared" si="48"/>
        <v>0</v>
      </c>
      <c r="O185" s="13">
        <f t="shared" si="33"/>
        <v>0</v>
      </c>
      <c r="P185" s="13">
        <f t="shared" si="41"/>
        <v>0</v>
      </c>
      <c r="Q185" s="13">
        <f t="shared" si="46"/>
        <v>0</v>
      </c>
      <c r="R185" s="13">
        <f t="shared" si="34"/>
        <v>0</v>
      </c>
      <c r="S185" s="13">
        <f t="shared" si="42"/>
        <v>0</v>
      </c>
      <c r="T185" s="13">
        <f t="shared" si="45"/>
        <v>0</v>
      </c>
      <c r="U185" s="13">
        <f t="shared" si="43"/>
        <v>0</v>
      </c>
      <c r="V185" s="28">
        <f t="shared" si="35"/>
        <v>754.31023943923321</v>
      </c>
      <c r="W185" s="14">
        <f t="shared" si="39"/>
        <v>-71.310239439233214</v>
      </c>
      <c r="X185" s="14">
        <f t="shared" si="40"/>
        <v>5085.1502488807719</v>
      </c>
      <c r="Y185" s="15"/>
      <c r="Z185" s="15"/>
    </row>
    <row r="186" spans="1:26" x14ac:dyDescent="0.25">
      <c r="A186" s="12">
        <v>9</v>
      </c>
      <c r="B186" s="12">
        <v>21</v>
      </c>
      <c r="C186" s="12">
        <v>5</v>
      </c>
      <c r="D186" s="12">
        <v>1124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f t="shared" si="36"/>
        <v>0</v>
      </c>
      <c r="K186" s="12">
        <f t="shared" si="37"/>
        <v>0</v>
      </c>
      <c r="L186" s="12">
        <f t="shared" si="38"/>
        <v>0</v>
      </c>
      <c r="M186" s="13">
        <f t="shared" si="47"/>
        <v>0</v>
      </c>
      <c r="N186" s="13">
        <f t="shared" si="48"/>
        <v>0</v>
      </c>
      <c r="O186" s="13">
        <f t="shared" si="33"/>
        <v>0</v>
      </c>
      <c r="P186" s="13">
        <f t="shared" si="41"/>
        <v>0</v>
      </c>
      <c r="Q186" s="13">
        <f t="shared" si="46"/>
        <v>0</v>
      </c>
      <c r="R186" s="13">
        <f t="shared" si="34"/>
        <v>0</v>
      </c>
      <c r="S186" s="13">
        <f t="shared" si="42"/>
        <v>0</v>
      </c>
      <c r="T186" s="13">
        <f t="shared" si="45"/>
        <v>0</v>
      </c>
      <c r="U186" s="13">
        <f t="shared" si="43"/>
        <v>0</v>
      </c>
      <c r="V186" s="28">
        <f t="shared" si="35"/>
        <v>1208.7178081776012</v>
      </c>
      <c r="W186" s="14">
        <f t="shared" si="39"/>
        <v>-84.717808177601228</v>
      </c>
      <c r="X186" s="14">
        <f t="shared" si="40"/>
        <v>7177.107022416837</v>
      </c>
      <c r="Y186" s="15"/>
      <c r="Z186" s="15"/>
    </row>
    <row r="187" spans="1:26" x14ac:dyDescent="0.25">
      <c r="A187" s="12">
        <v>9</v>
      </c>
      <c r="B187" s="12">
        <v>24</v>
      </c>
      <c r="C187" s="12">
        <v>1</v>
      </c>
      <c r="D187" s="12">
        <v>953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f t="shared" si="36"/>
        <v>0</v>
      </c>
      <c r="K187" s="12">
        <f t="shared" si="37"/>
        <v>0</v>
      </c>
      <c r="L187" s="12">
        <f t="shared" si="38"/>
        <v>0</v>
      </c>
      <c r="M187" s="13">
        <f t="shared" si="47"/>
        <v>0</v>
      </c>
      <c r="N187" s="13">
        <f t="shared" si="48"/>
        <v>0</v>
      </c>
      <c r="O187" s="13">
        <f t="shared" si="33"/>
        <v>0</v>
      </c>
      <c r="P187" s="13">
        <f t="shared" si="41"/>
        <v>0</v>
      </c>
      <c r="Q187" s="13">
        <f t="shared" si="46"/>
        <v>0</v>
      </c>
      <c r="R187" s="13">
        <f t="shared" si="34"/>
        <v>0</v>
      </c>
      <c r="S187" s="13">
        <f t="shared" si="42"/>
        <v>0</v>
      </c>
      <c r="T187" s="13">
        <f t="shared" si="45"/>
        <v>0</v>
      </c>
      <c r="U187" s="13">
        <f t="shared" si="43"/>
        <v>0</v>
      </c>
      <c r="V187" s="28">
        <f t="shared" si="35"/>
        <v>980.43618835753671</v>
      </c>
      <c r="W187" s="14">
        <f t="shared" si="39"/>
        <v>-27.436188357536707</v>
      </c>
      <c r="X187" s="14">
        <f t="shared" si="40"/>
        <v>752.74443159023281</v>
      </c>
      <c r="Y187" s="15"/>
      <c r="Z187" s="15"/>
    </row>
    <row r="188" spans="1:26" x14ac:dyDescent="0.25">
      <c r="A188" s="12">
        <v>9</v>
      </c>
      <c r="B188" s="12">
        <v>25</v>
      </c>
      <c r="C188" s="12">
        <v>2</v>
      </c>
      <c r="D188" s="12">
        <v>697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f t="shared" si="36"/>
        <v>0</v>
      </c>
      <c r="K188" s="12">
        <f t="shared" si="37"/>
        <v>0</v>
      </c>
      <c r="L188" s="12">
        <f t="shared" si="38"/>
        <v>0</v>
      </c>
      <c r="M188" s="13">
        <f t="shared" si="47"/>
        <v>0</v>
      </c>
      <c r="N188" s="13">
        <f t="shared" si="48"/>
        <v>0</v>
      </c>
      <c r="O188" s="13">
        <f t="shared" si="33"/>
        <v>0</v>
      </c>
      <c r="P188" s="13">
        <f t="shared" si="41"/>
        <v>0</v>
      </c>
      <c r="Q188" s="13">
        <f t="shared" si="46"/>
        <v>0</v>
      </c>
      <c r="R188" s="13">
        <f t="shared" si="34"/>
        <v>0</v>
      </c>
      <c r="S188" s="13">
        <f t="shared" si="42"/>
        <v>0</v>
      </c>
      <c r="T188" s="13">
        <f t="shared" si="45"/>
        <v>0</v>
      </c>
      <c r="U188" s="13">
        <f t="shared" si="43"/>
        <v>0</v>
      </c>
      <c r="V188" s="28">
        <f t="shared" si="35"/>
        <v>720.73650358839313</v>
      </c>
      <c r="W188" s="14">
        <f t="shared" si="39"/>
        <v>-23.736503588393134</v>
      </c>
      <c r="X188" s="14">
        <f t="shared" si="40"/>
        <v>563.42160260180015</v>
      </c>
      <c r="Y188" s="15"/>
      <c r="Z188" s="15"/>
    </row>
    <row r="189" spans="1:26" x14ac:dyDescent="0.25">
      <c r="A189" s="12">
        <v>9</v>
      </c>
      <c r="B189" s="12">
        <v>26</v>
      </c>
      <c r="C189" s="12">
        <v>3</v>
      </c>
      <c r="D189" s="12">
        <v>727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f t="shared" si="36"/>
        <v>0</v>
      </c>
      <c r="K189" s="12">
        <f t="shared" si="37"/>
        <v>0</v>
      </c>
      <c r="L189" s="12">
        <f t="shared" si="38"/>
        <v>0</v>
      </c>
      <c r="M189" s="13">
        <f t="shared" si="47"/>
        <v>0</v>
      </c>
      <c r="N189" s="13">
        <f t="shared" si="48"/>
        <v>0</v>
      </c>
      <c r="O189" s="13">
        <f t="shared" si="33"/>
        <v>0</v>
      </c>
      <c r="P189" s="13">
        <f t="shared" si="41"/>
        <v>0</v>
      </c>
      <c r="Q189" s="13">
        <f t="shared" si="46"/>
        <v>0</v>
      </c>
      <c r="R189" s="13">
        <f t="shared" si="34"/>
        <v>0</v>
      </c>
      <c r="S189" s="13">
        <f t="shared" si="42"/>
        <v>0</v>
      </c>
      <c r="T189" s="13">
        <f t="shared" si="45"/>
        <v>0</v>
      </c>
      <c r="U189" s="13">
        <f t="shared" si="43"/>
        <v>0</v>
      </c>
      <c r="V189" s="28">
        <f t="shared" si="35"/>
        <v>710.74548518801078</v>
      </c>
      <c r="W189" s="14">
        <f t="shared" si="39"/>
        <v>16.254514811989225</v>
      </c>
      <c r="X189" s="14">
        <f t="shared" si="40"/>
        <v>264.20925177317707</v>
      </c>
      <c r="Y189" s="15"/>
      <c r="Z189" s="15"/>
    </row>
    <row r="190" spans="1:26" x14ac:dyDescent="0.25">
      <c r="A190" s="12">
        <v>9</v>
      </c>
      <c r="B190" s="12">
        <v>27</v>
      </c>
      <c r="C190" s="12">
        <v>4</v>
      </c>
      <c r="D190" s="12">
        <v>678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f t="shared" si="36"/>
        <v>0</v>
      </c>
      <c r="K190" s="12">
        <f t="shared" si="37"/>
        <v>0</v>
      </c>
      <c r="L190" s="12">
        <f t="shared" si="38"/>
        <v>0</v>
      </c>
      <c r="M190" s="13">
        <f t="shared" si="47"/>
        <v>0</v>
      </c>
      <c r="N190" s="13">
        <f t="shared" si="48"/>
        <v>0</v>
      </c>
      <c r="O190" s="13">
        <f t="shared" si="33"/>
        <v>0</v>
      </c>
      <c r="P190" s="13">
        <f t="shared" si="41"/>
        <v>0</v>
      </c>
      <c r="Q190" s="13">
        <f t="shared" si="46"/>
        <v>0</v>
      </c>
      <c r="R190" s="13">
        <f t="shared" si="34"/>
        <v>0</v>
      </c>
      <c r="S190" s="13">
        <f t="shared" si="42"/>
        <v>0</v>
      </c>
      <c r="T190" s="13">
        <f t="shared" si="45"/>
        <v>0</v>
      </c>
      <c r="U190" s="13">
        <f t="shared" si="43"/>
        <v>0</v>
      </c>
      <c r="V190" s="28">
        <f t="shared" si="35"/>
        <v>754.31023943923321</v>
      </c>
      <c r="W190" s="14">
        <f t="shared" si="39"/>
        <v>-76.310239439233214</v>
      </c>
      <c r="X190" s="14">
        <f t="shared" si="40"/>
        <v>5823.2526432731047</v>
      </c>
      <c r="Y190" s="15"/>
      <c r="Z190" s="15"/>
    </row>
    <row r="191" spans="1:26" x14ac:dyDescent="0.25">
      <c r="A191" s="12">
        <v>9</v>
      </c>
      <c r="B191" s="12">
        <v>28</v>
      </c>
      <c r="C191" s="12">
        <v>5</v>
      </c>
      <c r="D191" s="12">
        <v>1761</v>
      </c>
      <c r="E191" s="12" t="s">
        <v>21</v>
      </c>
      <c r="F191" s="12">
        <v>1</v>
      </c>
      <c r="G191" s="12">
        <v>0</v>
      </c>
      <c r="H191" s="12">
        <v>0</v>
      </c>
      <c r="I191" s="12">
        <v>0</v>
      </c>
      <c r="J191" s="12">
        <f t="shared" si="36"/>
        <v>0</v>
      </c>
      <c r="K191" s="12">
        <f t="shared" si="37"/>
        <v>0</v>
      </c>
      <c r="L191" s="12">
        <f t="shared" si="38"/>
        <v>0</v>
      </c>
      <c r="M191" s="13">
        <f t="shared" si="47"/>
        <v>0</v>
      </c>
      <c r="N191" s="13">
        <f t="shared" si="48"/>
        <v>0</v>
      </c>
      <c r="O191" s="13">
        <f t="shared" si="33"/>
        <v>0</v>
      </c>
      <c r="P191" s="13">
        <f t="shared" si="41"/>
        <v>0</v>
      </c>
      <c r="Q191" s="13">
        <f t="shared" si="46"/>
        <v>0</v>
      </c>
      <c r="R191" s="13">
        <f t="shared" si="34"/>
        <v>0</v>
      </c>
      <c r="S191" s="13">
        <f t="shared" si="42"/>
        <v>0</v>
      </c>
      <c r="T191" s="13">
        <f t="shared" si="45"/>
        <v>0</v>
      </c>
      <c r="U191" s="13">
        <f t="shared" si="43"/>
        <v>0</v>
      </c>
      <c r="V191" s="28">
        <f t="shared" si="35"/>
        <v>1575.6423369026948</v>
      </c>
      <c r="W191" s="14">
        <f t="shared" si="39"/>
        <v>185.35766309730525</v>
      </c>
      <c r="X191" s="14">
        <f t="shared" si="40"/>
        <v>34357.463268894113</v>
      </c>
      <c r="Y191" s="15"/>
      <c r="Z191" s="15"/>
    </row>
    <row r="192" spans="1:26" x14ac:dyDescent="0.25">
      <c r="A192" s="12">
        <v>10</v>
      </c>
      <c r="B192" s="12">
        <v>1</v>
      </c>
      <c r="C192" s="12">
        <v>1</v>
      </c>
      <c r="D192" s="12">
        <v>1615</v>
      </c>
      <c r="E192" s="12" t="s">
        <v>58</v>
      </c>
      <c r="F192" s="12">
        <v>0</v>
      </c>
      <c r="G192" s="12">
        <v>1</v>
      </c>
      <c r="H192" s="12">
        <v>0</v>
      </c>
      <c r="I192" s="12">
        <v>0</v>
      </c>
      <c r="J192" s="12">
        <f t="shared" si="36"/>
        <v>1</v>
      </c>
      <c r="K192" s="12">
        <f t="shared" si="37"/>
        <v>0</v>
      </c>
      <c r="L192" s="12">
        <f t="shared" si="38"/>
        <v>0</v>
      </c>
      <c r="M192" s="13">
        <f t="shared" si="47"/>
        <v>0</v>
      </c>
      <c r="N192" s="13">
        <f t="shared" si="48"/>
        <v>0</v>
      </c>
      <c r="O192" s="13">
        <f t="shared" si="33"/>
        <v>0</v>
      </c>
      <c r="P192" s="13">
        <f t="shared" si="41"/>
        <v>0</v>
      </c>
      <c r="Q192" s="13">
        <f t="shared" si="46"/>
        <v>0</v>
      </c>
      <c r="R192" s="13">
        <f t="shared" si="34"/>
        <v>0</v>
      </c>
      <c r="S192" s="13">
        <f t="shared" si="42"/>
        <v>0</v>
      </c>
      <c r="T192" s="13">
        <f t="shared" si="45"/>
        <v>0</v>
      </c>
      <c r="U192" s="13">
        <f t="shared" si="43"/>
        <v>0</v>
      </c>
      <c r="V192" s="28">
        <f t="shared" si="35"/>
        <v>1629.4444094181358</v>
      </c>
      <c r="W192" s="14">
        <f t="shared" si="39"/>
        <v>-14.44440941813582</v>
      </c>
      <c r="X192" s="14">
        <f t="shared" si="40"/>
        <v>208.64096343873078</v>
      </c>
      <c r="Y192" s="15"/>
      <c r="Z192" s="15"/>
    </row>
    <row r="193" spans="1:26" x14ac:dyDescent="0.25">
      <c r="A193" s="12">
        <v>10</v>
      </c>
      <c r="B193" s="12">
        <v>2</v>
      </c>
      <c r="C193" s="12">
        <v>2</v>
      </c>
      <c r="D193" s="12">
        <v>1019</v>
      </c>
      <c r="E193" s="12" t="s">
        <v>51</v>
      </c>
      <c r="F193" s="12">
        <v>0</v>
      </c>
      <c r="G193" s="12">
        <v>0</v>
      </c>
      <c r="H193" s="12">
        <v>0</v>
      </c>
      <c r="I193" s="12">
        <v>0</v>
      </c>
      <c r="J193" s="12">
        <f t="shared" si="36"/>
        <v>0</v>
      </c>
      <c r="K193" s="12">
        <f t="shared" si="37"/>
        <v>1</v>
      </c>
      <c r="L193" s="12">
        <f t="shared" si="38"/>
        <v>0</v>
      </c>
      <c r="M193" s="13">
        <f t="shared" si="47"/>
        <v>0</v>
      </c>
      <c r="N193" s="13">
        <f t="shared" si="48"/>
        <v>0</v>
      </c>
      <c r="O193" s="13">
        <f t="shared" si="33"/>
        <v>0</v>
      </c>
      <c r="P193" s="13">
        <f t="shared" si="41"/>
        <v>0</v>
      </c>
      <c r="Q193" s="13">
        <f t="shared" si="46"/>
        <v>0</v>
      </c>
      <c r="R193" s="13">
        <f t="shared" si="34"/>
        <v>0</v>
      </c>
      <c r="S193" s="13">
        <f t="shared" si="42"/>
        <v>0</v>
      </c>
      <c r="T193" s="13">
        <f t="shared" si="45"/>
        <v>0</v>
      </c>
      <c r="U193" s="13">
        <f t="shared" si="43"/>
        <v>0</v>
      </c>
      <c r="V193" s="28">
        <f t="shared" si="35"/>
        <v>1081.9971450661112</v>
      </c>
      <c r="W193" s="14">
        <f t="shared" si="39"/>
        <v>-62.997145066111216</v>
      </c>
      <c r="X193" s="14">
        <f t="shared" si="40"/>
        <v>3968.6402864806605</v>
      </c>
      <c r="Y193" s="15"/>
      <c r="Z193" s="15"/>
    </row>
    <row r="194" spans="1:26" x14ac:dyDescent="0.25">
      <c r="A194" s="12">
        <v>10</v>
      </c>
      <c r="B194" s="12">
        <v>3</v>
      </c>
      <c r="C194" s="12">
        <v>3</v>
      </c>
      <c r="D194" s="12">
        <v>854</v>
      </c>
      <c r="E194" s="12" t="s">
        <v>48</v>
      </c>
      <c r="F194" s="12">
        <v>0</v>
      </c>
      <c r="G194" s="12">
        <v>0</v>
      </c>
      <c r="H194" s="12">
        <v>0</v>
      </c>
      <c r="I194" s="12">
        <v>0</v>
      </c>
      <c r="J194" s="12">
        <f t="shared" si="36"/>
        <v>0</v>
      </c>
      <c r="K194" s="12">
        <f t="shared" si="37"/>
        <v>0</v>
      </c>
      <c r="L194" s="12">
        <f t="shared" si="38"/>
        <v>1</v>
      </c>
      <c r="M194" s="13">
        <f t="shared" si="47"/>
        <v>0</v>
      </c>
      <c r="N194" s="13">
        <f t="shared" si="48"/>
        <v>0</v>
      </c>
      <c r="O194" s="13">
        <f t="shared" ref="O194:O254" si="49">IF(AND($A194=12,AND($B194&gt;=24,$B194&lt;=31))=TRUE,1,0)</f>
        <v>0</v>
      </c>
      <c r="P194" s="13">
        <f t="shared" si="41"/>
        <v>0</v>
      </c>
      <c r="Q194" s="13">
        <f t="shared" si="46"/>
        <v>0</v>
      </c>
      <c r="R194" s="13">
        <f t="shared" ref="R194:R228" si="50">IF(AND($A194=11,$B194=23)=TRUE,1,0)</f>
        <v>0</v>
      </c>
      <c r="S194" s="13">
        <f t="shared" si="42"/>
        <v>0</v>
      </c>
      <c r="T194" s="13">
        <f t="shared" si="45"/>
        <v>0</v>
      </c>
      <c r="U194" s="13">
        <f t="shared" si="43"/>
        <v>0</v>
      </c>
      <c r="V194" s="28">
        <f t="shared" ref="V194:V257" si="51">상수+VLOOKUP(C194,요일효과,2,FALSE)+VLOOKUP(A194,월효과,2,FALSE)+MMULT(F194:U194,$AB$21:$AB$36)</f>
        <v>1022.0801062971605</v>
      </c>
      <c r="W194" s="14">
        <f t="shared" si="39"/>
        <v>-168.08010629716046</v>
      </c>
      <c r="X194" s="14">
        <f t="shared" si="40"/>
        <v>28250.922132864758</v>
      </c>
      <c r="Y194" s="15"/>
      <c r="Z194" s="15"/>
    </row>
    <row r="195" spans="1:26" x14ac:dyDescent="0.25">
      <c r="A195" s="12">
        <v>10</v>
      </c>
      <c r="B195" s="12">
        <v>4</v>
      </c>
      <c r="C195" s="12">
        <v>4</v>
      </c>
      <c r="D195" s="12">
        <v>897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f t="shared" ref="J195:J257" si="52">IF($B195=1,1,0)</f>
        <v>0</v>
      </c>
      <c r="K195" s="12">
        <f t="shared" ref="K195:K257" si="53">IF($B195=2,1,0)</f>
        <v>0</v>
      </c>
      <c r="L195" s="12">
        <f t="shared" ref="L195:L257" si="54">IF($B195=3,1,0)</f>
        <v>0</v>
      </c>
      <c r="M195" s="13">
        <f t="shared" si="47"/>
        <v>0</v>
      </c>
      <c r="N195" s="13">
        <f t="shared" si="48"/>
        <v>0</v>
      </c>
      <c r="O195" s="13">
        <f t="shared" si="49"/>
        <v>0</v>
      </c>
      <c r="P195" s="13">
        <f t="shared" si="41"/>
        <v>0</v>
      </c>
      <c r="Q195" s="13">
        <f t="shared" si="46"/>
        <v>0</v>
      </c>
      <c r="R195" s="13">
        <f t="shared" si="50"/>
        <v>0</v>
      </c>
      <c r="S195" s="13">
        <f t="shared" si="42"/>
        <v>0</v>
      </c>
      <c r="T195" s="13">
        <f t="shared" si="45"/>
        <v>0</v>
      </c>
      <c r="U195" s="13">
        <f t="shared" si="43"/>
        <v>0</v>
      </c>
      <c r="V195" s="28">
        <f t="shared" si="51"/>
        <v>761.34549227794082</v>
      </c>
      <c r="W195" s="14">
        <f t="shared" ref="W195:W255" si="55">D195-V195</f>
        <v>135.65450772205918</v>
      </c>
      <c r="X195" s="14">
        <f t="shared" ref="X195:X255" si="56">W195^2</f>
        <v>18402.145465314214</v>
      </c>
      <c r="Y195" s="15"/>
      <c r="Z195" s="15"/>
    </row>
    <row r="196" spans="1:26" x14ac:dyDescent="0.25">
      <c r="A196" s="12">
        <v>10</v>
      </c>
      <c r="B196" s="12">
        <v>5</v>
      </c>
      <c r="C196" s="12">
        <v>5</v>
      </c>
      <c r="D196" s="12">
        <v>1307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f t="shared" si="52"/>
        <v>0</v>
      </c>
      <c r="K196" s="12">
        <f t="shared" si="53"/>
        <v>0</v>
      </c>
      <c r="L196" s="12">
        <f t="shared" si="54"/>
        <v>0</v>
      </c>
      <c r="M196" s="13">
        <f t="shared" si="47"/>
        <v>0</v>
      </c>
      <c r="N196" s="13">
        <f t="shared" si="48"/>
        <v>0</v>
      </c>
      <c r="O196" s="13">
        <f t="shared" si="49"/>
        <v>0</v>
      </c>
      <c r="P196" s="13">
        <f t="shared" si="41"/>
        <v>0</v>
      </c>
      <c r="Q196" s="13">
        <f t="shared" si="46"/>
        <v>0</v>
      </c>
      <c r="R196" s="13">
        <f t="shared" si="50"/>
        <v>0</v>
      </c>
      <c r="S196" s="13">
        <f t="shared" si="42"/>
        <v>0</v>
      </c>
      <c r="T196" s="13">
        <f t="shared" si="45"/>
        <v>0</v>
      </c>
      <c r="U196" s="13">
        <f t="shared" si="43"/>
        <v>0</v>
      </c>
      <c r="V196" s="28">
        <f t="shared" si="51"/>
        <v>1215.7530610163087</v>
      </c>
      <c r="W196" s="14">
        <f t="shared" si="55"/>
        <v>91.24693898369128</v>
      </c>
      <c r="X196" s="14">
        <f t="shared" si="56"/>
        <v>8326.00387389348</v>
      </c>
      <c r="Y196" s="15"/>
      <c r="Z196" s="15"/>
    </row>
    <row r="197" spans="1:26" x14ac:dyDescent="0.25">
      <c r="A197" s="12">
        <v>10</v>
      </c>
      <c r="B197" s="12">
        <v>8</v>
      </c>
      <c r="C197" s="12">
        <v>1</v>
      </c>
      <c r="D197" s="12">
        <v>796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f t="shared" si="52"/>
        <v>0</v>
      </c>
      <c r="K197" s="12">
        <f t="shared" si="53"/>
        <v>0</v>
      </c>
      <c r="L197" s="12">
        <f t="shared" si="54"/>
        <v>0</v>
      </c>
      <c r="M197" s="13">
        <f t="shared" si="47"/>
        <v>0</v>
      </c>
      <c r="N197" s="13">
        <f t="shared" si="48"/>
        <v>0</v>
      </c>
      <c r="O197" s="13">
        <f t="shared" si="49"/>
        <v>0</v>
      </c>
      <c r="P197" s="13">
        <f t="shared" si="41"/>
        <v>0</v>
      </c>
      <c r="Q197" s="13">
        <f t="shared" si="46"/>
        <v>0</v>
      </c>
      <c r="R197" s="13">
        <f t="shared" si="50"/>
        <v>0</v>
      </c>
      <c r="S197" s="13">
        <f t="shared" si="42"/>
        <v>0</v>
      </c>
      <c r="T197" s="13">
        <f t="shared" si="45"/>
        <v>0</v>
      </c>
      <c r="U197" s="13">
        <f t="shared" si="43"/>
        <v>0</v>
      </c>
      <c r="V197" s="28">
        <f t="shared" si="51"/>
        <v>987.47144119624431</v>
      </c>
      <c r="W197" s="14">
        <f t="shared" si="55"/>
        <v>-191.47144119624431</v>
      </c>
      <c r="X197" s="14">
        <f t="shared" si="56"/>
        <v>36661.312793766847</v>
      </c>
      <c r="Y197" s="15"/>
      <c r="Z197" s="15"/>
    </row>
    <row r="198" spans="1:26" x14ac:dyDescent="0.25">
      <c r="A198" s="12">
        <v>10</v>
      </c>
      <c r="B198" s="12">
        <v>9</v>
      </c>
      <c r="C198" s="12">
        <v>2</v>
      </c>
      <c r="D198" s="12">
        <v>648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f t="shared" si="52"/>
        <v>0</v>
      </c>
      <c r="K198" s="12">
        <f t="shared" si="53"/>
        <v>0</v>
      </c>
      <c r="L198" s="12">
        <f t="shared" si="54"/>
        <v>0</v>
      </c>
      <c r="M198" s="13">
        <f t="shared" si="47"/>
        <v>0</v>
      </c>
      <c r="N198" s="13">
        <f t="shared" si="48"/>
        <v>0</v>
      </c>
      <c r="O198" s="13">
        <f t="shared" si="49"/>
        <v>0</v>
      </c>
      <c r="P198" s="13">
        <f t="shared" si="41"/>
        <v>0</v>
      </c>
      <c r="Q198" s="13">
        <f t="shared" si="46"/>
        <v>0</v>
      </c>
      <c r="R198" s="13">
        <f t="shared" si="50"/>
        <v>0</v>
      </c>
      <c r="S198" s="13">
        <f t="shared" si="42"/>
        <v>0</v>
      </c>
      <c r="T198" s="13">
        <f t="shared" si="45"/>
        <v>0</v>
      </c>
      <c r="U198" s="13">
        <f t="shared" si="43"/>
        <v>0</v>
      </c>
      <c r="V198" s="28">
        <f t="shared" si="51"/>
        <v>727.77175642710074</v>
      </c>
      <c r="W198" s="14">
        <f t="shared" si="55"/>
        <v>-79.77175642710074</v>
      </c>
      <c r="X198" s="14">
        <f t="shared" si="56"/>
        <v>6363.5331234646883</v>
      </c>
      <c r="Y198" s="15"/>
      <c r="Z198" s="15"/>
    </row>
    <row r="199" spans="1:26" x14ac:dyDescent="0.25">
      <c r="A199" s="12">
        <v>10</v>
      </c>
      <c r="B199" s="12">
        <v>10</v>
      </c>
      <c r="C199" s="12">
        <v>3</v>
      </c>
      <c r="D199" s="12">
        <v>735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f t="shared" si="52"/>
        <v>0</v>
      </c>
      <c r="K199" s="12">
        <f t="shared" si="53"/>
        <v>0</v>
      </c>
      <c r="L199" s="12">
        <f t="shared" si="54"/>
        <v>0</v>
      </c>
      <c r="M199" s="13">
        <f t="shared" si="47"/>
        <v>0</v>
      </c>
      <c r="N199" s="13">
        <f t="shared" si="48"/>
        <v>0</v>
      </c>
      <c r="O199" s="13">
        <f t="shared" si="49"/>
        <v>0</v>
      </c>
      <c r="P199" s="13">
        <f t="shared" si="41"/>
        <v>0</v>
      </c>
      <c r="Q199" s="13">
        <f t="shared" si="46"/>
        <v>0</v>
      </c>
      <c r="R199" s="13">
        <f t="shared" si="50"/>
        <v>0</v>
      </c>
      <c r="S199" s="13">
        <f t="shared" si="42"/>
        <v>0</v>
      </c>
      <c r="T199" s="13">
        <f t="shared" si="45"/>
        <v>0</v>
      </c>
      <c r="U199" s="13">
        <f t="shared" si="43"/>
        <v>0</v>
      </c>
      <c r="V199" s="28">
        <f t="shared" si="51"/>
        <v>717.78073802671838</v>
      </c>
      <c r="W199" s="14">
        <f t="shared" si="55"/>
        <v>17.219261973281618</v>
      </c>
      <c r="X199" s="14">
        <f t="shared" si="56"/>
        <v>296.50298290450235</v>
      </c>
      <c r="Y199" s="15"/>
      <c r="Z199" s="15"/>
    </row>
    <row r="200" spans="1:26" x14ac:dyDescent="0.25">
      <c r="A200" s="12">
        <v>10</v>
      </c>
      <c r="B200" s="12">
        <v>11</v>
      </c>
      <c r="C200" s="12">
        <v>4</v>
      </c>
      <c r="D200" s="12">
        <v>843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f t="shared" si="52"/>
        <v>0</v>
      </c>
      <c r="K200" s="12">
        <f t="shared" si="53"/>
        <v>0</v>
      </c>
      <c r="L200" s="12">
        <f t="shared" si="54"/>
        <v>0</v>
      </c>
      <c r="M200" s="13">
        <f t="shared" si="47"/>
        <v>0</v>
      </c>
      <c r="N200" s="13">
        <f t="shared" si="48"/>
        <v>0</v>
      </c>
      <c r="O200" s="13">
        <f t="shared" si="49"/>
        <v>0</v>
      </c>
      <c r="P200" s="13">
        <f t="shared" si="41"/>
        <v>0</v>
      </c>
      <c r="Q200" s="13">
        <f t="shared" si="46"/>
        <v>0</v>
      </c>
      <c r="R200" s="13">
        <f t="shared" si="50"/>
        <v>0</v>
      </c>
      <c r="S200" s="13">
        <f t="shared" si="42"/>
        <v>0</v>
      </c>
      <c r="T200" s="13">
        <f t="shared" si="45"/>
        <v>0</v>
      </c>
      <c r="U200" s="13">
        <f t="shared" si="43"/>
        <v>0</v>
      </c>
      <c r="V200" s="28">
        <f t="shared" si="51"/>
        <v>761.34549227794082</v>
      </c>
      <c r="W200" s="14">
        <f t="shared" si="55"/>
        <v>81.654507722059179</v>
      </c>
      <c r="X200" s="14">
        <f t="shared" si="56"/>
        <v>6667.4586313318223</v>
      </c>
      <c r="Y200" s="15"/>
      <c r="Z200" s="15"/>
    </row>
    <row r="201" spans="1:26" x14ac:dyDescent="0.25">
      <c r="A201" s="12">
        <v>10</v>
      </c>
      <c r="B201" s="12">
        <v>12</v>
      </c>
      <c r="C201" s="12">
        <v>5</v>
      </c>
      <c r="D201" s="12">
        <v>1759</v>
      </c>
      <c r="E201" s="12" t="s">
        <v>21</v>
      </c>
      <c r="F201" s="12">
        <v>1</v>
      </c>
      <c r="G201" s="12">
        <v>0</v>
      </c>
      <c r="H201" s="12">
        <v>0</v>
      </c>
      <c r="I201" s="12">
        <v>0</v>
      </c>
      <c r="J201" s="12">
        <f t="shared" si="52"/>
        <v>0</v>
      </c>
      <c r="K201" s="12">
        <f t="shared" si="53"/>
        <v>0</v>
      </c>
      <c r="L201" s="12">
        <f t="shared" si="54"/>
        <v>0</v>
      </c>
      <c r="M201" s="13">
        <f t="shared" si="47"/>
        <v>0</v>
      </c>
      <c r="N201" s="13">
        <f t="shared" si="48"/>
        <v>0</v>
      </c>
      <c r="O201" s="13">
        <f t="shared" si="49"/>
        <v>0</v>
      </c>
      <c r="P201" s="13">
        <f t="shared" si="41"/>
        <v>0</v>
      </c>
      <c r="Q201" s="13">
        <f t="shared" si="46"/>
        <v>0</v>
      </c>
      <c r="R201" s="13">
        <f t="shared" si="50"/>
        <v>0</v>
      </c>
      <c r="S201" s="13">
        <f t="shared" si="42"/>
        <v>0</v>
      </c>
      <c r="T201" s="13">
        <f t="shared" si="45"/>
        <v>0</v>
      </c>
      <c r="U201" s="13">
        <f t="shared" si="43"/>
        <v>0</v>
      </c>
      <c r="V201" s="28">
        <f t="shared" si="51"/>
        <v>1582.6775897414022</v>
      </c>
      <c r="W201" s="14">
        <f t="shared" si="55"/>
        <v>176.32241025859776</v>
      </c>
      <c r="X201" s="14">
        <f t="shared" si="56"/>
        <v>31089.59235940126</v>
      </c>
      <c r="Y201" s="15"/>
      <c r="Z201" s="15"/>
    </row>
    <row r="202" spans="1:26" x14ac:dyDescent="0.25">
      <c r="A202" s="12">
        <v>10</v>
      </c>
      <c r="B202" s="12">
        <v>15</v>
      </c>
      <c r="C202" s="12">
        <v>1</v>
      </c>
      <c r="D202" s="12">
        <v>1151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f t="shared" si="52"/>
        <v>0</v>
      </c>
      <c r="K202" s="12">
        <f t="shared" si="53"/>
        <v>0</v>
      </c>
      <c r="L202" s="12">
        <f t="shared" si="54"/>
        <v>0</v>
      </c>
      <c r="M202" s="13">
        <f t="shared" si="47"/>
        <v>0</v>
      </c>
      <c r="N202" s="13">
        <f t="shared" si="48"/>
        <v>0</v>
      </c>
      <c r="O202" s="13">
        <f t="shared" si="49"/>
        <v>0</v>
      </c>
      <c r="P202" s="13">
        <f t="shared" si="41"/>
        <v>0</v>
      </c>
      <c r="Q202" s="13">
        <f t="shared" si="46"/>
        <v>0</v>
      </c>
      <c r="R202" s="13">
        <f t="shared" si="50"/>
        <v>0</v>
      </c>
      <c r="S202" s="13">
        <f t="shared" si="42"/>
        <v>0</v>
      </c>
      <c r="T202" s="13">
        <f t="shared" si="45"/>
        <v>0</v>
      </c>
      <c r="U202" s="13">
        <f t="shared" si="43"/>
        <v>0</v>
      </c>
      <c r="V202" s="28">
        <f t="shared" si="51"/>
        <v>987.47144119624431</v>
      </c>
      <c r="W202" s="14">
        <f t="shared" si="55"/>
        <v>163.52855880375569</v>
      </c>
      <c r="X202" s="14">
        <f t="shared" si="56"/>
        <v>26741.58954443338</v>
      </c>
      <c r="Y202" s="15"/>
      <c r="Z202" s="15"/>
    </row>
    <row r="203" spans="1:26" x14ac:dyDescent="0.25">
      <c r="A203" s="12">
        <v>10</v>
      </c>
      <c r="B203" s="12">
        <v>16</v>
      </c>
      <c r="C203" s="12">
        <v>2</v>
      </c>
      <c r="D203" s="12">
        <v>752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f t="shared" si="52"/>
        <v>0</v>
      </c>
      <c r="K203" s="12">
        <f t="shared" si="53"/>
        <v>0</v>
      </c>
      <c r="L203" s="12">
        <f t="shared" si="54"/>
        <v>0</v>
      </c>
      <c r="M203" s="13">
        <f t="shared" si="47"/>
        <v>0</v>
      </c>
      <c r="N203" s="13">
        <f t="shared" si="48"/>
        <v>0</v>
      </c>
      <c r="O203" s="13">
        <f t="shared" si="49"/>
        <v>0</v>
      </c>
      <c r="P203" s="13">
        <f t="shared" ref="P203:P249" si="57">IF(AND($A203=12,AND($B203&gt;=17,$B203&lt;=21))=TRUE,1,0)</f>
        <v>0</v>
      </c>
      <c r="Q203" s="13">
        <f t="shared" si="46"/>
        <v>0</v>
      </c>
      <c r="R203" s="13">
        <f t="shared" si="50"/>
        <v>0</v>
      </c>
      <c r="S203" s="13">
        <f t="shared" ref="S203:S257" si="58">IF(AND($A203=4,$B203=12)=TRUE,1,0)</f>
        <v>0</v>
      </c>
      <c r="T203" s="13">
        <f t="shared" si="45"/>
        <v>0</v>
      </c>
      <c r="U203" s="13">
        <f t="shared" si="43"/>
        <v>0</v>
      </c>
      <c r="V203" s="28">
        <f t="shared" si="51"/>
        <v>727.77175642710074</v>
      </c>
      <c r="W203" s="14">
        <f t="shared" si="55"/>
        <v>24.22824357289926</v>
      </c>
      <c r="X203" s="14">
        <f t="shared" si="56"/>
        <v>587.00778662773428</v>
      </c>
      <c r="Y203" s="15"/>
      <c r="Z203" s="15"/>
    </row>
    <row r="204" spans="1:26" x14ac:dyDescent="0.25">
      <c r="A204" s="12">
        <v>10</v>
      </c>
      <c r="B204" s="12">
        <v>17</v>
      </c>
      <c r="C204" s="12">
        <v>3</v>
      </c>
      <c r="D204" s="12">
        <v>693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f t="shared" si="52"/>
        <v>0</v>
      </c>
      <c r="K204" s="12">
        <f t="shared" si="53"/>
        <v>0</v>
      </c>
      <c r="L204" s="12">
        <f t="shared" si="54"/>
        <v>0</v>
      </c>
      <c r="M204" s="13">
        <f t="shared" si="47"/>
        <v>0</v>
      </c>
      <c r="N204" s="13">
        <f t="shared" si="48"/>
        <v>0</v>
      </c>
      <c r="O204" s="13">
        <f t="shared" si="49"/>
        <v>0</v>
      </c>
      <c r="P204" s="13">
        <f t="shared" si="57"/>
        <v>0</v>
      </c>
      <c r="Q204" s="13">
        <f t="shared" si="46"/>
        <v>0</v>
      </c>
      <c r="R204" s="13">
        <f t="shared" si="50"/>
        <v>0</v>
      </c>
      <c r="S204" s="13">
        <f t="shared" si="58"/>
        <v>0</v>
      </c>
      <c r="T204" s="13">
        <f t="shared" si="45"/>
        <v>0</v>
      </c>
      <c r="U204" s="13">
        <f t="shared" si="43"/>
        <v>0</v>
      </c>
      <c r="V204" s="28">
        <f t="shared" si="51"/>
        <v>717.78073802671838</v>
      </c>
      <c r="W204" s="14">
        <f t="shared" si="55"/>
        <v>-24.780738026718382</v>
      </c>
      <c r="X204" s="14">
        <f t="shared" si="56"/>
        <v>614.08497714884641</v>
      </c>
      <c r="Y204" s="15"/>
      <c r="Z204" s="15"/>
    </row>
    <row r="205" spans="1:26" x14ac:dyDescent="0.25">
      <c r="A205" s="12">
        <v>10</v>
      </c>
      <c r="B205" s="12">
        <v>18</v>
      </c>
      <c r="C205" s="12">
        <v>4</v>
      </c>
      <c r="D205" s="12">
        <v>649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f t="shared" si="52"/>
        <v>0</v>
      </c>
      <c r="K205" s="12">
        <f t="shared" si="53"/>
        <v>0</v>
      </c>
      <c r="L205" s="12">
        <f t="shared" si="54"/>
        <v>0</v>
      </c>
      <c r="M205" s="13">
        <f t="shared" si="47"/>
        <v>0</v>
      </c>
      <c r="N205" s="13">
        <f t="shared" si="48"/>
        <v>0</v>
      </c>
      <c r="O205" s="13">
        <f t="shared" si="49"/>
        <v>0</v>
      </c>
      <c r="P205" s="13">
        <f t="shared" si="57"/>
        <v>0</v>
      </c>
      <c r="Q205" s="13">
        <f t="shared" si="46"/>
        <v>0</v>
      </c>
      <c r="R205" s="13">
        <f t="shared" si="50"/>
        <v>0</v>
      </c>
      <c r="S205" s="13">
        <f t="shared" si="58"/>
        <v>0</v>
      </c>
      <c r="T205" s="13">
        <f t="shared" si="45"/>
        <v>0</v>
      </c>
      <c r="U205" s="13">
        <f t="shared" ref="U205:U257" si="59">IF(AND($A205=4,$B205=16)=TRUE,1,0)</f>
        <v>0</v>
      </c>
      <c r="V205" s="28">
        <f t="shared" si="51"/>
        <v>761.34549227794082</v>
      </c>
      <c r="W205" s="14">
        <f t="shared" si="55"/>
        <v>-112.34549227794082</v>
      </c>
      <c r="X205" s="14">
        <f t="shared" si="56"/>
        <v>12621.509635172861</v>
      </c>
      <c r="Y205" s="15"/>
      <c r="Z205" s="15"/>
    </row>
    <row r="206" spans="1:26" x14ac:dyDescent="0.25">
      <c r="A206" s="12">
        <v>10</v>
      </c>
      <c r="B206" s="12">
        <v>19</v>
      </c>
      <c r="C206" s="12">
        <v>5</v>
      </c>
      <c r="D206" s="12">
        <v>1158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f t="shared" si="52"/>
        <v>0</v>
      </c>
      <c r="K206" s="12">
        <f t="shared" si="53"/>
        <v>0</v>
      </c>
      <c r="L206" s="12">
        <f t="shared" si="54"/>
        <v>0</v>
      </c>
      <c r="M206" s="13">
        <f t="shared" si="47"/>
        <v>0</v>
      </c>
      <c r="N206" s="13">
        <f t="shared" si="48"/>
        <v>0</v>
      </c>
      <c r="O206" s="13">
        <f t="shared" si="49"/>
        <v>0</v>
      </c>
      <c r="P206" s="13">
        <f t="shared" si="57"/>
        <v>0</v>
      </c>
      <c r="Q206" s="13">
        <f t="shared" si="46"/>
        <v>0</v>
      </c>
      <c r="R206" s="13">
        <f t="shared" si="50"/>
        <v>0</v>
      </c>
      <c r="S206" s="13">
        <f t="shared" si="58"/>
        <v>0</v>
      </c>
      <c r="T206" s="13">
        <f t="shared" si="45"/>
        <v>0</v>
      </c>
      <c r="U206" s="13">
        <f t="shared" si="59"/>
        <v>0</v>
      </c>
      <c r="V206" s="28">
        <f t="shared" si="51"/>
        <v>1215.7530610163087</v>
      </c>
      <c r="W206" s="14">
        <f t="shared" si="55"/>
        <v>-57.75306101630872</v>
      </c>
      <c r="X206" s="14">
        <f t="shared" si="56"/>
        <v>3335.4160567534782</v>
      </c>
      <c r="Y206" s="15"/>
      <c r="Z206" s="15"/>
    </row>
    <row r="207" spans="1:26" x14ac:dyDescent="0.25">
      <c r="A207" s="12">
        <v>10</v>
      </c>
      <c r="B207" s="12">
        <v>22</v>
      </c>
      <c r="C207" s="12">
        <v>1</v>
      </c>
      <c r="D207" s="12">
        <v>931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f t="shared" si="52"/>
        <v>0</v>
      </c>
      <c r="K207" s="12">
        <f t="shared" si="53"/>
        <v>0</v>
      </c>
      <c r="L207" s="12">
        <f t="shared" si="54"/>
        <v>0</v>
      </c>
      <c r="M207" s="13">
        <f t="shared" si="47"/>
        <v>0</v>
      </c>
      <c r="N207" s="13">
        <f t="shared" si="48"/>
        <v>0</v>
      </c>
      <c r="O207" s="13">
        <f t="shared" si="49"/>
        <v>0</v>
      </c>
      <c r="P207" s="13">
        <f t="shared" si="57"/>
        <v>0</v>
      </c>
      <c r="Q207" s="13">
        <f t="shared" si="46"/>
        <v>0</v>
      </c>
      <c r="R207" s="13">
        <f t="shared" si="50"/>
        <v>0</v>
      </c>
      <c r="S207" s="13">
        <f t="shared" si="58"/>
        <v>0</v>
      </c>
      <c r="T207" s="13">
        <f t="shared" si="45"/>
        <v>0</v>
      </c>
      <c r="U207" s="13">
        <f t="shared" si="59"/>
        <v>0</v>
      </c>
      <c r="V207" s="28">
        <f t="shared" si="51"/>
        <v>987.47144119624431</v>
      </c>
      <c r="W207" s="14">
        <f t="shared" si="55"/>
        <v>-56.471441196244314</v>
      </c>
      <c r="X207" s="14">
        <f t="shared" si="56"/>
        <v>3189.0236707808795</v>
      </c>
      <c r="Y207" s="15"/>
      <c r="Z207" s="15"/>
    </row>
    <row r="208" spans="1:26" x14ac:dyDescent="0.25">
      <c r="A208" s="12">
        <v>10</v>
      </c>
      <c r="B208" s="12">
        <v>23</v>
      </c>
      <c r="C208" s="12">
        <v>2</v>
      </c>
      <c r="D208" s="12">
        <v>761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f t="shared" si="52"/>
        <v>0</v>
      </c>
      <c r="K208" s="12">
        <f t="shared" si="53"/>
        <v>0</v>
      </c>
      <c r="L208" s="12">
        <f t="shared" si="54"/>
        <v>0</v>
      </c>
      <c r="M208" s="13">
        <f t="shared" si="47"/>
        <v>0</v>
      </c>
      <c r="N208" s="13">
        <f t="shared" si="48"/>
        <v>0</v>
      </c>
      <c r="O208" s="13">
        <f t="shared" si="49"/>
        <v>0</v>
      </c>
      <c r="P208" s="13">
        <f t="shared" si="57"/>
        <v>0</v>
      </c>
      <c r="Q208" s="13">
        <f t="shared" si="46"/>
        <v>0</v>
      </c>
      <c r="R208" s="13">
        <f t="shared" si="50"/>
        <v>0</v>
      </c>
      <c r="S208" s="13">
        <f t="shared" si="58"/>
        <v>0</v>
      </c>
      <c r="T208" s="13">
        <f t="shared" si="45"/>
        <v>0</v>
      </c>
      <c r="U208" s="13">
        <f t="shared" si="59"/>
        <v>0</v>
      </c>
      <c r="V208" s="28">
        <f t="shared" si="51"/>
        <v>727.77175642710074</v>
      </c>
      <c r="W208" s="14">
        <f t="shared" si="55"/>
        <v>33.22824357289926</v>
      </c>
      <c r="X208" s="14">
        <f t="shared" si="56"/>
        <v>1104.1161709399209</v>
      </c>
      <c r="Y208" s="15"/>
      <c r="Z208" s="15"/>
    </row>
    <row r="209" spans="1:26" x14ac:dyDescent="0.25">
      <c r="A209" s="12">
        <v>10</v>
      </c>
      <c r="B209" s="12">
        <v>24</v>
      </c>
      <c r="C209" s="12">
        <v>3</v>
      </c>
      <c r="D209" s="12">
        <v>670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f t="shared" si="52"/>
        <v>0</v>
      </c>
      <c r="K209" s="12">
        <f t="shared" si="53"/>
        <v>0</v>
      </c>
      <c r="L209" s="12">
        <f t="shared" si="54"/>
        <v>0</v>
      </c>
      <c r="M209" s="13">
        <f t="shared" si="47"/>
        <v>0</v>
      </c>
      <c r="N209" s="13">
        <f t="shared" si="48"/>
        <v>0</v>
      </c>
      <c r="O209" s="13">
        <f t="shared" si="49"/>
        <v>0</v>
      </c>
      <c r="P209" s="13">
        <f t="shared" si="57"/>
        <v>0</v>
      </c>
      <c r="Q209" s="13">
        <f t="shared" si="46"/>
        <v>0</v>
      </c>
      <c r="R209" s="13">
        <f t="shared" si="50"/>
        <v>0</v>
      </c>
      <c r="S209" s="13">
        <f t="shared" si="58"/>
        <v>0</v>
      </c>
      <c r="T209" s="13">
        <f t="shared" si="45"/>
        <v>0</v>
      </c>
      <c r="U209" s="13">
        <f t="shared" si="59"/>
        <v>0</v>
      </c>
      <c r="V209" s="28">
        <f t="shared" si="51"/>
        <v>717.78073802671838</v>
      </c>
      <c r="W209" s="14">
        <f t="shared" si="55"/>
        <v>-47.780738026718382</v>
      </c>
      <c r="X209" s="14">
        <f t="shared" si="56"/>
        <v>2282.9989263778921</v>
      </c>
      <c r="Y209" s="15"/>
      <c r="Z209" s="15"/>
    </row>
    <row r="210" spans="1:26" x14ac:dyDescent="0.25">
      <c r="A210" s="12">
        <v>10</v>
      </c>
      <c r="B210" s="12">
        <v>25</v>
      </c>
      <c r="C210" s="12">
        <v>4</v>
      </c>
      <c r="D210" s="12">
        <v>820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f t="shared" si="52"/>
        <v>0</v>
      </c>
      <c r="K210" s="12">
        <f t="shared" si="53"/>
        <v>0</v>
      </c>
      <c r="L210" s="12">
        <f t="shared" si="54"/>
        <v>0</v>
      </c>
      <c r="M210" s="13">
        <f t="shared" si="47"/>
        <v>0</v>
      </c>
      <c r="N210" s="13">
        <f t="shared" si="48"/>
        <v>0</v>
      </c>
      <c r="O210" s="13">
        <f t="shared" si="49"/>
        <v>0</v>
      </c>
      <c r="P210" s="13">
        <f t="shared" si="57"/>
        <v>0</v>
      </c>
      <c r="Q210" s="13">
        <f t="shared" si="46"/>
        <v>0</v>
      </c>
      <c r="R210" s="13">
        <f t="shared" si="50"/>
        <v>0</v>
      </c>
      <c r="S210" s="13">
        <f t="shared" si="58"/>
        <v>0</v>
      </c>
      <c r="T210" s="13">
        <f t="shared" si="45"/>
        <v>0</v>
      </c>
      <c r="U210" s="13">
        <f t="shared" si="59"/>
        <v>0</v>
      </c>
      <c r="V210" s="28">
        <f t="shared" si="51"/>
        <v>761.34549227794082</v>
      </c>
      <c r="W210" s="14">
        <f t="shared" si="55"/>
        <v>58.654507722059179</v>
      </c>
      <c r="X210" s="14">
        <f t="shared" si="56"/>
        <v>3440.3512761171</v>
      </c>
      <c r="Y210" s="15"/>
      <c r="Z210" s="15"/>
    </row>
    <row r="211" spans="1:26" x14ac:dyDescent="0.25">
      <c r="A211" s="12">
        <v>10</v>
      </c>
      <c r="B211" s="12">
        <v>26</v>
      </c>
      <c r="C211" s="12">
        <v>5</v>
      </c>
      <c r="D211" s="12">
        <v>1543</v>
      </c>
      <c r="E211" s="12" t="s">
        <v>22</v>
      </c>
      <c r="F211" s="12">
        <v>1</v>
      </c>
      <c r="G211" s="12">
        <v>0</v>
      </c>
      <c r="H211" s="12">
        <v>0</v>
      </c>
      <c r="I211" s="12">
        <v>0</v>
      </c>
      <c r="J211" s="12">
        <f t="shared" si="52"/>
        <v>0</v>
      </c>
      <c r="K211" s="12">
        <f t="shared" si="53"/>
        <v>0</v>
      </c>
      <c r="L211" s="12">
        <f t="shared" si="54"/>
        <v>0</v>
      </c>
      <c r="M211" s="13">
        <f t="shared" ref="M211:M242" si="60">IF(AND(A211=3,B211=9)=TRUE,1,0)</f>
        <v>0</v>
      </c>
      <c r="N211" s="13">
        <f t="shared" si="48"/>
        <v>0</v>
      </c>
      <c r="O211" s="13">
        <f t="shared" si="49"/>
        <v>0</v>
      </c>
      <c r="P211" s="13">
        <f t="shared" si="57"/>
        <v>0</v>
      </c>
      <c r="Q211" s="13">
        <f t="shared" si="46"/>
        <v>0</v>
      </c>
      <c r="R211" s="13">
        <f t="shared" si="50"/>
        <v>0</v>
      </c>
      <c r="S211" s="13">
        <f t="shared" si="58"/>
        <v>0</v>
      </c>
      <c r="T211" s="13">
        <f t="shared" si="45"/>
        <v>0</v>
      </c>
      <c r="U211" s="13">
        <f t="shared" si="59"/>
        <v>0</v>
      </c>
      <c r="V211" s="28">
        <f t="shared" si="51"/>
        <v>1582.6775897414022</v>
      </c>
      <c r="W211" s="14">
        <f t="shared" si="55"/>
        <v>-39.677589741402244</v>
      </c>
      <c r="X211" s="14">
        <f t="shared" si="56"/>
        <v>1574.3111276870286</v>
      </c>
      <c r="Y211" s="15"/>
      <c r="Z211" s="15"/>
    </row>
    <row r="212" spans="1:26" x14ac:dyDescent="0.25">
      <c r="A212" s="12">
        <v>10</v>
      </c>
      <c r="B212" s="12">
        <v>29</v>
      </c>
      <c r="C212" s="12">
        <v>1</v>
      </c>
      <c r="D212" s="12">
        <v>974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f t="shared" si="52"/>
        <v>0</v>
      </c>
      <c r="K212" s="12">
        <f t="shared" si="53"/>
        <v>0</v>
      </c>
      <c r="L212" s="12">
        <f t="shared" si="54"/>
        <v>0</v>
      </c>
      <c r="M212" s="13">
        <f t="shared" si="60"/>
        <v>0</v>
      </c>
      <c r="N212" s="13">
        <f t="shared" si="48"/>
        <v>0</v>
      </c>
      <c r="O212" s="13">
        <f t="shared" si="49"/>
        <v>0</v>
      </c>
      <c r="P212" s="13">
        <f t="shared" si="57"/>
        <v>0</v>
      </c>
      <c r="Q212" s="13">
        <f t="shared" si="46"/>
        <v>0</v>
      </c>
      <c r="R212" s="13">
        <f t="shared" si="50"/>
        <v>0</v>
      </c>
      <c r="S212" s="13">
        <f t="shared" si="58"/>
        <v>0</v>
      </c>
      <c r="T212" s="13">
        <f t="shared" si="45"/>
        <v>0</v>
      </c>
      <c r="U212" s="13">
        <f t="shared" si="59"/>
        <v>0</v>
      </c>
      <c r="V212" s="28">
        <f t="shared" si="51"/>
        <v>987.47144119624431</v>
      </c>
      <c r="W212" s="14">
        <f t="shared" si="55"/>
        <v>-13.471441196244314</v>
      </c>
      <c r="X212" s="14">
        <f t="shared" si="56"/>
        <v>181.47972790386842</v>
      </c>
      <c r="Y212" s="15"/>
      <c r="Z212" s="15"/>
    </row>
    <row r="213" spans="1:26" x14ac:dyDescent="0.25">
      <c r="A213" s="12">
        <v>10</v>
      </c>
      <c r="B213" s="12">
        <v>30</v>
      </c>
      <c r="C213" s="12">
        <v>2</v>
      </c>
      <c r="D213" s="12">
        <v>685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f t="shared" si="52"/>
        <v>0</v>
      </c>
      <c r="K213" s="12">
        <f t="shared" si="53"/>
        <v>0</v>
      </c>
      <c r="L213" s="12">
        <f t="shared" si="54"/>
        <v>0</v>
      </c>
      <c r="M213" s="13">
        <f t="shared" si="60"/>
        <v>0</v>
      </c>
      <c r="N213" s="13">
        <f t="shared" si="48"/>
        <v>0</v>
      </c>
      <c r="O213" s="13">
        <f t="shared" si="49"/>
        <v>0</v>
      </c>
      <c r="P213" s="13">
        <f t="shared" si="57"/>
        <v>0</v>
      </c>
      <c r="Q213" s="13">
        <f t="shared" si="46"/>
        <v>0</v>
      </c>
      <c r="R213" s="13">
        <f t="shared" si="50"/>
        <v>0</v>
      </c>
      <c r="S213" s="13">
        <f t="shared" si="58"/>
        <v>0</v>
      </c>
      <c r="T213" s="13">
        <f t="shared" si="45"/>
        <v>0</v>
      </c>
      <c r="U213" s="13">
        <f t="shared" si="59"/>
        <v>0</v>
      </c>
      <c r="V213" s="28">
        <f t="shared" si="51"/>
        <v>727.77175642710074</v>
      </c>
      <c r="W213" s="14">
        <f t="shared" si="55"/>
        <v>-42.77175642710074</v>
      </c>
      <c r="X213" s="14">
        <f t="shared" si="56"/>
        <v>1829.4231478592335</v>
      </c>
      <c r="Y213" s="15"/>
      <c r="Z213" s="15"/>
    </row>
    <row r="214" spans="1:26" x14ac:dyDescent="0.25">
      <c r="A214" s="12">
        <v>10</v>
      </c>
      <c r="B214" s="12">
        <v>31</v>
      </c>
      <c r="C214" s="12">
        <v>3</v>
      </c>
      <c r="D214" s="12">
        <v>848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f t="shared" si="52"/>
        <v>0</v>
      </c>
      <c r="K214" s="12">
        <f t="shared" si="53"/>
        <v>0</v>
      </c>
      <c r="L214" s="12">
        <f t="shared" si="54"/>
        <v>0</v>
      </c>
      <c r="M214" s="13">
        <f t="shared" si="60"/>
        <v>0</v>
      </c>
      <c r="N214" s="13">
        <f t="shared" si="48"/>
        <v>0</v>
      </c>
      <c r="O214" s="13">
        <f t="shared" si="49"/>
        <v>0</v>
      </c>
      <c r="P214" s="13">
        <f t="shared" si="57"/>
        <v>0</v>
      </c>
      <c r="Q214" s="13">
        <f t="shared" si="46"/>
        <v>0</v>
      </c>
      <c r="R214" s="13">
        <f t="shared" si="50"/>
        <v>0</v>
      </c>
      <c r="S214" s="13">
        <f t="shared" si="58"/>
        <v>0</v>
      </c>
      <c r="T214" s="13">
        <f t="shared" si="45"/>
        <v>0</v>
      </c>
      <c r="U214" s="13">
        <f t="shared" si="59"/>
        <v>0</v>
      </c>
      <c r="V214" s="28">
        <f t="shared" si="51"/>
        <v>717.78073802671838</v>
      </c>
      <c r="W214" s="14">
        <f t="shared" si="55"/>
        <v>130.21926197328162</v>
      </c>
      <c r="X214" s="14">
        <f t="shared" si="56"/>
        <v>16957.056188866147</v>
      </c>
      <c r="Y214" s="15"/>
      <c r="Z214" s="15"/>
    </row>
    <row r="215" spans="1:26" x14ac:dyDescent="0.25">
      <c r="A215" s="12">
        <v>11</v>
      </c>
      <c r="B215" s="12">
        <v>1</v>
      </c>
      <c r="C215" s="12">
        <v>4</v>
      </c>
      <c r="D215" s="12">
        <v>1406</v>
      </c>
      <c r="E215" s="12" t="s">
        <v>41</v>
      </c>
      <c r="F215" s="12">
        <v>0</v>
      </c>
      <c r="G215" s="12">
        <v>1</v>
      </c>
      <c r="H215" s="12">
        <v>0</v>
      </c>
      <c r="I215" s="12">
        <v>0</v>
      </c>
      <c r="J215" s="12">
        <f t="shared" si="52"/>
        <v>1</v>
      </c>
      <c r="K215" s="12">
        <f t="shared" si="53"/>
        <v>0</v>
      </c>
      <c r="L215" s="12">
        <f t="shared" si="54"/>
        <v>0</v>
      </c>
      <c r="M215" s="13">
        <f t="shared" si="60"/>
        <v>0</v>
      </c>
      <c r="N215" s="13">
        <f t="shared" si="48"/>
        <v>0</v>
      </c>
      <c r="O215" s="13">
        <f t="shared" si="49"/>
        <v>0</v>
      </c>
      <c r="P215" s="13">
        <f t="shared" si="57"/>
        <v>0</v>
      </c>
      <c r="Q215" s="13">
        <f t="shared" si="46"/>
        <v>0</v>
      </c>
      <c r="R215" s="13">
        <f t="shared" si="50"/>
        <v>0</v>
      </c>
      <c r="S215" s="13">
        <f t="shared" si="58"/>
        <v>0</v>
      </c>
      <c r="T215" s="13">
        <f t="shared" si="45"/>
        <v>0</v>
      </c>
      <c r="U215" s="13">
        <f t="shared" si="59"/>
        <v>0</v>
      </c>
      <c r="V215" s="28">
        <f t="shared" si="51"/>
        <v>1435.1070123817963</v>
      </c>
      <c r="W215" s="14">
        <f t="shared" si="55"/>
        <v>-29.107012381796267</v>
      </c>
      <c r="X215" s="14">
        <f t="shared" si="56"/>
        <v>847.21816979404116</v>
      </c>
      <c r="Y215" s="15"/>
      <c r="Z215" s="15"/>
    </row>
    <row r="216" spans="1:26" x14ac:dyDescent="0.25">
      <c r="A216" s="12">
        <v>11</v>
      </c>
      <c r="B216" s="12">
        <v>2</v>
      </c>
      <c r="C216" s="12">
        <v>5</v>
      </c>
      <c r="D216" s="12">
        <v>1578</v>
      </c>
      <c r="E216" s="12" t="s">
        <v>51</v>
      </c>
      <c r="F216" s="12">
        <v>0</v>
      </c>
      <c r="G216" s="12">
        <v>0</v>
      </c>
      <c r="H216" s="12">
        <v>0</v>
      </c>
      <c r="I216" s="12">
        <v>0</v>
      </c>
      <c r="J216" s="12">
        <f t="shared" si="52"/>
        <v>0</v>
      </c>
      <c r="K216" s="12">
        <f t="shared" si="53"/>
        <v>1</v>
      </c>
      <c r="L216" s="12">
        <f t="shared" si="54"/>
        <v>0</v>
      </c>
      <c r="M216" s="13">
        <f t="shared" si="60"/>
        <v>0</v>
      </c>
      <c r="N216" s="13">
        <f t="shared" si="48"/>
        <v>0</v>
      </c>
      <c r="O216" s="13">
        <f t="shared" si="49"/>
        <v>0</v>
      </c>
      <c r="P216" s="13">
        <f t="shared" si="57"/>
        <v>0</v>
      </c>
      <c r="Q216" s="13">
        <f t="shared" si="46"/>
        <v>0</v>
      </c>
      <c r="R216" s="13">
        <f t="shared" si="50"/>
        <v>0</v>
      </c>
      <c r="S216" s="13">
        <f t="shared" si="58"/>
        <v>0</v>
      </c>
      <c r="T216" s="13">
        <f t="shared" si="45"/>
        <v>0</v>
      </c>
      <c r="U216" s="13">
        <f t="shared" si="59"/>
        <v>0</v>
      </c>
      <c r="V216" s="28">
        <f t="shared" si="51"/>
        <v>1601.767001537283</v>
      </c>
      <c r="W216" s="14">
        <f t="shared" si="55"/>
        <v>-23.767001537283022</v>
      </c>
      <c r="X216" s="14">
        <f t="shared" si="56"/>
        <v>564.87036207321353</v>
      </c>
      <c r="Y216" s="15"/>
      <c r="Z216" s="15"/>
    </row>
    <row r="217" spans="1:26" x14ac:dyDescent="0.25">
      <c r="A217" s="12">
        <v>11</v>
      </c>
      <c r="B217" s="12">
        <v>5</v>
      </c>
      <c r="C217" s="12">
        <v>1</v>
      </c>
      <c r="D217" s="12">
        <v>1004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f t="shared" si="52"/>
        <v>0</v>
      </c>
      <c r="K217" s="12">
        <f t="shared" si="53"/>
        <v>0</v>
      </c>
      <c r="L217" s="12">
        <f t="shared" si="54"/>
        <v>0</v>
      </c>
      <c r="M217" s="13">
        <f t="shared" si="60"/>
        <v>0</v>
      </c>
      <c r="N217" s="13">
        <f t="shared" si="48"/>
        <v>0</v>
      </c>
      <c r="O217" s="13">
        <f t="shared" si="49"/>
        <v>0</v>
      </c>
      <c r="P217" s="13">
        <f t="shared" si="57"/>
        <v>0</v>
      </c>
      <c r="Q217" s="13">
        <f t="shared" si="46"/>
        <v>0</v>
      </c>
      <c r="R217" s="13">
        <f t="shared" si="50"/>
        <v>0</v>
      </c>
      <c r="S217" s="13">
        <f t="shared" si="58"/>
        <v>0</v>
      </c>
      <c r="T217" s="13">
        <f t="shared" si="45"/>
        <v>0</v>
      </c>
      <c r="U217" s="13">
        <f t="shared" si="59"/>
        <v>0</v>
      </c>
      <c r="V217" s="28">
        <f t="shared" si="51"/>
        <v>1019.2599930782081</v>
      </c>
      <c r="W217" s="14">
        <f t="shared" si="55"/>
        <v>-15.25999307820814</v>
      </c>
      <c r="X217" s="14">
        <f t="shared" si="56"/>
        <v>232.86738874696036</v>
      </c>
      <c r="Y217" s="15"/>
      <c r="Z217" s="15"/>
    </row>
    <row r="218" spans="1:26" x14ac:dyDescent="0.25">
      <c r="A218" s="12">
        <v>11</v>
      </c>
      <c r="B218" s="12">
        <v>6</v>
      </c>
      <c r="C218" s="12">
        <v>2</v>
      </c>
      <c r="D218" s="12">
        <v>742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f t="shared" si="52"/>
        <v>0</v>
      </c>
      <c r="K218" s="12">
        <f t="shared" si="53"/>
        <v>0</v>
      </c>
      <c r="L218" s="12">
        <f t="shared" si="54"/>
        <v>0</v>
      </c>
      <c r="M218" s="13">
        <f t="shared" si="60"/>
        <v>0</v>
      </c>
      <c r="N218" s="13">
        <f t="shared" si="48"/>
        <v>0</v>
      </c>
      <c r="O218" s="13">
        <f t="shared" si="49"/>
        <v>0</v>
      </c>
      <c r="P218" s="13">
        <f t="shared" si="57"/>
        <v>0</v>
      </c>
      <c r="Q218" s="13">
        <f t="shared" si="46"/>
        <v>0</v>
      </c>
      <c r="R218" s="13">
        <f t="shared" si="50"/>
        <v>0</v>
      </c>
      <c r="S218" s="13">
        <f t="shared" si="58"/>
        <v>0</v>
      </c>
      <c r="T218" s="13">
        <f t="shared" si="45"/>
        <v>0</v>
      </c>
      <c r="U218" s="13">
        <f t="shared" si="59"/>
        <v>0</v>
      </c>
      <c r="V218" s="28">
        <f t="shared" si="51"/>
        <v>759.56030830906457</v>
      </c>
      <c r="W218" s="14">
        <f t="shared" si="55"/>
        <v>-17.560308309064567</v>
      </c>
      <c r="X218" s="14">
        <f t="shared" si="56"/>
        <v>308.36442790940208</v>
      </c>
      <c r="Y218" s="15"/>
      <c r="Z218" s="15"/>
    </row>
    <row r="219" spans="1:26" x14ac:dyDescent="0.25">
      <c r="A219" s="12">
        <v>11</v>
      </c>
      <c r="B219" s="12">
        <v>7</v>
      </c>
      <c r="C219" s="12">
        <v>3</v>
      </c>
      <c r="D219" s="12">
        <v>685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f t="shared" si="52"/>
        <v>0</v>
      </c>
      <c r="K219" s="12">
        <f t="shared" si="53"/>
        <v>0</v>
      </c>
      <c r="L219" s="12">
        <f t="shared" si="54"/>
        <v>0</v>
      </c>
      <c r="M219" s="13">
        <f t="shared" si="60"/>
        <v>0</v>
      </c>
      <c r="N219" s="13">
        <f t="shared" si="48"/>
        <v>0</v>
      </c>
      <c r="O219" s="13">
        <f t="shared" si="49"/>
        <v>0</v>
      </c>
      <c r="P219" s="13">
        <f t="shared" si="57"/>
        <v>0</v>
      </c>
      <c r="Q219" s="13">
        <f t="shared" si="46"/>
        <v>0</v>
      </c>
      <c r="R219" s="13">
        <f t="shared" si="50"/>
        <v>0</v>
      </c>
      <c r="S219" s="13">
        <f t="shared" si="58"/>
        <v>0</v>
      </c>
      <c r="T219" s="13">
        <f t="shared" si="45"/>
        <v>0</v>
      </c>
      <c r="U219" s="13">
        <f t="shared" si="59"/>
        <v>0</v>
      </c>
      <c r="V219" s="28">
        <f t="shared" si="51"/>
        <v>749.56928990868221</v>
      </c>
      <c r="W219" s="14">
        <f t="shared" si="55"/>
        <v>-64.569289908682208</v>
      </c>
      <c r="X219" s="14">
        <f t="shared" si="56"/>
        <v>4169.1931993114504</v>
      </c>
      <c r="Y219" s="15"/>
      <c r="Z219" s="15"/>
    </row>
    <row r="220" spans="1:26" x14ac:dyDescent="0.25">
      <c r="A220" s="12">
        <v>11</v>
      </c>
      <c r="B220" s="12">
        <v>8</v>
      </c>
      <c r="C220" s="12">
        <v>4</v>
      </c>
      <c r="D220" s="12">
        <v>800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f t="shared" si="52"/>
        <v>0</v>
      </c>
      <c r="K220" s="12">
        <f t="shared" si="53"/>
        <v>0</v>
      </c>
      <c r="L220" s="12">
        <f t="shared" si="54"/>
        <v>0</v>
      </c>
      <c r="M220" s="13">
        <f t="shared" si="60"/>
        <v>0</v>
      </c>
      <c r="N220" s="13">
        <f t="shared" si="48"/>
        <v>0</v>
      </c>
      <c r="O220" s="13">
        <f t="shared" si="49"/>
        <v>0</v>
      </c>
      <c r="P220" s="13">
        <f t="shared" si="57"/>
        <v>0</v>
      </c>
      <c r="Q220" s="13">
        <f t="shared" si="46"/>
        <v>0</v>
      </c>
      <c r="R220" s="13">
        <f t="shared" si="50"/>
        <v>0</v>
      </c>
      <c r="S220" s="13">
        <f t="shared" si="58"/>
        <v>0</v>
      </c>
      <c r="T220" s="13">
        <f t="shared" si="45"/>
        <v>0</v>
      </c>
      <c r="U220" s="13">
        <f t="shared" si="59"/>
        <v>0</v>
      </c>
      <c r="V220" s="28">
        <f t="shared" si="51"/>
        <v>793.13404415990465</v>
      </c>
      <c r="W220" s="14">
        <f t="shared" si="55"/>
        <v>6.8659558400953529</v>
      </c>
      <c r="X220" s="14">
        <f t="shared" si="56"/>
        <v>47.141349598139485</v>
      </c>
      <c r="Y220" s="15"/>
      <c r="Z220" s="15"/>
    </row>
    <row r="221" spans="1:26" x14ac:dyDescent="0.25">
      <c r="A221" s="12">
        <v>11</v>
      </c>
      <c r="B221" s="12">
        <v>9</v>
      </c>
      <c r="C221" s="12">
        <v>5</v>
      </c>
      <c r="D221" s="12">
        <v>1454</v>
      </c>
      <c r="E221" s="12" t="s">
        <v>22</v>
      </c>
      <c r="F221" s="12">
        <v>1</v>
      </c>
      <c r="G221" s="12">
        <v>0</v>
      </c>
      <c r="H221" s="12">
        <v>0</v>
      </c>
      <c r="I221" s="12">
        <v>0</v>
      </c>
      <c r="J221" s="12">
        <f t="shared" si="52"/>
        <v>0</v>
      </c>
      <c r="K221" s="12">
        <f t="shared" si="53"/>
        <v>0</v>
      </c>
      <c r="L221" s="12">
        <f t="shared" si="54"/>
        <v>0</v>
      </c>
      <c r="M221" s="13">
        <f t="shared" si="60"/>
        <v>0</v>
      </c>
      <c r="N221" s="13">
        <f t="shared" si="48"/>
        <v>0</v>
      </c>
      <c r="O221" s="13">
        <f t="shared" si="49"/>
        <v>0</v>
      </c>
      <c r="P221" s="13">
        <f t="shared" si="57"/>
        <v>0</v>
      </c>
      <c r="Q221" s="13">
        <f t="shared" si="46"/>
        <v>0</v>
      </c>
      <c r="R221" s="13">
        <f t="shared" si="50"/>
        <v>0</v>
      </c>
      <c r="S221" s="13">
        <f t="shared" si="58"/>
        <v>0</v>
      </c>
      <c r="T221" s="13">
        <f t="shared" si="45"/>
        <v>0</v>
      </c>
      <c r="U221" s="13">
        <f t="shared" si="59"/>
        <v>0</v>
      </c>
      <c r="V221" s="28">
        <f t="shared" si="51"/>
        <v>1614.4661416233662</v>
      </c>
      <c r="W221" s="14">
        <f t="shared" si="55"/>
        <v>-160.46614162336618</v>
      </c>
      <c r="X221" s="14">
        <f t="shared" si="56"/>
        <v>25749.382607490214</v>
      </c>
      <c r="Y221" s="15"/>
      <c r="Z221" s="15"/>
    </row>
    <row r="222" spans="1:26" x14ac:dyDescent="0.25">
      <c r="A222" s="12">
        <v>11</v>
      </c>
      <c r="B222" s="12">
        <v>12</v>
      </c>
      <c r="C222" s="12">
        <v>1</v>
      </c>
      <c r="D222" s="12">
        <v>890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f t="shared" si="52"/>
        <v>0</v>
      </c>
      <c r="K222" s="12">
        <f t="shared" si="53"/>
        <v>0</v>
      </c>
      <c r="L222" s="12">
        <f t="shared" si="54"/>
        <v>0</v>
      </c>
      <c r="M222" s="13">
        <f t="shared" si="60"/>
        <v>0</v>
      </c>
      <c r="N222" s="13">
        <f t="shared" si="48"/>
        <v>0</v>
      </c>
      <c r="O222" s="13">
        <f t="shared" si="49"/>
        <v>0</v>
      </c>
      <c r="P222" s="13">
        <f t="shared" si="57"/>
        <v>0</v>
      </c>
      <c r="Q222" s="13">
        <f t="shared" si="46"/>
        <v>0</v>
      </c>
      <c r="R222" s="13">
        <f t="shared" si="50"/>
        <v>0</v>
      </c>
      <c r="S222" s="13">
        <f t="shared" si="58"/>
        <v>0</v>
      </c>
      <c r="T222" s="13">
        <f t="shared" si="45"/>
        <v>0</v>
      </c>
      <c r="U222" s="13">
        <f t="shared" si="59"/>
        <v>0</v>
      </c>
      <c r="V222" s="28">
        <f t="shared" si="51"/>
        <v>1019.2599930782081</v>
      </c>
      <c r="W222" s="14">
        <f t="shared" si="55"/>
        <v>-129.25999307820814</v>
      </c>
      <c r="X222" s="14">
        <f t="shared" si="56"/>
        <v>16708.145810578415</v>
      </c>
      <c r="Y222" s="15"/>
      <c r="Z222" s="15"/>
    </row>
    <row r="223" spans="1:26" x14ac:dyDescent="0.25">
      <c r="A223" s="12">
        <v>11</v>
      </c>
      <c r="B223" s="12">
        <v>13</v>
      </c>
      <c r="C223" s="12">
        <v>2</v>
      </c>
      <c r="D223" s="12">
        <v>693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f t="shared" si="52"/>
        <v>0</v>
      </c>
      <c r="K223" s="12">
        <f t="shared" si="53"/>
        <v>0</v>
      </c>
      <c r="L223" s="12">
        <f t="shared" si="54"/>
        <v>0</v>
      </c>
      <c r="M223" s="13">
        <f t="shared" si="60"/>
        <v>0</v>
      </c>
      <c r="N223" s="13">
        <f t="shared" si="48"/>
        <v>0</v>
      </c>
      <c r="O223" s="13">
        <f t="shared" si="49"/>
        <v>0</v>
      </c>
      <c r="P223" s="13">
        <f t="shared" si="57"/>
        <v>0</v>
      </c>
      <c r="Q223" s="13">
        <f t="shared" si="46"/>
        <v>0</v>
      </c>
      <c r="R223" s="13">
        <f t="shared" si="50"/>
        <v>0</v>
      </c>
      <c r="S223" s="13">
        <f t="shared" si="58"/>
        <v>0</v>
      </c>
      <c r="T223" s="13">
        <f t="shared" si="45"/>
        <v>0</v>
      </c>
      <c r="U223" s="13">
        <f t="shared" si="59"/>
        <v>0</v>
      </c>
      <c r="V223" s="28">
        <f t="shared" si="51"/>
        <v>759.56030830906457</v>
      </c>
      <c r="W223" s="14">
        <f t="shared" si="55"/>
        <v>-66.560308309064567</v>
      </c>
      <c r="X223" s="14">
        <f t="shared" si="56"/>
        <v>4430.2746421977299</v>
      </c>
      <c r="Y223" s="15"/>
      <c r="Z223" s="15"/>
    </row>
    <row r="224" spans="1:26" x14ac:dyDescent="0.25">
      <c r="A224" s="12">
        <v>11</v>
      </c>
      <c r="B224" s="12">
        <v>14</v>
      </c>
      <c r="C224" s="12">
        <v>3</v>
      </c>
      <c r="D224" s="12">
        <v>693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f t="shared" si="52"/>
        <v>0</v>
      </c>
      <c r="K224" s="12">
        <f t="shared" si="53"/>
        <v>0</v>
      </c>
      <c r="L224" s="12">
        <f t="shared" si="54"/>
        <v>0</v>
      </c>
      <c r="M224" s="13">
        <f t="shared" si="60"/>
        <v>0</v>
      </c>
      <c r="N224" s="13">
        <f t="shared" si="48"/>
        <v>0</v>
      </c>
      <c r="O224" s="13">
        <f t="shared" si="49"/>
        <v>0</v>
      </c>
      <c r="P224" s="13">
        <f t="shared" si="57"/>
        <v>0</v>
      </c>
      <c r="Q224" s="13">
        <f t="shared" si="46"/>
        <v>0</v>
      </c>
      <c r="R224" s="13">
        <f t="shared" si="50"/>
        <v>0</v>
      </c>
      <c r="S224" s="13">
        <f t="shared" si="58"/>
        <v>0</v>
      </c>
      <c r="T224" s="13">
        <f t="shared" si="45"/>
        <v>0</v>
      </c>
      <c r="U224" s="13">
        <f t="shared" si="59"/>
        <v>0</v>
      </c>
      <c r="V224" s="28">
        <f t="shared" si="51"/>
        <v>749.56928990868221</v>
      </c>
      <c r="W224" s="14">
        <f t="shared" si="55"/>
        <v>-56.569289908682208</v>
      </c>
      <c r="X224" s="14">
        <f t="shared" si="56"/>
        <v>3200.0845607725346</v>
      </c>
      <c r="Y224" s="15"/>
      <c r="Z224" s="15"/>
    </row>
    <row r="225" spans="1:26" x14ac:dyDescent="0.25">
      <c r="A225" s="12">
        <v>11</v>
      </c>
      <c r="B225" s="12">
        <v>15</v>
      </c>
      <c r="C225" s="12">
        <v>4</v>
      </c>
      <c r="D225" s="12">
        <v>914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f t="shared" si="52"/>
        <v>0</v>
      </c>
      <c r="K225" s="12">
        <f t="shared" si="53"/>
        <v>0</v>
      </c>
      <c r="L225" s="12">
        <f t="shared" si="54"/>
        <v>0</v>
      </c>
      <c r="M225" s="13">
        <f t="shared" si="60"/>
        <v>0</v>
      </c>
      <c r="N225" s="13">
        <f t="shared" si="48"/>
        <v>0</v>
      </c>
      <c r="O225" s="13">
        <f t="shared" si="49"/>
        <v>0</v>
      </c>
      <c r="P225" s="13">
        <f t="shared" si="57"/>
        <v>0</v>
      </c>
      <c r="Q225" s="13">
        <f t="shared" si="46"/>
        <v>0</v>
      </c>
      <c r="R225" s="13">
        <f t="shared" si="50"/>
        <v>0</v>
      </c>
      <c r="S225" s="13">
        <f t="shared" si="58"/>
        <v>0</v>
      </c>
      <c r="T225" s="13">
        <f t="shared" si="45"/>
        <v>0</v>
      </c>
      <c r="U225" s="13">
        <f t="shared" si="59"/>
        <v>0</v>
      </c>
      <c r="V225" s="28">
        <f t="shared" si="51"/>
        <v>793.13404415990465</v>
      </c>
      <c r="W225" s="14">
        <f t="shared" si="55"/>
        <v>120.86595584009535</v>
      </c>
      <c r="X225" s="14">
        <f t="shared" si="56"/>
        <v>14608.579281139881</v>
      </c>
      <c r="Y225" s="15"/>
      <c r="Z225" s="15"/>
    </row>
    <row r="226" spans="1:26" x14ac:dyDescent="0.25">
      <c r="A226" s="12">
        <v>11</v>
      </c>
      <c r="B226" s="12">
        <v>16</v>
      </c>
      <c r="C226" s="12">
        <v>5</v>
      </c>
      <c r="D226" s="12">
        <v>1271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f t="shared" si="52"/>
        <v>0</v>
      </c>
      <c r="K226" s="12">
        <f t="shared" si="53"/>
        <v>0</v>
      </c>
      <c r="L226" s="12">
        <f t="shared" si="54"/>
        <v>0</v>
      </c>
      <c r="M226" s="13">
        <f t="shared" si="60"/>
        <v>0</v>
      </c>
      <c r="N226" s="13">
        <f t="shared" si="48"/>
        <v>0</v>
      </c>
      <c r="O226" s="13">
        <f t="shared" si="49"/>
        <v>0</v>
      </c>
      <c r="P226" s="13">
        <f t="shared" si="57"/>
        <v>0</v>
      </c>
      <c r="Q226" s="13">
        <f t="shared" si="46"/>
        <v>0</v>
      </c>
      <c r="R226" s="13">
        <f t="shared" si="50"/>
        <v>0</v>
      </c>
      <c r="S226" s="13">
        <f t="shared" si="58"/>
        <v>0</v>
      </c>
      <c r="T226" s="13">
        <f t="shared" si="45"/>
        <v>0</v>
      </c>
      <c r="U226" s="13">
        <f t="shared" si="59"/>
        <v>0</v>
      </c>
      <c r="V226" s="28">
        <f t="shared" si="51"/>
        <v>1247.5416128982727</v>
      </c>
      <c r="W226" s="14">
        <f t="shared" si="55"/>
        <v>23.45838710172734</v>
      </c>
      <c r="X226" s="14">
        <f t="shared" si="56"/>
        <v>550.29592541448756</v>
      </c>
      <c r="Y226" s="15"/>
      <c r="Z226" s="15"/>
    </row>
    <row r="227" spans="1:26" x14ac:dyDescent="0.25">
      <c r="A227" s="12">
        <v>11</v>
      </c>
      <c r="B227" s="12">
        <v>19</v>
      </c>
      <c r="C227" s="12">
        <v>1</v>
      </c>
      <c r="D227" s="12">
        <v>1031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f t="shared" si="52"/>
        <v>0</v>
      </c>
      <c r="K227" s="12">
        <f t="shared" si="53"/>
        <v>0</v>
      </c>
      <c r="L227" s="12">
        <f t="shared" si="54"/>
        <v>0</v>
      </c>
      <c r="M227" s="13">
        <f t="shared" si="60"/>
        <v>0</v>
      </c>
      <c r="N227" s="13">
        <f t="shared" si="48"/>
        <v>0</v>
      </c>
      <c r="O227" s="13">
        <f t="shared" si="49"/>
        <v>0</v>
      </c>
      <c r="P227" s="13">
        <f t="shared" si="57"/>
        <v>0</v>
      </c>
      <c r="Q227" s="13">
        <f t="shared" si="46"/>
        <v>0</v>
      </c>
      <c r="R227" s="13">
        <f t="shared" si="50"/>
        <v>0</v>
      </c>
      <c r="S227" s="13">
        <f t="shared" si="58"/>
        <v>0</v>
      </c>
      <c r="T227" s="13">
        <f t="shared" si="45"/>
        <v>0</v>
      </c>
      <c r="U227" s="13">
        <f t="shared" si="59"/>
        <v>0</v>
      </c>
      <c r="V227" s="28">
        <f t="shared" si="51"/>
        <v>1019.2599930782081</v>
      </c>
      <c r="W227" s="14">
        <f t="shared" si="55"/>
        <v>11.74000692179186</v>
      </c>
      <c r="X227" s="14">
        <f t="shared" si="56"/>
        <v>137.82776252372079</v>
      </c>
      <c r="Y227" s="15"/>
      <c r="Z227" s="15"/>
    </row>
    <row r="228" spans="1:26" x14ac:dyDescent="0.25">
      <c r="A228" s="12">
        <v>11</v>
      </c>
      <c r="B228" s="12">
        <v>20</v>
      </c>
      <c r="C228" s="12">
        <v>2</v>
      </c>
      <c r="D228" s="12">
        <v>949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f t="shared" si="52"/>
        <v>0</v>
      </c>
      <c r="K228" s="12">
        <f t="shared" si="53"/>
        <v>0</v>
      </c>
      <c r="L228" s="12">
        <f t="shared" si="54"/>
        <v>0</v>
      </c>
      <c r="M228" s="13">
        <f t="shared" si="60"/>
        <v>0</v>
      </c>
      <c r="N228" s="13">
        <f t="shared" si="48"/>
        <v>0</v>
      </c>
      <c r="O228" s="13">
        <f t="shared" si="49"/>
        <v>0</v>
      </c>
      <c r="P228" s="13">
        <f t="shared" si="57"/>
        <v>0</v>
      </c>
      <c r="Q228" s="13">
        <f t="shared" si="46"/>
        <v>0</v>
      </c>
      <c r="R228" s="13">
        <f t="shared" si="50"/>
        <v>0</v>
      </c>
      <c r="S228" s="13">
        <f t="shared" si="58"/>
        <v>0</v>
      </c>
      <c r="T228" s="13">
        <f t="shared" si="45"/>
        <v>0</v>
      </c>
      <c r="U228" s="13">
        <f t="shared" si="59"/>
        <v>0</v>
      </c>
      <c r="V228" s="28">
        <f t="shared" si="51"/>
        <v>759.56030830906457</v>
      </c>
      <c r="W228" s="14">
        <f t="shared" si="55"/>
        <v>189.43969169093543</v>
      </c>
      <c r="X228" s="14">
        <f t="shared" si="56"/>
        <v>35887.39678795667</v>
      </c>
      <c r="Y228" s="15"/>
      <c r="Z228" s="15"/>
    </row>
    <row r="229" spans="1:26" x14ac:dyDescent="0.25">
      <c r="A229" s="12">
        <v>11</v>
      </c>
      <c r="B229" s="12">
        <v>21</v>
      </c>
      <c r="C229" s="12">
        <v>3</v>
      </c>
      <c r="D229" s="12">
        <v>1356</v>
      </c>
      <c r="E229" s="12" t="s">
        <v>59</v>
      </c>
      <c r="F229" s="12">
        <v>0</v>
      </c>
      <c r="G229" s="12">
        <v>0</v>
      </c>
      <c r="H229" s="12">
        <v>1</v>
      </c>
      <c r="I229" s="12">
        <v>0</v>
      </c>
      <c r="J229" s="12">
        <f t="shared" si="52"/>
        <v>0</v>
      </c>
      <c r="K229" s="12">
        <f t="shared" si="53"/>
        <v>0</v>
      </c>
      <c r="L229" s="12">
        <f t="shared" si="54"/>
        <v>0</v>
      </c>
      <c r="M229" s="13">
        <f t="shared" si="60"/>
        <v>0</v>
      </c>
      <c r="N229" s="13">
        <f t="shared" si="48"/>
        <v>0</v>
      </c>
      <c r="O229" s="13">
        <f t="shared" si="49"/>
        <v>0</v>
      </c>
      <c r="P229" s="13">
        <f t="shared" si="57"/>
        <v>0</v>
      </c>
      <c r="Q229" s="13">
        <f>IF(AND($A229=11,$B229=21)=TRUE,1,0)</f>
        <v>1</v>
      </c>
      <c r="R229" s="13">
        <f>IF(AND($A229=11,$B229=23)=TRUE,1,0)</f>
        <v>0</v>
      </c>
      <c r="S229" s="13">
        <f t="shared" si="58"/>
        <v>0</v>
      </c>
      <c r="T229" s="13">
        <f t="shared" si="45"/>
        <v>0</v>
      </c>
      <c r="U229" s="13">
        <f t="shared" si="59"/>
        <v>0</v>
      </c>
      <c r="V229" s="28">
        <f t="shared" si="51"/>
        <v>1356.0276508489337</v>
      </c>
      <c r="W229" s="14">
        <f t="shared" si="55"/>
        <v>-2.7650848933717498E-2</v>
      </c>
      <c r="X229" s="14">
        <f t="shared" si="56"/>
        <v>7.6456944675526613E-4</v>
      </c>
      <c r="Y229" s="15"/>
      <c r="Z229" s="15"/>
    </row>
    <row r="230" spans="1:26" x14ac:dyDescent="0.25">
      <c r="A230" s="12">
        <v>11</v>
      </c>
      <c r="B230" s="12">
        <v>23</v>
      </c>
      <c r="C230" s="12">
        <v>5</v>
      </c>
      <c r="D230" s="12">
        <v>1085</v>
      </c>
      <c r="E230" s="12" t="s">
        <v>60</v>
      </c>
      <c r="F230" s="12">
        <v>0</v>
      </c>
      <c r="G230" s="12">
        <v>0</v>
      </c>
      <c r="H230" s="12">
        <v>0</v>
      </c>
      <c r="I230" s="12">
        <v>1</v>
      </c>
      <c r="J230" s="12">
        <f t="shared" si="52"/>
        <v>0</v>
      </c>
      <c r="K230" s="12">
        <f t="shared" si="53"/>
        <v>0</v>
      </c>
      <c r="L230" s="12">
        <f t="shared" si="54"/>
        <v>0</v>
      </c>
      <c r="M230" s="13">
        <f t="shared" si="60"/>
        <v>0</v>
      </c>
      <c r="N230" s="13">
        <f t="shared" si="48"/>
        <v>0</v>
      </c>
      <c r="O230" s="13">
        <f t="shared" si="49"/>
        <v>0</v>
      </c>
      <c r="P230" s="13">
        <f t="shared" si="57"/>
        <v>0</v>
      </c>
      <c r="Q230" s="13">
        <f t="shared" ref="Q230:Q257" si="61">IF(AND($A230=11,$B230=21)=TRUE,1,0)</f>
        <v>0</v>
      </c>
      <c r="R230" s="13">
        <f t="shared" ref="R230:R257" si="62">IF(AND($A230=11,$B230=23)=TRUE,1,0)</f>
        <v>1</v>
      </c>
      <c r="S230" s="13">
        <f t="shared" si="58"/>
        <v>0</v>
      </c>
      <c r="T230" s="13">
        <f t="shared" si="45"/>
        <v>0</v>
      </c>
      <c r="U230" s="13">
        <f t="shared" si="59"/>
        <v>0</v>
      </c>
      <c r="V230" s="28">
        <f t="shared" si="51"/>
        <v>1085.0014013369109</v>
      </c>
      <c r="W230" s="14">
        <f t="shared" si="55"/>
        <v>-1.401336910930695E-3</v>
      </c>
      <c r="X230" s="14">
        <f t="shared" si="56"/>
        <v>1.9637451379367825E-6</v>
      </c>
      <c r="Y230" s="15"/>
      <c r="Z230" s="15"/>
    </row>
    <row r="231" spans="1:26" x14ac:dyDescent="0.25">
      <c r="A231" s="12">
        <v>11</v>
      </c>
      <c r="B231" s="12">
        <v>26</v>
      </c>
      <c r="C231" s="12">
        <v>1</v>
      </c>
      <c r="D231" s="12">
        <v>1063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f t="shared" si="52"/>
        <v>0</v>
      </c>
      <c r="K231" s="12">
        <f t="shared" si="53"/>
        <v>0</v>
      </c>
      <c r="L231" s="12">
        <f t="shared" si="54"/>
        <v>0</v>
      </c>
      <c r="M231" s="13">
        <f t="shared" si="60"/>
        <v>0</v>
      </c>
      <c r="N231" s="13">
        <f t="shared" si="48"/>
        <v>0</v>
      </c>
      <c r="O231" s="13">
        <f t="shared" si="49"/>
        <v>0</v>
      </c>
      <c r="P231" s="13">
        <f t="shared" si="57"/>
        <v>0</v>
      </c>
      <c r="Q231" s="13">
        <f t="shared" si="61"/>
        <v>0</v>
      </c>
      <c r="R231" s="13">
        <f t="shared" si="62"/>
        <v>0</v>
      </c>
      <c r="S231" s="13">
        <f t="shared" si="58"/>
        <v>0</v>
      </c>
      <c r="T231" s="13">
        <f t="shared" ref="T231:T257" si="63">IF(AND($A231=8,AND($B231&gt;=23,$B231&lt;=31))=TRUE,1,0)</f>
        <v>0</v>
      </c>
      <c r="U231" s="13">
        <f t="shared" si="59"/>
        <v>0</v>
      </c>
      <c r="V231" s="28">
        <f t="shared" si="51"/>
        <v>1019.2599930782081</v>
      </c>
      <c r="W231" s="14">
        <f t="shared" si="55"/>
        <v>43.74000692179186</v>
      </c>
      <c r="X231" s="14">
        <f t="shared" si="56"/>
        <v>1913.1882055183999</v>
      </c>
      <c r="Y231" s="15"/>
      <c r="Z231" s="15"/>
    </row>
    <row r="232" spans="1:26" x14ac:dyDescent="0.25">
      <c r="A232" s="12">
        <v>11</v>
      </c>
      <c r="B232" s="12">
        <v>27</v>
      </c>
      <c r="C232" s="12">
        <v>2</v>
      </c>
      <c r="D232" s="12">
        <v>797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f t="shared" si="52"/>
        <v>0</v>
      </c>
      <c r="K232" s="12">
        <f t="shared" si="53"/>
        <v>0</v>
      </c>
      <c r="L232" s="12">
        <f t="shared" si="54"/>
        <v>0</v>
      </c>
      <c r="M232" s="13">
        <f t="shared" si="60"/>
        <v>0</v>
      </c>
      <c r="N232" s="13">
        <f t="shared" si="48"/>
        <v>0</v>
      </c>
      <c r="O232" s="13">
        <f t="shared" si="49"/>
        <v>0</v>
      </c>
      <c r="P232" s="13">
        <f t="shared" si="57"/>
        <v>0</v>
      </c>
      <c r="Q232" s="13">
        <f t="shared" si="61"/>
        <v>0</v>
      </c>
      <c r="R232" s="13">
        <f t="shared" si="62"/>
        <v>0</v>
      </c>
      <c r="S232" s="13">
        <f t="shared" si="58"/>
        <v>0</v>
      </c>
      <c r="T232" s="13">
        <f t="shared" si="63"/>
        <v>0</v>
      </c>
      <c r="U232" s="13">
        <f t="shared" si="59"/>
        <v>0</v>
      </c>
      <c r="V232" s="28">
        <f t="shared" si="51"/>
        <v>759.56030830906457</v>
      </c>
      <c r="W232" s="14">
        <f t="shared" si="55"/>
        <v>37.439691690935433</v>
      </c>
      <c r="X232" s="14">
        <f t="shared" si="56"/>
        <v>1401.7305139122998</v>
      </c>
      <c r="Y232" s="15"/>
      <c r="Z232" s="15"/>
    </row>
    <row r="233" spans="1:26" x14ac:dyDescent="0.25">
      <c r="A233" s="12">
        <v>11</v>
      </c>
      <c r="B233" s="12">
        <v>28</v>
      </c>
      <c r="C233" s="12">
        <v>3</v>
      </c>
      <c r="D233" s="12">
        <v>632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f t="shared" si="52"/>
        <v>0</v>
      </c>
      <c r="K233" s="12">
        <f t="shared" si="53"/>
        <v>0</v>
      </c>
      <c r="L233" s="12">
        <f t="shared" si="54"/>
        <v>0</v>
      </c>
      <c r="M233" s="13">
        <f t="shared" si="60"/>
        <v>0</v>
      </c>
      <c r="N233" s="13">
        <f t="shared" si="48"/>
        <v>0</v>
      </c>
      <c r="O233" s="13">
        <f t="shared" si="49"/>
        <v>0</v>
      </c>
      <c r="P233" s="13">
        <f t="shared" si="57"/>
        <v>0</v>
      </c>
      <c r="Q233" s="13">
        <f t="shared" si="61"/>
        <v>0</v>
      </c>
      <c r="R233" s="13">
        <f t="shared" si="62"/>
        <v>0</v>
      </c>
      <c r="S233" s="13">
        <f t="shared" si="58"/>
        <v>0</v>
      </c>
      <c r="T233" s="13">
        <f t="shared" si="63"/>
        <v>0</v>
      </c>
      <c r="U233" s="13">
        <f t="shared" si="59"/>
        <v>0</v>
      </c>
      <c r="V233" s="28">
        <f t="shared" si="51"/>
        <v>749.56928990868221</v>
      </c>
      <c r="W233" s="14">
        <f t="shared" si="55"/>
        <v>-117.56928990868221</v>
      </c>
      <c r="X233" s="14">
        <f t="shared" si="56"/>
        <v>13822.537929631764</v>
      </c>
      <c r="Y233" s="15"/>
      <c r="Z233" s="15"/>
    </row>
    <row r="234" spans="1:26" x14ac:dyDescent="0.25">
      <c r="A234" s="12">
        <v>11</v>
      </c>
      <c r="B234" s="12">
        <v>29</v>
      </c>
      <c r="C234" s="12">
        <v>4</v>
      </c>
      <c r="D234" s="12">
        <v>698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f t="shared" si="52"/>
        <v>0</v>
      </c>
      <c r="K234" s="12">
        <f t="shared" si="53"/>
        <v>0</v>
      </c>
      <c r="L234" s="12">
        <f t="shared" si="54"/>
        <v>0</v>
      </c>
      <c r="M234" s="13">
        <f t="shared" si="60"/>
        <v>0</v>
      </c>
      <c r="N234" s="13">
        <f t="shared" si="48"/>
        <v>0</v>
      </c>
      <c r="O234" s="13">
        <f t="shared" si="49"/>
        <v>0</v>
      </c>
      <c r="P234" s="13">
        <f t="shared" si="57"/>
        <v>0</v>
      </c>
      <c r="Q234" s="13">
        <f t="shared" si="61"/>
        <v>0</v>
      </c>
      <c r="R234" s="13">
        <f t="shared" si="62"/>
        <v>0</v>
      </c>
      <c r="S234" s="13">
        <f t="shared" si="58"/>
        <v>0</v>
      </c>
      <c r="T234" s="13">
        <f t="shared" si="63"/>
        <v>0</v>
      </c>
      <c r="U234" s="13">
        <f t="shared" si="59"/>
        <v>0</v>
      </c>
      <c r="V234" s="28">
        <f t="shared" si="51"/>
        <v>793.13404415990465</v>
      </c>
      <c r="W234" s="14">
        <f t="shared" si="55"/>
        <v>-95.134044159904647</v>
      </c>
      <c r="X234" s="14">
        <f t="shared" si="56"/>
        <v>9050.4863582186881</v>
      </c>
      <c r="Y234" s="15"/>
      <c r="Z234" s="15"/>
    </row>
    <row r="235" spans="1:26" x14ac:dyDescent="0.25">
      <c r="A235" s="12">
        <v>11</v>
      </c>
      <c r="B235" s="12">
        <v>30</v>
      </c>
      <c r="C235" s="12">
        <v>5</v>
      </c>
      <c r="D235" s="12">
        <v>1691</v>
      </c>
      <c r="E235" s="12" t="s">
        <v>28</v>
      </c>
      <c r="F235" s="12">
        <v>0</v>
      </c>
      <c r="G235" s="12">
        <v>1</v>
      </c>
      <c r="H235" s="12">
        <v>0</v>
      </c>
      <c r="I235" s="12">
        <v>0</v>
      </c>
      <c r="J235" s="12">
        <f t="shared" si="52"/>
        <v>0</v>
      </c>
      <c r="K235" s="12">
        <f t="shared" si="53"/>
        <v>0</v>
      </c>
      <c r="L235" s="12">
        <f t="shared" si="54"/>
        <v>0</v>
      </c>
      <c r="M235" s="13">
        <f t="shared" si="60"/>
        <v>0</v>
      </c>
      <c r="N235" s="13">
        <f t="shared" si="48"/>
        <v>0</v>
      </c>
      <c r="O235" s="13">
        <f t="shared" si="49"/>
        <v>0</v>
      </c>
      <c r="P235" s="13">
        <f t="shared" si="57"/>
        <v>0</v>
      </c>
      <c r="Q235" s="13">
        <f t="shared" si="61"/>
        <v>0</v>
      </c>
      <c r="R235" s="13">
        <f t="shared" si="62"/>
        <v>0</v>
      </c>
      <c r="S235" s="13">
        <f t="shared" si="58"/>
        <v>0</v>
      </c>
      <c r="T235" s="13">
        <f t="shared" si="63"/>
        <v>0</v>
      </c>
      <c r="U235" s="13">
        <f t="shared" si="59"/>
        <v>0</v>
      </c>
      <c r="V235" s="28">
        <f t="shared" si="51"/>
        <v>1348.3711895140439</v>
      </c>
      <c r="W235" s="14">
        <f t="shared" si="55"/>
        <v>342.62881048595614</v>
      </c>
      <c r="X235" s="14">
        <f t="shared" si="56"/>
        <v>117394.50177502124</v>
      </c>
      <c r="Y235" s="15"/>
      <c r="Z235" s="15"/>
    </row>
    <row r="236" spans="1:26" x14ac:dyDescent="0.25">
      <c r="A236" s="12">
        <v>12</v>
      </c>
      <c r="B236" s="12">
        <v>3</v>
      </c>
      <c r="C236" s="12">
        <v>1</v>
      </c>
      <c r="D236" s="12">
        <v>1504</v>
      </c>
      <c r="E236" s="12" t="s">
        <v>61</v>
      </c>
      <c r="F236" s="12">
        <v>0</v>
      </c>
      <c r="G236" s="12">
        <v>0</v>
      </c>
      <c r="H236" s="12">
        <v>0</v>
      </c>
      <c r="I236" s="12">
        <v>0</v>
      </c>
      <c r="J236" s="12">
        <f t="shared" si="52"/>
        <v>0</v>
      </c>
      <c r="K236" s="12">
        <f t="shared" si="53"/>
        <v>0</v>
      </c>
      <c r="L236" s="12">
        <f t="shared" si="54"/>
        <v>1</v>
      </c>
      <c r="M236" s="13">
        <f t="shared" si="60"/>
        <v>0</v>
      </c>
      <c r="N236" s="13">
        <f t="shared" si="48"/>
        <v>0</v>
      </c>
      <c r="O236" s="13">
        <f t="shared" si="49"/>
        <v>0</v>
      </c>
      <c r="P236" s="13">
        <f t="shared" si="57"/>
        <v>0</v>
      </c>
      <c r="Q236" s="13">
        <f t="shared" si="61"/>
        <v>0</v>
      </c>
      <c r="R236" s="13">
        <f t="shared" si="62"/>
        <v>0</v>
      </c>
      <c r="S236" s="13">
        <f t="shared" si="58"/>
        <v>0</v>
      </c>
      <c r="T236" s="13">
        <f t="shared" si="63"/>
        <v>0</v>
      </c>
      <c r="U236" s="13">
        <f t="shared" si="59"/>
        <v>0</v>
      </c>
      <c r="V236" s="28">
        <f t="shared" si="51"/>
        <v>1439.9224533311808</v>
      </c>
      <c r="W236" s="14">
        <f t="shared" si="55"/>
        <v>64.077546668819195</v>
      </c>
      <c r="X236" s="14">
        <f t="shared" si="56"/>
        <v>4105.931987094702</v>
      </c>
      <c r="Y236" s="15"/>
      <c r="Z236" s="15"/>
    </row>
    <row r="237" spans="1:26" x14ac:dyDescent="0.25">
      <c r="A237" s="12">
        <v>12</v>
      </c>
      <c r="B237" s="12">
        <v>4</v>
      </c>
      <c r="C237" s="12">
        <v>2</v>
      </c>
      <c r="D237" s="12">
        <v>828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f t="shared" si="52"/>
        <v>0</v>
      </c>
      <c r="K237" s="12">
        <f t="shared" si="53"/>
        <v>0</v>
      </c>
      <c r="L237" s="12">
        <f t="shared" si="54"/>
        <v>0</v>
      </c>
      <c r="M237" s="13">
        <f t="shared" si="60"/>
        <v>0</v>
      </c>
      <c r="N237" s="13">
        <f t="shared" si="48"/>
        <v>0</v>
      </c>
      <c r="O237" s="13">
        <f t="shared" si="49"/>
        <v>0</v>
      </c>
      <c r="P237" s="13">
        <f t="shared" si="57"/>
        <v>0</v>
      </c>
      <c r="Q237" s="13">
        <f t="shared" si="61"/>
        <v>0</v>
      </c>
      <c r="R237" s="13">
        <f t="shared" si="62"/>
        <v>0</v>
      </c>
      <c r="S237" s="13">
        <f t="shared" si="58"/>
        <v>0</v>
      </c>
      <c r="T237" s="13">
        <f t="shared" si="63"/>
        <v>0</v>
      </c>
      <c r="U237" s="13">
        <f t="shared" si="59"/>
        <v>0</v>
      </c>
      <c r="V237" s="28">
        <f t="shared" si="51"/>
        <v>875.92340029159504</v>
      </c>
      <c r="W237" s="14">
        <f t="shared" si="55"/>
        <v>-47.923400291595044</v>
      </c>
      <c r="X237" s="14">
        <f t="shared" si="56"/>
        <v>2296.652295508452</v>
      </c>
      <c r="Y237" s="15"/>
      <c r="Z237" s="15"/>
    </row>
    <row r="238" spans="1:26" x14ac:dyDescent="0.25">
      <c r="A238" s="12">
        <v>12</v>
      </c>
      <c r="B238" s="12">
        <v>5</v>
      </c>
      <c r="C238" s="12">
        <v>3</v>
      </c>
      <c r="D238" s="12">
        <v>863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f t="shared" si="52"/>
        <v>0</v>
      </c>
      <c r="K238" s="12">
        <f t="shared" si="53"/>
        <v>0</v>
      </c>
      <c r="L238" s="12">
        <f t="shared" si="54"/>
        <v>0</v>
      </c>
      <c r="M238" s="13">
        <f t="shared" si="60"/>
        <v>0</v>
      </c>
      <c r="N238" s="13">
        <f t="shared" si="48"/>
        <v>0</v>
      </c>
      <c r="O238" s="13">
        <f t="shared" si="49"/>
        <v>0</v>
      </c>
      <c r="P238" s="13">
        <f t="shared" si="57"/>
        <v>0</v>
      </c>
      <c r="Q238" s="13">
        <f t="shared" si="61"/>
        <v>0</v>
      </c>
      <c r="R238" s="13">
        <f t="shared" si="62"/>
        <v>0</v>
      </c>
      <c r="S238" s="13">
        <f t="shared" si="58"/>
        <v>0</v>
      </c>
      <c r="T238" s="13">
        <f t="shared" si="63"/>
        <v>0</v>
      </c>
      <c r="U238" s="13">
        <f t="shared" si="59"/>
        <v>0</v>
      </c>
      <c r="V238" s="28">
        <f t="shared" si="51"/>
        <v>865.9323818912128</v>
      </c>
      <c r="W238" s="14">
        <f t="shared" si="55"/>
        <v>-2.932381891212799</v>
      </c>
      <c r="X238" s="14">
        <f t="shared" si="56"/>
        <v>8.598863555912752</v>
      </c>
      <c r="Y238" s="15"/>
      <c r="Z238" s="15"/>
    </row>
    <row r="239" spans="1:26" x14ac:dyDescent="0.25">
      <c r="A239" s="12">
        <v>12</v>
      </c>
      <c r="B239" s="12">
        <v>6</v>
      </c>
      <c r="C239" s="12">
        <v>4</v>
      </c>
      <c r="D239" s="12">
        <v>957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f t="shared" si="52"/>
        <v>0</v>
      </c>
      <c r="K239" s="12">
        <f t="shared" si="53"/>
        <v>0</v>
      </c>
      <c r="L239" s="12">
        <f t="shared" si="54"/>
        <v>0</v>
      </c>
      <c r="M239" s="13">
        <f t="shared" si="60"/>
        <v>0</v>
      </c>
      <c r="N239" s="13">
        <f t="shared" si="48"/>
        <v>0</v>
      </c>
      <c r="O239" s="13">
        <f t="shared" si="49"/>
        <v>0</v>
      </c>
      <c r="P239" s="13">
        <f t="shared" si="57"/>
        <v>0</v>
      </c>
      <c r="Q239" s="13">
        <f t="shared" si="61"/>
        <v>0</v>
      </c>
      <c r="R239" s="13">
        <f t="shared" si="62"/>
        <v>0</v>
      </c>
      <c r="S239" s="13">
        <f t="shared" si="58"/>
        <v>0</v>
      </c>
      <c r="T239" s="13">
        <f t="shared" si="63"/>
        <v>0</v>
      </c>
      <c r="U239" s="13">
        <f t="shared" si="59"/>
        <v>0</v>
      </c>
      <c r="V239" s="28">
        <f t="shared" si="51"/>
        <v>909.49713614243524</v>
      </c>
      <c r="W239" s="14">
        <f t="shared" si="55"/>
        <v>47.502863857564762</v>
      </c>
      <c r="X239" s="14">
        <f t="shared" si="56"/>
        <v>2256.5220746703326</v>
      </c>
      <c r="Y239" s="15"/>
      <c r="Z239" s="15"/>
    </row>
    <row r="240" spans="1:26" x14ac:dyDescent="0.25">
      <c r="A240" s="12">
        <v>12</v>
      </c>
      <c r="B240" s="12">
        <v>7</v>
      </c>
      <c r="C240" s="12">
        <v>5</v>
      </c>
      <c r="D240" s="12">
        <v>1585</v>
      </c>
      <c r="E240" s="12" t="s">
        <v>22</v>
      </c>
      <c r="F240" s="12">
        <v>1</v>
      </c>
      <c r="G240" s="12">
        <v>0</v>
      </c>
      <c r="H240" s="12">
        <v>0</v>
      </c>
      <c r="I240" s="12">
        <v>0</v>
      </c>
      <c r="J240" s="12">
        <f t="shared" si="52"/>
        <v>0</v>
      </c>
      <c r="K240" s="12">
        <f t="shared" si="53"/>
        <v>0</v>
      </c>
      <c r="L240" s="12">
        <f t="shared" si="54"/>
        <v>0</v>
      </c>
      <c r="M240" s="13">
        <f t="shared" si="60"/>
        <v>0</v>
      </c>
      <c r="N240" s="13">
        <f t="shared" si="48"/>
        <v>0</v>
      </c>
      <c r="O240" s="13">
        <f t="shared" si="49"/>
        <v>0</v>
      </c>
      <c r="P240" s="13">
        <f t="shared" si="57"/>
        <v>0</v>
      </c>
      <c r="Q240" s="13">
        <f t="shared" si="61"/>
        <v>0</v>
      </c>
      <c r="R240" s="13">
        <f t="shared" si="62"/>
        <v>0</v>
      </c>
      <c r="S240" s="13">
        <f t="shared" si="58"/>
        <v>0</v>
      </c>
      <c r="T240" s="13">
        <f t="shared" si="63"/>
        <v>0</v>
      </c>
      <c r="U240" s="13">
        <f t="shared" si="59"/>
        <v>0</v>
      </c>
      <c r="V240" s="28">
        <f t="shared" si="51"/>
        <v>1730.8292336058967</v>
      </c>
      <c r="W240" s="14">
        <f t="shared" si="55"/>
        <v>-145.82923360589666</v>
      </c>
      <c r="X240" s="14">
        <f t="shared" si="56"/>
        <v>21266.165374083179</v>
      </c>
      <c r="Y240" s="15"/>
      <c r="Z240" s="15"/>
    </row>
    <row r="241" spans="1:26" x14ac:dyDescent="0.25">
      <c r="A241" s="12">
        <v>12</v>
      </c>
      <c r="B241" s="12">
        <v>10</v>
      </c>
      <c r="C241" s="12">
        <v>1</v>
      </c>
      <c r="D241" s="12">
        <v>1126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f t="shared" si="52"/>
        <v>0</v>
      </c>
      <c r="K241" s="12">
        <f t="shared" si="53"/>
        <v>0</v>
      </c>
      <c r="L241" s="12">
        <f t="shared" si="54"/>
        <v>0</v>
      </c>
      <c r="M241" s="13">
        <f t="shared" si="60"/>
        <v>0</v>
      </c>
      <c r="N241" s="13">
        <f t="shared" si="48"/>
        <v>0</v>
      </c>
      <c r="O241" s="13">
        <f t="shared" si="49"/>
        <v>0</v>
      </c>
      <c r="P241" s="13">
        <f t="shared" si="57"/>
        <v>0</v>
      </c>
      <c r="Q241" s="13">
        <f t="shared" si="61"/>
        <v>0</v>
      </c>
      <c r="R241" s="13">
        <f t="shared" si="62"/>
        <v>0</v>
      </c>
      <c r="S241" s="13">
        <f t="shared" si="58"/>
        <v>0</v>
      </c>
      <c r="T241" s="13">
        <f t="shared" si="63"/>
        <v>0</v>
      </c>
      <c r="U241" s="13">
        <f t="shared" si="59"/>
        <v>0</v>
      </c>
      <c r="V241" s="28">
        <f t="shared" si="51"/>
        <v>1135.6230850607387</v>
      </c>
      <c r="W241" s="14">
        <f t="shared" si="55"/>
        <v>-9.623085060738731</v>
      </c>
      <c r="X241" s="14">
        <f t="shared" si="56"/>
        <v>92.603766086212943</v>
      </c>
      <c r="Y241" s="15"/>
      <c r="Z241" s="15"/>
    </row>
    <row r="242" spans="1:26" x14ac:dyDescent="0.25">
      <c r="A242" s="12">
        <v>12</v>
      </c>
      <c r="B242" s="12">
        <v>11</v>
      </c>
      <c r="C242" s="12">
        <v>2</v>
      </c>
      <c r="D242" s="12">
        <v>896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f t="shared" si="52"/>
        <v>0</v>
      </c>
      <c r="K242" s="12">
        <f t="shared" si="53"/>
        <v>0</v>
      </c>
      <c r="L242" s="12">
        <f t="shared" si="54"/>
        <v>0</v>
      </c>
      <c r="M242" s="13">
        <f t="shared" si="60"/>
        <v>0</v>
      </c>
      <c r="N242" s="13">
        <f t="shared" si="48"/>
        <v>0</v>
      </c>
      <c r="O242" s="13">
        <f t="shared" si="49"/>
        <v>0</v>
      </c>
      <c r="P242" s="13">
        <f t="shared" si="57"/>
        <v>0</v>
      </c>
      <c r="Q242" s="13">
        <f t="shared" si="61"/>
        <v>0</v>
      </c>
      <c r="R242" s="13">
        <f t="shared" si="62"/>
        <v>0</v>
      </c>
      <c r="S242" s="13">
        <f t="shared" si="58"/>
        <v>0</v>
      </c>
      <c r="T242" s="13">
        <f t="shared" si="63"/>
        <v>0</v>
      </c>
      <c r="U242" s="13">
        <f t="shared" si="59"/>
        <v>0</v>
      </c>
      <c r="V242" s="28">
        <f t="shared" si="51"/>
        <v>875.92340029159504</v>
      </c>
      <c r="W242" s="14">
        <f t="shared" si="55"/>
        <v>20.076599708404956</v>
      </c>
      <c r="X242" s="14">
        <f t="shared" si="56"/>
        <v>403.06985585152597</v>
      </c>
      <c r="Y242" s="15"/>
      <c r="Z242" s="15"/>
    </row>
    <row r="243" spans="1:26" x14ac:dyDescent="0.25">
      <c r="A243" s="12">
        <v>12</v>
      </c>
      <c r="B243" s="12">
        <v>12</v>
      </c>
      <c r="C243" s="12">
        <v>3</v>
      </c>
      <c r="D243" s="12">
        <v>870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f t="shared" si="52"/>
        <v>0</v>
      </c>
      <c r="K243" s="12">
        <f t="shared" si="53"/>
        <v>0</v>
      </c>
      <c r="L243" s="12">
        <f t="shared" si="54"/>
        <v>0</v>
      </c>
      <c r="M243" s="13">
        <f t="shared" ref="M243:M257" si="64">IF(AND(A243=3,B243=9)=TRUE,1,0)</f>
        <v>0</v>
      </c>
      <c r="N243" s="13">
        <f t="shared" si="48"/>
        <v>0</v>
      </c>
      <c r="O243" s="13">
        <f t="shared" si="49"/>
        <v>0</v>
      </c>
      <c r="P243" s="13">
        <f t="shared" si="57"/>
        <v>0</v>
      </c>
      <c r="Q243" s="13">
        <f t="shared" si="61"/>
        <v>0</v>
      </c>
      <c r="R243" s="13">
        <f t="shared" si="62"/>
        <v>0</v>
      </c>
      <c r="S243" s="13">
        <f t="shared" si="58"/>
        <v>0</v>
      </c>
      <c r="T243" s="13">
        <f t="shared" si="63"/>
        <v>0</v>
      </c>
      <c r="U243" s="13">
        <f t="shared" si="59"/>
        <v>0</v>
      </c>
      <c r="V243" s="28">
        <f t="shared" si="51"/>
        <v>865.9323818912128</v>
      </c>
      <c r="W243" s="14">
        <f t="shared" si="55"/>
        <v>4.067618108787201</v>
      </c>
      <c r="X243" s="14">
        <f t="shared" si="56"/>
        <v>16.545517078933564</v>
      </c>
      <c r="Y243" s="15"/>
      <c r="Z243" s="15"/>
    </row>
    <row r="244" spans="1:26" x14ac:dyDescent="0.25">
      <c r="A244" s="12">
        <v>12</v>
      </c>
      <c r="B244" s="12">
        <v>13</v>
      </c>
      <c r="C244" s="12">
        <v>4</v>
      </c>
      <c r="D244" s="12">
        <v>873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f t="shared" si="52"/>
        <v>0</v>
      </c>
      <c r="K244" s="12">
        <f t="shared" si="53"/>
        <v>0</v>
      </c>
      <c r="L244" s="12">
        <f t="shared" si="54"/>
        <v>0</v>
      </c>
      <c r="M244" s="13">
        <f t="shared" si="64"/>
        <v>0</v>
      </c>
      <c r="N244" s="13">
        <f t="shared" ref="N244:N257" si="65">IF(AND($A244=3,AND($B244&gt;=12,$B244&lt;=16))=TRUE,1,0)</f>
        <v>0</v>
      </c>
      <c r="O244" s="13">
        <f t="shared" si="49"/>
        <v>0</v>
      </c>
      <c r="P244" s="13">
        <f t="shared" si="57"/>
        <v>0</v>
      </c>
      <c r="Q244" s="13">
        <f t="shared" si="61"/>
        <v>0</v>
      </c>
      <c r="R244" s="13">
        <f t="shared" si="62"/>
        <v>0</v>
      </c>
      <c r="S244" s="13">
        <f t="shared" si="58"/>
        <v>0</v>
      </c>
      <c r="T244" s="13">
        <f t="shared" si="63"/>
        <v>0</v>
      </c>
      <c r="U244" s="13">
        <f t="shared" si="59"/>
        <v>0</v>
      </c>
      <c r="V244" s="28">
        <f t="shared" si="51"/>
        <v>909.49713614243524</v>
      </c>
      <c r="W244" s="14">
        <f t="shared" si="55"/>
        <v>-36.497136142435238</v>
      </c>
      <c r="X244" s="14">
        <f t="shared" si="56"/>
        <v>1332.0409465994526</v>
      </c>
      <c r="Y244" s="15"/>
      <c r="Z244" s="15"/>
    </row>
    <row r="245" spans="1:26" x14ac:dyDescent="0.25">
      <c r="A245" s="12">
        <v>12</v>
      </c>
      <c r="B245" s="12">
        <v>14</v>
      </c>
      <c r="C245" s="12">
        <v>5</v>
      </c>
      <c r="D245" s="12">
        <v>1471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f t="shared" si="52"/>
        <v>0</v>
      </c>
      <c r="K245" s="12">
        <f t="shared" si="53"/>
        <v>0</v>
      </c>
      <c r="L245" s="12">
        <f t="shared" si="54"/>
        <v>0</v>
      </c>
      <c r="M245" s="13">
        <f t="shared" si="64"/>
        <v>0</v>
      </c>
      <c r="N245" s="13">
        <f t="shared" si="65"/>
        <v>0</v>
      </c>
      <c r="O245" s="13">
        <f t="shared" si="49"/>
        <v>0</v>
      </c>
      <c r="P245" s="13">
        <f t="shared" si="57"/>
        <v>0</v>
      </c>
      <c r="Q245" s="13">
        <f t="shared" si="61"/>
        <v>0</v>
      </c>
      <c r="R245" s="13">
        <f t="shared" si="62"/>
        <v>0</v>
      </c>
      <c r="S245" s="13">
        <f t="shared" si="58"/>
        <v>0</v>
      </c>
      <c r="T245" s="13">
        <f t="shared" si="63"/>
        <v>0</v>
      </c>
      <c r="U245" s="13">
        <f t="shared" si="59"/>
        <v>0</v>
      </c>
      <c r="V245" s="28">
        <f t="shared" si="51"/>
        <v>1363.9047048808031</v>
      </c>
      <c r="W245" s="14">
        <f t="shared" si="55"/>
        <v>107.09529511919686</v>
      </c>
      <c r="X245" s="14">
        <f t="shared" si="56"/>
        <v>11469.402236667871</v>
      </c>
      <c r="Y245" s="15"/>
      <c r="Z245" s="15"/>
    </row>
    <row r="246" spans="1:26" x14ac:dyDescent="0.25">
      <c r="A246" s="12">
        <v>12</v>
      </c>
      <c r="B246" s="12">
        <v>17</v>
      </c>
      <c r="C246" s="12">
        <v>1</v>
      </c>
      <c r="D246" s="12">
        <v>1299</v>
      </c>
      <c r="E246" s="12" t="s">
        <v>62</v>
      </c>
      <c r="F246" s="12">
        <v>0</v>
      </c>
      <c r="G246" s="12">
        <v>0</v>
      </c>
      <c r="H246" s="12">
        <v>0</v>
      </c>
      <c r="I246" s="12">
        <v>0</v>
      </c>
      <c r="J246" s="12">
        <f t="shared" si="52"/>
        <v>0</v>
      </c>
      <c r="K246" s="12">
        <f t="shared" si="53"/>
        <v>0</v>
      </c>
      <c r="L246" s="12">
        <f t="shared" si="54"/>
        <v>0</v>
      </c>
      <c r="M246" s="13">
        <f t="shared" si="64"/>
        <v>0</v>
      </c>
      <c r="N246" s="13">
        <f t="shared" si="65"/>
        <v>0</v>
      </c>
      <c r="O246" s="13">
        <f t="shared" si="49"/>
        <v>0</v>
      </c>
      <c r="P246" s="13">
        <f t="shared" si="57"/>
        <v>1</v>
      </c>
      <c r="Q246" s="13">
        <f t="shared" si="61"/>
        <v>0</v>
      </c>
      <c r="R246" s="13">
        <f t="shared" si="62"/>
        <v>0</v>
      </c>
      <c r="S246" s="13">
        <f t="shared" si="58"/>
        <v>0</v>
      </c>
      <c r="T246" s="13">
        <f t="shared" si="63"/>
        <v>0</v>
      </c>
      <c r="U246" s="13">
        <f t="shared" si="59"/>
        <v>0</v>
      </c>
      <c r="V246" s="28">
        <f t="shared" si="51"/>
        <v>1318.8779483314327</v>
      </c>
      <c r="W246" s="14">
        <f t="shared" si="55"/>
        <v>-19.877948331432663</v>
      </c>
      <c r="X246" s="14">
        <f t="shared" si="56"/>
        <v>395.13282986710658</v>
      </c>
      <c r="Y246" s="15"/>
      <c r="Z246" s="15"/>
    </row>
    <row r="247" spans="1:26" x14ac:dyDescent="0.25">
      <c r="A247" s="12">
        <v>12</v>
      </c>
      <c r="B247" s="12">
        <v>18</v>
      </c>
      <c r="C247" s="12">
        <v>2</v>
      </c>
      <c r="D247" s="12">
        <v>1058</v>
      </c>
      <c r="E247" s="12" t="s">
        <v>62</v>
      </c>
      <c r="F247" s="12">
        <v>0</v>
      </c>
      <c r="G247" s="12">
        <v>0</v>
      </c>
      <c r="H247" s="12">
        <v>0</v>
      </c>
      <c r="I247" s="12">
        <v>0</v>
      </c>
      <c r="J247" s="12">
        <f t="shared" si="52"/>
        <v>0</v>
      </c>
      <c r="K247" s="12">
        <f t="shared" si="53"/>
        <v>0</v>
      </c>
      <c r="L247" s="12">
        <f t="shared" si="54"/>
        <v>0</v>
      </c>
      <c r="M247" s="13">
        <f t="shared" si="64"/>
        <v>0</v>
      </c>
      <c r="N247" s="13">
        <f t="shared" si="65"/>
        <v>0</v>
      </c>
      <c r="O247" s="13">
        <f t="shared" si="49"/>
        <v>0</v>
      </c>
      <c r="P247" s="13">
        <f t="shared" si="57"/>
        <v>1</v>
      </c>
      <c r="Q247" s="13">
        <f t="shared" si="61"/>
        <v>0</v>
      </c>
      <c r="R247" s="13">
        <f t="shared" si="62"/>
        <v>0</v>
      </c>
      <c r="S247" s="13">
        <f t="shared" si="58"/>
        <v>0</v>
      </c>
      <c r="T247" s="13">
        <f t="shared" si="63"/>
        <v>0</v>
      </c>
      <c r="U247" s="13">
        <f t="shared" si="59"/>
        <v>0</v>
      </c>
      <c r="V247" s="28">
        <f t="shared" si="51"/>
        <v>1059.178263562289</v>
      </c>
      <c r="W247" s="14">
        <f t="shared" si="55"/>
        <v>-1.1782635622889757</v>
      </c>
      <c r="X247" s="14">
        <f t="shared" si="56"/>
        <v>1.3883050222179067</v>
      </c>
      <c r="Y247" s="15"/>
      <c r="Z247" s="15"/>
    </row>
    <row r="248" spans="1:26" x14ac:dyDescent="0.25">
      <c r="A248" s="12">
        <v>12</v>
      </c>
      <c r="B248" s="12">
        <v>19</v>
      </c>
      <c r="C248" s="12">
        <v>3</v>
      </c>
      <c r="D248" s="12">
        <v>1104</v>
      </c>
      <c r="E248" s="12" t="s">
        <v>62</v>
      </c>
      <c r="F248" s="12">
        <v>0</v>
      </c>
      <c r="G248" s="12">
        <v>0</v>
      </c>
      <c r="H248" s="12">
        <v>0</v>
      </c>
      <c r="I248" s="12">
        <v>0</v>
      </c>
      <c r="J248" s="12">
        <f t="shared" si="52"/>
        <v>0</v>
      </c>
      <c r="K248" s="12">
        <f t="shared" si="53"/>
        <v>0</v>
      </c>
      <c r="L248" s="12">
        <f t="shared" si="54"/>
        <v>0</v>
      </c>
      <c r="M248" s="13">
        <f t="shared" si="64"/>
        <v>0</v>
      </c>
      <c r="N248" s="13">
        <f t="shared" si="65"/>
        <v>0</v>
      </c>
      <c r="O248" s="13">
        <f t="shared" si="49"/>
        <v>0</v>
      </c>
      <c r="P248" s="13">
        <f t="shared" si="57"/>
        <v>1</v>
      </c>
      <c r="Q248" s="13">
        <f t="shared" si="61"/>
        <v>0</v>
      </c>
      <c r="R248" s="13">
        <f t="shared" si="62"/>
        <v>0</v>
      </c>
      <c r="S248" s="13">
        <f t="shared" si="58"/>
        <v>0</v>
      </c>
      <c r="T248" s="13">
        <f t="shared" si="63"/>
        <v>0</v>
      </c>
      <c r="U248" s="13">
        <f t="shared" si="59"/>
        <v>0</v>
      </c>
      <c r="V248" s="28">
        <f t="shared" si="51"/>
        <v>1049.1872451619067</v>
      </c>
      <c r="W248" s="14">
        <f t="shared" si="55"/>
        <v>54.812754838093269</v>
      </c>
      <c r="X248" s="14">
        <f t="shared" si="56"/>
        <v>3004.4380929409172</v>
      </c>
      <c r="Y248" s="15"/>
      <c r="Z248" s="15"/>
    </row>
    <row r="249" spans="1:26" x14ac:dyDescent="0.25">
      <c r="A249" s="12">
        <v>12</v>
      </c>
      <c r="B249" s="12">
        <v>20</v>
      </c>
      <c r="C249" s="12">
        <v>4</v>
      </c>
      <c r="D249" s="12">
        <v>1018</v>
      </c>
      <c r="E249" s="12" t="s">
        <v>62</v>
      </c>
      <c r="F249" s="12">
        <v>0</v>
      </c>
      <c r="G249" s="12">
        <v>0</v>
      </c>
      <c r="H249" s="12">
        <v>0</v>
      </c>
      <c r="I249" s="12">
        <v>0</v>
      </c>
      <c r="J249" s="12">
        <f t="shared" si="52"/>
        <v>0</v>
      </c>
      <c r="K249" s="12">
        <f t="shared" si="53"/>
        <v>0</v>
      </c>
      <c r="L249" s="12">
        <f t="shared" si="54"/>
        <v>0</v>
      </c>
      <c r="M249" s="13">
        <f t="shared" si="64"/>
        <v>0</v>
      </c>
      <c r="N249" s="13">
        <f t="shared" si="65"/>
        <v>0</v>
      </c>
      <c r="O249" s="13">
        <f t="shared" si="49"/>
        <v>0</v>
      </c>
      <c r="P249" s="13">
        <f t="shared" si="57"/>
        <v>1</v>
      </c>
      <c r="Q249" s="13">
        <f t="shared" si="61"/>
        <v>0</v>
      </c>
      <c r="R249" s="13">
        <f t="shared" si="62"/>
        <v>0</v>
      </c>
      <c r="S249" s="13">
        <f t="shared" si="58"/>
        <v>0</v>
      </c>
      <c r="T249" s="13">
        <f t="shared" si="63"/>
        <v>0</v>
      </c>
      <c r="U249" s="13">
        <f t="shared" si="59"/>
        <v>0</v>
      </c>
      <c r="V249" s="28">
        <f t="shared" si="51"/>
        <v>1092.7519994131292</v>
      </c>
      <c r="W249" s="14">
        <f t="shared" si="55"/>
        <v>-74.75199941312917</v>
      </c>
      <c r="X249" s="14">
        <f t="shared" si="56"/>
        <v>5587.8614162604636</v>
      </c>
      <c r="Y249" s="15"/>
      <c r="Z249" s="15"/>
    </row>
    <row r="250" spans="1:26" x14ac:dyDescent="0.25">
      <c r="A250" s="12">
        <v>12</v>
      </c>
      <c r="B250" s="12">
        <v>21</v>
      </c>
      <c r="C250" s="12">
        <v>5</v>
      </c>
      <c r="D250" s="12">
        <v>1955</v>
      </c>
      <c r="E250" s="12" t="s">
        <v>63</v>
      </c>
      <c r="F250" s="12">
        <v>1</v>
      </c>
      <c r="G250" s="12">
        <v>0</v>
      </c>
      <c r="H250" s="12">
        <v>0</v>
      </c>
      <c r="I250" s="12">
        <v>0</v>
      </c>
      <c r="J250" s="12">
        <f t="shared" si="52"/>
        <v>0</v>
      </c>
      <c r="K250" s="12">
        <f t="shared" si="53"/>
        <v>0</v>
      </c>
      <c r="L250" s="12">
        <f t="shared" si="54"/>
        <v>0</v>
      </c>
      <c r="M250" s="13">
        <f t="shared" si="64"/>
        <v>0</v>
      </c>
      <c r="N250" s="13">
        <f t="shared" si="65"/>
        <v>0</v>
      </c>
      <c r="O250" s="13">
        <f t="shared" si="49"/>
        <v>0</v>
      </c>
      <c r="P250" s="13">
        <f>IF(AND($A250=12,AND($B250&gt;=17,$B250&lt;=21))=TRUE,1,0)</f>
        <v>1</v>
      </c>
      <c r="Q250" s="13">
        <f t="shared" si="61"/>
        <v>0</v>
      </c>
      <c r="R250" s="13">
        <f t="shared" si="62"/>
        <v>0</v>
      </c>
      <c r="S250" s="13">
        <f t="shared" si="58"/>
        <v>0</v>
      </c>
      <c r="T250" s="13">
        <f t="shared" si="63"/>
        <v>0</v>
      </c>
      <c r="U250" s="13">
        <f t="shared" si="59"/>
        <v>0</v>
      </c>
      <c r="V250" s="28">
        <f t="shared" si="51"/>
        <v>1914.0840968765906</v>
      </c>
      <c r="W250" s="14">
        <f t="shared" si="55"/>
        <v>40.915903123409407</v>
      </c>
      <c r="X250" s="14">
        <f t="shared" si="56"/>
        <v>1674.1111284042238</v>
      </c>
      <c r="Y250" s="15"/>
      <c r="Z250" s="15"/>
    </row>
    <row r="251" spans="1:26" x14ac:dyDescent="0.25">
      <c r="A251" s="12">
        <v>12</v>
      </c>
      <c r="B251" s="12">
        <v>24</v>
      </c>
      <c r="C251" s="12">
        <v>1</v>
      </c>
      <c r="D251" s="12">
        <v>941</v>
      </c>
      <c r="E251" s="12" t="s">
        <v>64</v>
      </c>
      <c r="F251" s="12">
        <v>0</v>
      </c>
      <c r="G251" s="12">
        <v>0</v>
      </c>
      <c r="H251" s="12">
        <v>1</v>
      </c>
      <c r="I251" s="12">
        <v>0</v>
      </c>
      <c r="J251" s="12">
        <f t="shared" si="52"/>
        <v>0</v>
      </c>
      <c r="K251" s="12">
        <f t="shared" si="53"/>
        <v>0</v>
      </c>
      <c r="L251" s="12">
        <f t="shared" si="54"/>
        <v>0</v>
      </c>
      <c r="M251" s="13">
        <f t="shared" si="64"/>
        <v>0</v>
      </c>
      <c r="N251" s="13">
        <f t="shared" si="65"/>
        <v>0</v>
      </c>
      <c r="O251" s="13">
        <f t="shared" si="49"/>
        <v>1</v>
      </c>
      <c r="P251" s="13">
        <f t="shared" ref="P251:P257" si="66">IF(AND($A251=12,AND($B251&gt;=17,$B251&lt;=21))=TRUE,1,0)</f>
        <v>0</v>
      </c>
      <c r="Q251" s="13">
        <f t="shared" si="61"/>
        <v>0</v>
      </c>
      <c r="R251" s="13">
        <f t="shared" si="62"/>
        <v>0</v>
      </c>
      <c r="S251" s="13">
        <f t="shared" si="58"/>
        <v>0</v>
      </c>
      <c r="T251" s="13">
        <f t="shared" si="63"/>
        <v>0</v>
      </c>
      <c r="U251" s="13">
        <f t="shared" si="59"/>
        <v>0</v>
      </c>
      <c r="V251" s="28">
        <f t="shared" si="51"/>
        <v>998.2673708408729</v>
      </c>
      <c r="W251" s="14">
        <f t="shared" si="55"/>
        <v>-57.2673708408729</v>
      </c>
      <c r="X251" s="14">
        <f t="shared" si="56"/>
        <v>3279.5517630260597</v>
      </c>
      <c r="Y251" s="15"/>
      <c r="Z251" s="15"/>
    </row>
    <row r="252" spans="1:26" x14ac:dyDescent="0.25">
      <c r="A252" s="12">
        <v>12</v>
      </c>
      <c r="B252" s="12">
        <v>26</v>
      </c>
      <c r="C252" s="12">
        <v>3</v>
      </c>
      <c r="D252" s="12">
        <v>999</v>
      </c>
      <c r="E252" s="12" t="s">
        <v>65</v>
      </c>
      <c r="F252" s="12">
        <v>0</v>
      </c>
      <c r="G252" s="12">
        <v>0</v>
      </c>
      <c r="H252" s="12">
        <v>0</v>
      </c>
      <c r="I252" s="12">
        <v>1</v>
      </c>
      <c r="J252" s="12">
        <f t="shared" si="52"/>
        <v>0</v>
      </c>
      <c r="K252" s="12">
        <f t="shared" si="53"/>
        <v>0</v>
      </c>
      <c r="L252" s="12">
        <f t="shared" si="54"/>
        <v>0</v>
      </c>
      <c r="M252" s="13">
        <f t="shared" si="64"/>
        <v>0</v>
      </c>
      <c r="N252" s="13">
        <f t="shared" si="65"/>
        <v>0</v>
      </c>
      <c r="O252" s="13">
        <f t="shared" si="49"/>
        <v>1</v>
      </c>
      <c r="P252" s="13">
        <f t="shared" si="66"/>
        <v>0</v>
      </c>
      <c r="Q252" s="13">
        <f t="shared" si="61"/>
        <v>0</v>
      </c>
      <c r="R252" s="13">
        <f t="shared" si="62"/>
        <v>0</v>
      </c>
      <c r="S252" s="13">
        <f t="shared" si="58"/>
        <v>0</v>
      </c>
      <c r="T252" s="13">
        <f t="shared" si="63"/>
        <v>0</v>
      </c>
      <c r="U252" s="13">
        <f t="shared" si="59"/>
        <v>0</v>
      </c>
      <c r="V252" s="28">
        <f t="shared" si="51"/>
        <v>942.98631784766144</v>
      </c>
      <c r="W252" s="14">
        <f t="shared" si="55"/>
        <v>56.013682152338561</v>
      </c>
      <c r="X252" s="14">
        <f t="shared" si="56"/>
        <v>3137.5325882632114</v>
      </c>
      <c r="Y252" s="15"/>
      <c r="Z252" s="15"/>
    </row>
    <row r="253" spans="1:26" x14ac:dyDescent="0.25">
      <c r="A253" s="12">
        <v>12</v>
      </c>
      <c r="B253" s="12">
        <v>27</v>
      </c>
      <c r="C253" s="12">
        <v>4</v>
      </c>
      <c r="D253" s="12">
        <v>619</v>
      </c>
      <c r="E253" s="12" t="s">
        <v>66</v>
      </c>
      <c r="F253" s="12">
        <v>0</v>
      </c>
      <c r="G253" s="12">
        <v>0</v>
      </c>
      <c r="H253" s="12">
        <v>0</v>
      </c>
      <c r="I253" s="12">
        <v>0</v>
      </c>
      <c r="J253" s="12">
        <f t="shared" si="52"/>
        <v>0</v>
      </c>
      <c r="K253" s="12">
        <f t="shared" si="53"/>
        <v>0</v>
      </c>
      <c r="L253" s="12">
        <f t="shared" si="54"/>
        <v>0</v>
      </c>
      <c r="M253" s="13">
        <f t="shared" si="64"/>
        <v>0</v>
      </c>
      <c r="N253" s="13">
        <f t="shared" si="65"/>
        <v>0</v>
      </c>
      <c r="O253" s="13">
        <f t="shared" si="49"/>
        <v>1</v>
      </c>
      <c r="P253" s="13">
        <f t="shared" si="66"/>
        <v>0</v>
      </c>
      <c r="Q253" s="13">
        <f t="shared" si="61"/>
        <v>0</v>
      </c>
      <c r="R253" s="13">
        <f t="shared" si="62"/>
        <v>0</v>
      </c>
      <c r="S253" s="13">
        <f t="shared" si="58"/>
        <v>0</v>
      </c>
      <c r="T253" s="13">
        <f t="shared" si="63"/>
        <v>0</v>
      </c>
      <c r="U253" s="13">
        <f t="shared" si="59"/>
        <v>0</v>
      </c>
      <c r="V253" s="28">
        <f t="shared" si="51"/>
        <v>516.82316196211559</v>
      </c>
      <c r="W253" s="14">
        <f t="shared" si="55"/>
        <v>102.17683803788441</v>
      </c>
      <c r="X253" s="14">
        <f t="shared" si="56"/>
        <v>10440.106231420063</v>
      </c>
      <c r="Y253" s="15"/>
      <c r="Z253" s="15"/>
    </row>
    <row r="254" spans="1:26" x14ac:dyDescent="0.25">
      <c r="A254" s="12">
        <v>12</v>
      </c>
      <c r="B254" s="12">
        <v>28</v>
      </c>
      <c r="C254" s="12">
        <v>5</v>
      </c>
      <c r="D254" s="12">
        <v>937</v>
      </c>
      <c r="E254" s="12" t="s">
        <v>66</v>
      </c>
      <c r="F254" s="12">
        <v>0</v>
      </c>
      <c r="G254" s="12">
        <v>0</v>
      </c>
      <c r="H254" s="12">
        <v>0</v>
      </c>
      <c r="I254" s="12">
        <v>0</v>
      </c>
      <c r="J254" s="12">
        <f t="shared" si="52"/>
        <v>0</v>
      </c>
      <c r="K254" s="12">
        <f t="shared" si="53"/>
        <v>0</v>
      </c>
      <c r="L254" s="12">
        <f t="shared" si="54"/>
        <v>0</v>
      </c>
      <c r="M254" s="13">
        <f t="shared" si="64"/>
        <v>0</v>
      </c>
      <c r="N254" s="13">
        <f t="shared" si="65"/>
        <v>0</v>
      </c>
      <c r="O254" s="13">
        <f t="shared" si="49"/>
        <v>1</v>
      </c>
      <c r="P254" s="13">
        <f t="shared" si="66"/>
        <v>0</v>
      </c>
      <c r="Q254" s="13">
        <f t="shared" si="61"/>
        <v>0</v>
      </c>
      <c r="R254" s="13">
        <f t="shared" si="62"/>
        <v>0</v>
      </c>
      <c r="S254" s="13">
        <f t="shared" si="58"/>
        <v>0</v>
      </c>
      <c r="T254" s="13">
        <f t="shared" si="63"/>
        <v>0</v>
      </c>
      <c r="U254" s="13">
        <f t="shared" si="59"/>
        <v>0</v>
      </c>
      <c r="V254" s="28">
        <f t="shared" si="51"/>
        <v>971.23073070048349</v>
      </c>
      <c r="W254" s="14">
        <f t="shared" si="55"/>
        <v>-34.230730700483491</v>
      </c>
      <c r="X254" s="14">
        <f t="shared" si="56"/>
        <v>1171.742924289023</v>
      </c>
      <c r="Y254" s="15"/>
      <c r="Z254" s="15"/>
    </row>
    <row r="255" spans="1:26" x14ac:dyDescent="0.25">
      <c r="A255" s="12">
        <v>12</v>
      </c>
      <c r="B255" s="12">
        <v>31</v>
      </c>
      <c r="C255" s="12">
        <v>1</v>
      </c>
      <c r="D255" s="12">
        <v>1146</v>
      </c>
      <c r="E255" s="12" t="s">
        <v>67</v>
      </c>
      <c r="F255" s="12">
        <v>0</v>
      </c>
      <c r="G255" s="12">
        <v>0</v>
      </c>
      <c r="H255" s="12">
        <v>0</v>
      </c>
      <c r="I255" s="12">
        <v>1</v>
      </c>
      <c r="J255" s="12">
        <f t="shared" si="52"/>
        <v>0</v>
      </c>
      <c r="K255" s="12">
        <f t="shared" si="53"/>
        <v>0</v>
      </c>
      <c r="L255" s="12">
        <f t="shared" si="54"/>
        <v>0</v>
      </c>
      <c r="M255" s="13">
        <f t="shared" si="64"/>
        <v>0</v>
      </c>
      <c r="N255" s="13">
        <f t="shared" si="65"/>
        <v>0</v>
      </c>
      <c r="O255" s="13">
        <f>IF(AND($A255=12,AND($B255&gt;=24,$B255&lt;=31))=TRUE,1,0)</f>
        <v>1</v>
      </c>
      <c r="P255" s="13">
        <f t="shared" si="66"/>
        <v>0</v>
      </c>
      <c r="Q255" s="13">
        <f t="shared" si="61"/>
        <v>0</v>
      </c>
      <c r="R255" s="13">
        <f t="shared" si="62"/>
        <v>0</v>
      </c>
      <c r="S255" s="13">
        <f t="shared" si="58"/>
        <v>0</v>
      </c>
      <c r="T255" s="13">
        <f t="shared" si="63"/>
        <v>0</v>
      </c>
      <c r="U255" s="13">
        <f t="shared" si="59"/>
        <v>0</v>
      </c>
      <c r="V255" s="28">
        <f t="shared" si="51"/>
        <v>1212.6770210171874</v>
      </c>
      <c r="W255" s="14">
        <f t="shared" si="55"/>
        <v>-66.677021017187371</v>
      </c>
      <c r="X255" s="14">
        <f t="shared" si="56"/>
        <v>4445.8251317264467</v>
      </c>
      <c r="Y255" s="15"/>
      <c r="Z255" s="15"/>
    </row>
    <row r="256" spans="1:26" x14ac:dyDescent="0.25">
      <c r="A256" s="12">
        <v>1</v>
      </c>
      <c r="B256" s="12">
        <v>3</v>
      </c>
      <c r="C256" s="12">
        <v>3</v>
      </c>
      <c r="D256" s="12"/>
      <c r="E256" s="12"/>
      <c r="F256" s="12">
        <v>0</v>
      </c>
      <c r="G256" s="12">
        <v>0</v>
      </c>
      <c r="H256" s="12">
        <v>0</v>
      </c>
      <c r="I256" s="12">
        <v>0</v>
      </c>
      <c r="J256" s="12">
        <f t="shared" si="52"/>
        <v>0</v>
      </c>
      <c r="K256" s="12">
        <f t="shared" si="53"/>
        <v>0</v>
      </c>
      <c r="L256" s="12">
        <f t="shared" si="54"/>
        <v>1</v>
      </c>
      <c r="M256" s="13">
        <f t="shared" si="64"/>
        <v>0</v>
      </c>
      <c r="N256" s="13">
        <f t="shared" si="65"/>
        <v>0</v>
      </c>
      <c r="O256" s="13">
        <f>IF(AND($A256=12,AND($B256&gt;=24,$B256&lt;=31))=TRUE,1,0)</f>
        <v>0</v>
      </c>
      <c r="P256" s="13">
        <f t="shared" si="66"/>
        <v>0</v>
      </c>
      <c r="Q256" s="13">
        <f t="shared" si="61"/>
        <v>0</v>
      </c>
      <c r="R256" s="13">
        <f t="shared" si="62"/>
        <v>0</v>
      </c>
      <c r="S256" s="13">
        <f t="shared" si="58"/>
        <v>0</v>
      </c>
      <c r="T256" s="13">
        <f t="shared" si="63"/>
        <v>0</v>
      </c>
      <c r="U256" s="13">
        <f t="shared" si="59"/>
        <v>0</v>
      </c>
      <c r="V256" s="28">
        <f t="shared" si="51"/>
        <v>979.04241856856709</v>
      </c>
      <c r="W256" s="12"/>
      <c r="X256" s="12"/>
    </row>
    <row r="257" spans="1:22" x14ac:dyDescent="0.25">
      <c r="A257" s="17">
        <v>1</v>
      </c>
      <c r="B257" s="17">
        <v>4</v>
      </c>
      <c r="C257" s="17">
        <v>4</v>
      </c>
      <c r="F257" s="17">
        <v>0</v>
      </c>
      <c r="G257" s="17">
        <v>0</v>
      </c>
      <c r="H257" s="17">
        <v>0</v>
      </c>
      <c r="I257" s="17">
        <v>0</v>
      </c>
      <c r="J257" s="17">
        <f t="shared" si="52"/>
        <v>0</v>
      </c>
      <c r="K257" s="17">
        <f t="shared" si="53"/>
        <v>0</v>
      </c>
      <c r="L257" s="17">
        <f t="shared" si="54"/>
        <v>0</v>
      </c>
      <c r="M257" s="27">
        <f t="shared" si="64"/>
        <v>0</v>
      </c>
      <c r="N257" s="27">
        <f t="shared" si="65"/>
        <v>0</v>
      </c>
      <c r="O257" s="27">
        <f>IF(AND($A257=12,AND($B257&gt;=24,$B257&lt;=31))=TRUE,1,0)</f>
        <v>0</v>
      </c>
      <c r="P257" s="27">
        <f t="shared" si="66"/>
        <v>0</v>
      </c>
      <c r="Q257" s="27">
        <f t="shared" si="61"/>
        <v>0</v>
      </c>
      <c r="R257" s="27">
        <f t="shared" si="62"/>
        <v>0</v>
      </c>
      <c r="S257" s="27">
        <f t="shared" si="58"/>
        <v>0</v>
      </c>
      <c r="T257" s="27">
        <f t="shared" si="63"/>
        <v>0</v>
      </c>
      <c r="U257" s="27">
        <f t="shared" si="59"/>
        <v>0</v>
      </c>
      <c r="V257" s="28">
        <f t="shared" si="51"/>
        <v>718.30780454934745</v>
      </c>
    </row>
  </sheetData>
  <mergeCells count="3">
    <mergeCell ref="Z9:Z20"/>
    <mergeCell ref="Z4:Z8"/>
    <mergeCell ref="Z21:Z36"/>
  </mergeCells>
  <phoneticPr fontId="0" type="noConversion"/>
  <conditionalFormatting sqref="F2:U255">
    <cfRule type="cellIs" dxfId="1" priority="14" operator="greaterThan">
      <formula>0</formula>
    </cfRule>
  </conditionalFormatting>
  <conditionalFormatting sqref="Y49:Z255 Z21 Y2:Y48 W2:W25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{BCA40938-6F3B-4317-8AA1-A45632D78393}</x14:id>
        </ext>
      </extLst>
    </cfRule>
  </conditionalFormatting>
  <conditionalFormatting sqref="W2:W255">
    <cfRule type="expression" dxfId="0" priority="1">
      <formula>IF(ABS(W2)&gt;2*$AE$10,1,0)=1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A40938-6F3B-4317-8AA1-A45632D78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Y49:Z255 Z21 Y2:Y48 W2:W255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26C446-B836-4D97-9095-7D50C35EE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4E70370-55CB-4A24-9E04-32BFBD030B37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C937CD-6DCC-4833-9FFC-D7DE60A93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data</vt:lpstr>
      <vt:lpstr>예측</vt:lpstr>
      <vt:lpstr>상수</vt:lpstr>
      <vt:lpstr>요일효과</vt:lpstr>
      <vt:lpstr>월효과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백승훈</cp:lastModifiedBy>
  <dcterms:created xsi:type="dcterms:W3CDTF">2002-05-20T18:06:29Z</dcterms:created>
  <dcterms:modified xsi:type="dcterms:W3CDTF">2018-07-25T08:42:51Z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