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AMSUNG\Documents\강의\빅데이터실습강의\실습결과_201801\"/>
    </mc:Choice>
  </mc:AlternateContent>
  <xr:revisionPtr revIDLastSave="0" documentId="12_ncr:500000_{1ECAEF88-9D46-4454-8BCC-00AFA090704C}" xr6:coauthVersionLast="31" xr6:coauthVersionMax="31" xr10:uidLastSave="{00000000-0000-0000-0000-000000000000}"/>
  <bookViews>
    <workbookView xWindow="0" yWindow="0" windowWidth="20496" windowHeight="7488" activeTab="1" xr2:uid="{00000000-000D-0000-FFFF-FFFF00000000}"/>
  </bookViews>
  <sheets>
    <sheet name="data" sheetId="1" r:id="rId1"/>
    <sheet name="user_based" sheetId="2" r:id="rId2"/>
    <sheet name="item_based" sheetId="3" r:id="rId3"/>
  </sheets>
  <definedNames>
    <definedName name="solver_adj" localSheetId="2" hidden="1">item_based!#REF!</definedName>
    <definedName name="solver_adj" localSheetId="1" hidden="1">user_based!#REF!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3</definedName>
    <definedName name="solver_eng" localSheetId="1" hidden="1">3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item_based!#REF!</definedName>
    <definedName name="solver_lhs1" localSheetId="1" hidden="1">user_based!#REF!</definedName>
    <definedName name="solver_lhs2" localSheetId="2" hidden="1">item_based!#REF!</definedName>
    <definedName name="solver_lhs2" localSheetId="1" hidden="1">user_based!#REF!</definedName>
    <definedName name="solver_lhs3" localSheetId="1" hidden="1">user_based!#REF!</definedName>
    <definedName name="solver_lhs4" localSheetId="1" hidden="1">user_based!#REF!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0.5</definedName>
    <definedName name="solver_msl" localSheetId="2" hidden="1">2</definedName>
    <definedName name="solver_msl" localSheetId="1" hidden="1">2</definedName>
    <definedName name="solver_neg" localSheetId="2" hidden="1">2</definedName>
    <definedName name="solver_neg" localSheetId="1" hidden="1">2</definedName>
    <definedName name="solver_nod" localSheetId="2" hidden="1">2147483647</definedName>
    <definedName name="solver_nod" localSheetId="1" hidden="1">2147483647</definedName>
    <definedName name="solver_num" localSheetId="2" hidden="1">2</definedName>
    <definedName name="solver_num" localSheetId="1" hidden="1">2</definedName>
    <definedName name="solver_nwt" localSheetId="2" hidden="1">1</definedName>
    <definedName name="solver_nwt" localSheetId="1" hidden="1">1</definedName>
    <definedName name="solver_opt" localSheetId="2" hidden="1">item_based!#REF!</definedName>
    <definedName name="solver_opt" localSheetId="1" hidden="1">user_based!#REF!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el1" localSheetId="2" hidden="1">1</definedName>
    <definedName name="solver_rel1" localSheetId="1" hidden="1">1</definedName>
    <definedName name="solver_rel2" localSheetId="2" hidden="1">3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hs1" localSheetId="2" hidden="1">2</definedName>
    <definedName name="solver_rhs1" localSheetId="1" hidden="1">2</definedName>
    <definedName name="solver_rhs2" localSheetId="2" hidden="1">-2</definedName>
    <definedName name="solver_rhs2" localSheetId="1" hidden="1">-2</definedName>
    <definedName name="solver_rhs3" localSheetId="1" hidden="1">-2</definedName>
    <definedName name="solver_rhs4" localSheetId="1" hidden="1">-2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  <definedName name="사람">user_based!$C$2:$C$8</definedName>
    <definedName name="사람간상관계수">user_based!$D$19:$J$25</definedName>
    <definedName name="영화">user_based!$D$1:$I$1</definedName>
    <definedName name="영화간상관계수">item_based!$D$19:$I$24</definedName>
    <definedName name="추가_조정계수" localSheetId="2">item_based!#REF!</definedName>
    <definedName name="추가_조정계수">user_based!#REF!</definedName>
    <definedName name="추정오차의_합" localSheetId="2">item_based!#REF!</definedName>
    <definedName name="추정오차의_합">user_based!#REF!</definedName>
    <definedName name="평점">user_based!$D$2:$I$8</definedName>
    <definedName name="평점평균">user_based!$C$2:$J$8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  <c r="F34" i="2"/>
  <c r="H34" i="2" s="1"/>
  <c r="F35" i="2"/>
  <c r="F36" i="2"/>
  <c r="F37" i="2"/>
  <c r="H37" i="2" s="1"/>
  <c r="F38" i="2"/>
  <c r="H38" i="2" s="1"/>
  <c r="F32" i="2"/>
  <c r="E33" i="2"/>
  <c r="E34" i="2"/>
  <c r="E35" i="2"/>
  <c r="E36" i="2"/>
  <c r="E37" i="2"/>
  <c r="E38" i="2"/>
  <c r="E32" i="2"/>
  <c r="D11" i="2"/>
  <c r="E11" i="2"/>
  <c r="F11" i="2"/>
  <c r="G11" i="2"/>
  <c r="H11" i="2"/>
  <c r="I11" i="2"/>
  <c r="E10" i="2"/>
  <c r="F10" i="2"/>
  <c r="G10" i="2"/>
  <c r="H10" i="2"/>
  <c r="I10" i="2"/>
  <c r="D10" i="2"/>
  <c r="C13" i="2"/>
  <c r="C12" i="2"/>
  <c r="G38" i="2" l="1"/>
  <c r="G34" i="2"/>
  <c r="G37" i="2"/>
  <c r="H36" i="2"/>
  <c r="H35" i="2"/>
  <c r="H33" i="2"/>
  <c r="H32" i="2"/>
  <c r="G12" i="2"/>
  <c r="F12" i="2"/>
  <c r="I12" i="2"/>
  <c r="E12" i="2"/>
  <c r="H13" i="2"/>
  <c r="G13" i="2"/>
  <c r="H12" i="2"/>
  <c r="F13" i="2"/>
  <c r="I13" i="2"/>
  <c r="E13" i="2"/>
  <c r="D12" i="2"/>
  <c r="D13" i="2"/>
  <c r="E33" i="3"/>
  <c r="E34" i="3"/>
  <c r="E35" i="3"/>
  <c r="E36" i="3"/>
  <c r="E37" i="3"/>
  <c r="D33" i="3"/>
  <c r="D34" i="3"/>
  <c r="F34" i="3" s="1"/>
  <c r="D35" i="3"/>
  <c r="D36" i="3"/>
  <c r="D37" i="3"/>
  <c r="F37" i="3" s="1"/>
  <c r="D32" i="3"/>
  <c r="F32" i="3" s="1"/>
  <c r="E10" i="3"/>
  <c r="F10" i="3"/>
  <c r="G10" i="3"/>
  <c r="H10" i="3"/>
  <c r="I10" i="3"/>
  <c r="J10" i="3"/>
  <c r="D10" i="3"/>
  <c r="D15" i="2" l="1"/>
  <c r="C18" i="2" s="1"/>
  <c r="G36" i="3"/>
  <c r="G33" i="3"/>
  <c r="G35" i="3"/>
  <c r="G37" i="3"/>
  <c r="G34" i="3"/>
  <c r="G32" i="3"/>
  <c r="C15" i="2"/>
  <c r="J3" i="2"/>
  <c r="D33" i="2" s="1"/>
  <c r="G33" i="2" s="1"/>
  <c r="J4" i="2"/>
  <c r="D34" i="2" s="1"/>
  <c r="J5" i="2"/>
  <c r="D35" i="2" s="1"/>
  <c r="G35" i="2" s="1"/>
  <c r="J6" i="2"/>
  <c r="D36" i="2" s="1"/>
  <c r="G36" i="2" s="1"/>
  <c r="J7" i="2"/>
  <c r="D37" i="2" s="1"/>
  <c r="J8" i="2"/>
  <c r="E29" i="2" l="1"/>
  <c r="D38" i="2"/>
  <c r="E28" i="2"/>
  <c r="E32" i="3" l="1"/>
  <c r="D31" i="3"/>
  <c r="D11" i="3"/>
  <c r="E11" i="3"/>
  <c r="F11" i="3"/>
  <c r="G11" i="3"/>
  <c r="H11" i="3"/>
  <c r="I11" i="3"/>
  <c r="J11" i="3"/>
  <c r="E28" i="3"/>
  <c r="C13" i="3"/>
  <c r="C12" i="3"/>
  <c r="J8" i="3"/>
  <c r="J7" i="3"/>
  <c r="J6" i="3"/>
  <c r="J5" i="3"/>
  <c r="J4" i="3"/>
  <c r="J3" i="3"/>
  <c r="J2" i="3"/>
  <c r="J2" i="2"/>
  <c r="D32" i="2" s="1"/>
  <c r="G32" i="2" s="1"/>
  <c r="F29" i="2" s="1"/>
  <c r="G29" i="2" s="1"/>
  <c r="I12" i="3" l="1"/>
  <c r="I13" i="3"/>
  <c r="E12" i="3"/>
  <c r="E13" i="3"/>
  <c r="J12" i="3"/>
  <c r="J13" i="3"/>
  <c r="F12" i="3"/>
  <c r="F13" i="3"/>
  <c r="H13" i="3"/>
  <c r="H12" i="3"/>
  <c r="G13" i="3"/>
  <c r="G12" i="3"/>
  <c r="D12" i="3"/>
  <c r="D13" i="3"/>
  <c r="C15" i="3"/>
  <c r="E29" i="3"/>
  <c r="F33" i="3" l="1"/>
  <c r="F36" i="3"/>
  <c r="F35" i="3"/>
  <c r="D15" i="3"/>
  <c r="C18" i="3" s="1"/>
  <c r="F29" i="3" l="1"/>
  <c r="G29" i="3" l="1"/>
</calcChain>
</file>

<file path=xl/sharedStrings.xml><?xml version="1.0" encoding="utf-8"?>
<sst xmlns="http://schemas.openxmlformats.org/spreadsheetml/2006/main" count="125" uniqueCount="30">
  <si>
    <t>Sixth Sense</t>
  </si>
  <si>
    <t>Flight</t>
  </si>
  <si>
    <t>Amour</t>
  </si>
  <si>
    <t>Superman</t>
  </si>
  <si>
    <t>Dodge Ball</t>
  </si>
  <si>
    <t>The  Others</t>
  </si>
  <si>
    <t>Lana</t>
  </si>
  <si>
    <t>George</t>
  </si>
  <si>
    <t>Manuel</t>
  </si>
  <si>
    <t>Charles</t>
  </si>
  <si>
    <t>Noel</t>
  </si>
  <si>
    <t>James</t>
  </si>
  <si>
    <t>Theresa</t>
  </si>
  <si>
    <t>?</t>
  </si>
  <si>
    <t>사람1</t>
    <phoneticPr fontId="4" type="noConversion"/>
  </si>
  <si>
    <t>사람2</t>
    <phoneticPr fontId="4" type="noConversion"/>
  </si>
  <si>
    <t>상관계수</t>
    <phoneticPr fontId="1" type="noConversion"/>
  </si>
  <si>
    <t>평균</t>
    <phoneticPr fontId="4" type="noConversion"/>
  </si>
  <si>
    <t>평균</t>
    <phoneticPr fontId="1" type="noConversion"/>
  </si>
  <si>
    <t>유사성</t>
    <phoneticPr fontId="1" type="noConversion"/>
  </si>
  <si>
    <t>영화 평점</t>
    <phoneticPr fontId="1" type="noConversion"/>
  </si>
  <si>
    <t>조정값</t>
    <phoneticPr fontId="1" type="noConversion"/>
  </si>
  <si>
    <t>상관의 절대값</t>
    <phoneticPr fontId="1" type="noConversion"/>
  </si>
  <si>
    <t>영화</t>
    <phoneticPr fontId="1" type="noConversion"/>
  </si>
  <si>
    <t>사람</t>
    <phoneticPr fontId="1" type="noConversion"/>
  </si>
  <si>
    <t>예상평점</t>
    <phoneticPr fontId="4" type="noConversion"/>
  </si>
  <si>
    <t>조정값</t>
    <phoneticPr fontId="1" type="noConversion"/>
  </si>
  <si>
    <t>영화1</t>
    <phoneticPr fontId="4" type="noConversion"/>
  </si>
  <si>
    <t>영화2</t>
    <phoneticPr fontId="4" type="noConversion"/>
  </si>
  <si>
    <t>평점-평균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</si>
</sst>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"/>
    <numFmt numFmtId="177" formatCode="0.000"/>
    <numFmt numFmtId="178" formatCode="0.0"/>
    <numFmt numFmtId="179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177" fontId="5" fillId="3" borderId="2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78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8" fontId="3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78" fontId="6" fillId="3" borderId="2" xfId="0" applyNumberFormat="1" applyFont="1" applyFill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177" fontId="0" fillId="0" borderId="0" xfId="0" applyNumberFormat="1" applyFill="1" applyBorder="1" applyAlignment="1">
      <alignment vertical="center"/>
    </xf>
    <xf numFmtId="177" fontId="0" fillId="0" borderId="7" xfId="0" applyNumberForma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79" fontId="8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right"/>
    </xf>
    <xf numFmtId="177" fontId="9" fillId="3" borderId="2" xfId="0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/>
    <xf numFmtId="177" fontId="8" fillId="2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7" fontId="8" fillId="0" borderId="0" xfId="0" applyNumberFormat="1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8" fontId="10" fillId="0" borderId="5" xfId="0" applyNumberFormat="1" applyFont="1" applyBorder="1" applyAlignment="1">
      <alignment horizontal="center" vertical="center"/>
    </xf>
    <xf numFmtId="178" fontId="10" fillId="0" borderId="3" xfId="0" applyNumberFormat="1" applyFont="1" applyBorder="1" applyAlignment="1">
      <alignment horizontal="center" vertical="center"/>
    </xf>
    <xf numFmtId="178" fontId="11" fillId="3" borderId="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8" sqref="D8"/>
    </sheetView>
  </sheetViews>
  <sheetFormatPr defaultColWidth="12" defaultRowHeight="17.399999999999999" x14ac:dyDescent="0.4"/>
  <cols>
    <col min="1" max="16384" width="12" style="31"/>
  </cols>
  <sheetData>
    <row r="1" spans="1:7" x14ac:dyDescent="0.4">
      <c r="A1" s="30"/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</row>
    <row r="2" spans="1:7" x14ac:dyDescent="0.4">
      <c r="A2" s="30" t="s">
        <v>6</v>
      </c>
      <c r="B2" s="32">
        <v>2.5</v>
      </c>
      <c r="C2" s="32">
        <v>3.5</v>
      </c>
      <c r="D2" s="32">
        <v>3</v>
      </c>
      <c r="E2" s="32">
        <v>3.5</v>
      </c>
      <c r="F2" s="32">
        <v>2.5</v>
      </c>
      <c r="G2" s="32"/>
    </row>
    <row r="3" spans="1:7" x14ac:dyDescent="0.4">
      <c r="A3" s="30" t="s">
        <v>7</v>
      </c>
      <c r="B3" s="32">
        <v>3</v>
      </c>
      <c r="C3" s="32">
        <v>3.5</v>
      </c>
      <c r="D3" s="32">
        <v>1.5</v>
      </c>
      <c r="E3" s="32">
        <v>5</v>
      </c>
      <c r="F3" s="32">
        <v>3.5</v>
      </c>
      <c r="G3" s="32">
        <v>3</v>
      </c>
    </row>
    <row r="4" spans="1:7" x14ac:dyDescent="0.4">
      <c r="A4" s="30" t="s">
        <v>8</v>
      </c>
      <c r="B4" s="32">
        <v>2.5</v>
      </c>
      <c r="C4" s="32">
        <v>3</v>
      </c>
      <c r="D4" s="32"/>
      <c r="E4" s="32">
        <v>3.5</v>
      </c>
      <c r="F4" s="32"/>
      <c r="G4" s="32">
        <v>4</v>
      </c>
    </row>
    <row r="5" spans="1:7" x14ac:dyDescent="0.4">
      <c r="A5" s="30" t="s">
        <v>9</v>
      </c>
      <c r="B5" s="32"/>
      <c r="C5" s="32">
        <v>3.5</v>
      </c>
      <c r="D5" s="32">
        <v>3</v>
      </c>
      <c r="E5" s="32">
        <v>4</v>
      </c>
      <c r="F5" s="32">
        <v>2.5</v>
      </c>
      <c r="G5" s="32">
        <v>4.5</v>
      </c>
    </row>
    <row r="6" spans="1:7" x14ac:dyDescent="0.4">
      <c r="A6" s="30" t="s">
        <v>10</v>
      </c>
      <c r="B6" s="32">
        <v>3</v>
      </c>
      <c r="C6" s="32">
        <v>4</v>
      </c>
      <c r="D6" s="32">
        <v>2</v>
      </c>
      <c r="E6" s="32">
        <v>3</v>
      </c>
      <c r="F6" s="32">
        <v>2</v>
      </c>
      <c r="G6" s="32">
        <v>3</v>
      </c>
    </row>
    <row r="7" spans="1:7" x14ac:dyDescent="0.4">
      <c r="A7" s="30" t="s">
        <v>11</v>
      </c>
      <c r="B7" s="32">
        <v>3</v>
      </c>
      <c r="C7" s="32">
        <v>4</v>
      </c>
      <c r="D7" s="32"/>
      <c r="E7" s="32">
        <v>5</v>
      </c>
      <c r="F7" s="32">
        <v>3.5</v>
      </c>
      <c r="G7" s="32">
        <v>3</v>
      </c>
    </row>
    <row r="8" spans="1:7" x14ac:dyDescent="0.4">
      <c r="A8" s="30" t="s">
        <v>12</v>
      </c>
      <c r="B8" s="32"/>
      <c r="C8" s="32">
        <v>4.5</v>
      </c>
      <c r="D8" s="32" t="s">
        <v>13</v>
      </c>
      <c r="E8" s="32">
        <v>4</v>
      </c>
      <c r="F8" s="32">
        <v>1</v>
      </c>
      <c r="G8" s="3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9"/>
  <sheetViews>
    <sheetView tabSelected="1" topLeftCell="A19" workbookViewId="0">
      <selection activeCell="G29" sqref="G29"/>
    </sheetView>
  </sheetViews>
  <sheetFormatPr defaultColWidth="12" defaultRowHeight="17.399999999999999" x14ac:dyDescent="0.4"/>
  <cols>
    <col min="1" max="11" width="12" style="2"/>
    <col min="12" max="12" width="13.69921875" style="2" bestFit="1" customWidth="1"/>
    <col min="13" max="16384" width="12" style="2"/>
  </cols>
  <sheetData>
    <row r="1" spans="2:20" x14ac:dyDescent="0.4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M1" s="35"/>
      <c r="N1" s="35" t="s">
        <v>6</v>
      </c>
      <c r="O1" s="35" t="s">
        <v>7</v>
      </c>
      <c r="P1" s="35" t="s">
        <v>8</v>
      </c>
      <c r="Q1" s="35" t="s">
        <v>9</v>
      </c>
      <c r="R1" s="35" t="s">
        <v>10</v>
      </c>
      <c r="S1" s="35" t="s">
        <v>11</v>
      </c>
      <c r="T1" s="35" t="s">
        <v>12</v>
      </c>
    </row>
    <row r="2" spans="2:20" x14ac:dyDescent="0.4">
      <c r="C2" s="1" t="s">
        <v>6</v>
      </c>
      <c r="D2" s="3">
        <v>2.5</v>
      </c>
      <c r="E2" s="3">
        <v>3.5</v>
      </c>
      <c r="F2" s="3">
        <v>3</v>
      </c>
      <c r="G2" s="3">
        <v>3.5</v>
      </c>
      <c r="H2" s="3">
        <v>2.5</v>
      </c>
      <c r="I2" s="3"/>
      <c r="J2" s="14">
        <f>AVERAGE(D2:I2)</f>
        <v>3</v>
      </c>
      <c r="M2" s="33" t="s">
        <v>6</v>
      </c>
      <c r="N2" s="36">
        <v>1</v>
      </c>
      <c r="O2" s="36"/>
      <c r="P2" s="36"/>
      <c r="Q2" s="36"/>
      <c r="R2" s="36"/>
      <c r="S2" s="36"/>
      <c r="T2" s="36"/>
    </row>
    <row r="3" spans="2:20" x14ac:dyDescent="0.4">
      <c r="C3" s="1" t="s">
        <v>7</v>
      </c>
      <c r="D3" s="3">
        <v>3</v>
      </c>
      <c r="E3" s="3">
        <v>3.5</v>
      </c>
      <c r="F3" s="3">
        <v>1.5</v>
      </c>
      <c r="G3" s="3">
        <v>5</v>
      </c>
      <c r="H3" s="3">
        <v>3.5</v>
      </c>
      <c r="I3" s="3">
        <v>3</v>
      </c>
      <c r="J3" s="14">
        <f t="shared" ref="J3:J8" si="0">AVERAGE(D3:I3)</f>
        <v>3.25</v>
      </c>
      <c r="M3" s="33" t="s">
        <v>7</v>
      </c>
      <c r="N3" s="36">
        <v>0.39840953644479793</v>
      </c>
      <c r="O3" s="36">
        <v>1</v>
      </c>
      <c r="P3" s="36"/>
      <c r="Q3" s="36"/>
      <c r="R3" s="36"/>
      <c r="S3" s="36"/>
      <c r="T3" s="36"/>
    </row>
    <row r="4" spans="2:20" x14ac:dyDescent="0.4">
      <c r="C4" s="1" t="s">
        <v>8</v>
      </c>
      <c r="D4" s="3">
        <v>2.5</v>
      </c>
      <c r="E4" s="3">
        <v>3</v>
      </c>
      <c r="F4" s="3"/>
      <c r="G4" s="3">
        <v>3.5</v>
      </c>
      <c r="H4" s="3"/>
      <c r="I4" s="3">
        <v>4</v>
      </c>
      <c r="J4" s="14">
        <f t="shared" si="0"/>
        <v>3.25</v>
      </c>
      <c r="M4" s="33" t="s">
        <v>8</v>
      </c>
      <c r="N4" s="36">
        <v>0.8660254037844386</v>
      </c>
      <c r="O4" s="36">
        <v>0.20459830184114206</v>
      </c>
      <c r="P4" s="36">
        <v>1</v>
      </c>
      <c r="Q4" s="36"/>
      <c r="R4" s="36"/>
      <c r="S4" s="36"/>
      <c r="T4" s="36"/>
    </row>
    <row r="5" spans="2:20" x14ac:dyDescent="0.4">
      <c r="C5" s="1" t="s">
        <v>9</v>
      </c>
      <c r="D5" s="3"/>
      <c r="E5" s="3">
        <v>3.5</v>
      </c>
      <c r="F5" s="3">
        <v>3</v>
      </c>
      <c r="G5" s="3">
        <v>4</v>
      </c>
      <c r="H5" s="3">
        <v>2.5</v>
      </c>
      <c r="I5" s="3">
        <v>4.5</v>
      </c>
      <c r="J5" s="14">
        <f t="shared" si="0"/>
        <v>3.5</v>
      </c>
      <c r="M5" s="33" t="s">
        <v>9</v>
      </c>
      <c r="N5" s="36">
        <v>0.94387980744853894</v>
      </c>
      <c r="O5" s="36">
        <v>0.31497039417435596</v>
      </c>
      <c r="P5" s="36">
        <v>1</v>
      </c>
      <c r="Q5" s="36">
        <v>1</v>
      </c>
      <c r="R5" s="36"/>
      <c r="S5" s="36"/>
      <c r="T5" s="36"/>
    </row>
    <row r="6" spans="2:20" x14ac:dyDescent="0.4">
      <c r="C6" s="1" t="s">
        <v>10</v>
      </c>
      <c r="D6" s="3">
        <v>3</v>
      </c>
      <c r="E6" s="3">
        <v>4</v>
      </c>
      <c r="F6" s="3">
        <v>2</v>
      </c>
      <c r="G6" s="3">
        <v>3</v>
      </c>
      <c r="H6" s="3">
        <v>2</v>
      </c>
      <c r="I6" s="3">
        <v>3</v>
      </c>
      <c r="J6" s="14">
        <f t="shared" si="0"/>
        <v>2.8333333333333335</v>
      </c>
      <c r="M6" s="33" t="s">
        <v>10</v>
      </c>
      <c r="N6" s="36">
        <v>0.597614304667197</v>
      </c>
      <c r="O6" s="36">
        <v>0.41176470588235292</v>
      </c>
      <c r="P6" s="36">
        <v>-0.2581988897471611</v>
      </c>
      <c r="Q6" s="36">
        <v>0.56694670951384074</v>
      </c>
      <c r="R6" s="36">
        <v>1</v>
      </c>
      <c r="S6" s="36"/>
      <c r="T6" s="36"/>
    </row>
    <row r="7" spans="2:20" x14ac:dyDescent="0.4">
      <c r="C7" s="1" t="s">
        <v>11</v>
      </c>
      <c r="D7" s="3">
        <v>3</v>
      </c>
      <c r="E7" s="3">
        <v>4</v>
      </c>
      <c r="F7" s="3"/>
      <c r="G7" s="3">
        <v>5</v>
      </c>
      <c r="H7" s="3">
        <v>3.5</v>
      </c>
      <c r="I7" s="3">
        <v>3</v>
      </c>
      <c r="J7" s="14">
        <f t="shared" si="0"/>
        <v>3.7</v>
      </c>
      <c r="M7" s="33" t="s">
        <v>11</v>
      </c>
      <c r="N7" s="36">
        <v>0.84515425472851657</v>
      </c>
      <c r="O7" s="36">
        <v>0.96379568187563303</v>
      </c>
      <c r="P7" s="36">
        <v>0.13483997249264842</v>
      </c>
      <c r="Q7" s="36">
        <v>2.8571428571428571E-2</v>
      </c>
      <c r="R7" s="36">
        <v>0.21128856368212917</v>
      </c>
      <c r="S7" s="36">
        <v>1</v>
      </c>
      <c r="T7" s="36"/>
    </row>
    <row r="8" spans="2:20" ht="18" thickBot="1" x14ac:dyDescent="0.45">
      <c r="C8" s="1" t="s">
        <v>12</v>
      </c>
      <c r="D8" s="3"/>
      <c r="E8" s="3">
        <v>4.5</v>
      </c>
      <c r="F8" s="3"/>
      <c r="G8" s="3">
        <v>4</v>
      </c>
      <c r="H8" s="3">
        <v>1</v>
      </c>
      <c r="I8" s="3"/>
      <c r="J8" s="14">
        <f t="shared" si="0"/>
        <v>3.1666666666666665</v>
      </c>
      <c r="M8" s="34" t="s">
        <v>12</v>
      </c>
      <c r="N8" s="37">
        <v>0.99124070716193036</v>
      </c>
      <c r="O8" s="37">
        <v>0.38124642583151169</v>
      </c>
      <c r="P8" s="37">
        <v>-1</v>
      </c>
      <c r="Q8" s="37">
        <v>0.89340514744156441</v>
      </c>
      <c r="R8" s="37">
        <v>0.92447345164190509</v>
      </c>
      <c r="S8" s="37">
        <v>0.66284898035987039</v>
      </c>
      <c r="T8" s="37">
        <v>1</v>
      </c>
    </row>
    <row r="9" spans="2:20" x14ac:dyDescent="0.4">
      <c r="B9" s="6"/>
      <c r="C9" s="6"/>
      <c r="D9" s="6">
        <v>1</v>
      </c>
      <c r="E9" s="6">
        <v>2</v>
      </c>
      <c r="F9" s="6">
        <v>3</v>
      </c>
      <c r="G9" s="6">
        <v>4</v>
      </c>
      <c r="H9" s="6">
        <v>5</v>
      </c>
      <c r="I9" s="6">
        <v>6</v>
      </c>
      <c r="J9" s="7"/>
      <c r="K9" s="6"/>
      <c r="L9" s="6"/>
      <c r="M9" s="6"/>
    </row>
    <row r="10" spans="2:20" x14ac:dyDescent="0.4">
      <c r="B10" s="6" t="s">
        <v>14</v>
      </c>
      <c r="C10" s="12" t="s">
        <v>6</v>
      </c>
      <c r="D10" s="12">
        <f t="shared" ref="D10:I11" si="1">INDEX(평점,MATCH($C10,사람,0),D$9)</f>
        <v>2.5</v>
      </c>
      <c r="E10" s="12">
        <f t="shared" si="1"/>
        <v>3.5</v>
      </c>
      <c r="F10" s="12">
        <f t="shared" si="1"/>
        <v>3</v>
      </c>
      <c r="G10" s="12">
        <f t="shared" si="1"/>
        <v>3.5</v>
      </c>
      <c r="H10" s="12">
        <f t="shared" si="1"/>
        <v>2.5</v>
      </c>
      <c r="I10" s="12">
        <f t="shared" si="1"/>
        <v>0</v>
      </c>
      <c r="J10" s="7"/>
      <c r="K10" s="6"/>
      <c r="L10" s="6"/>
      <c r="M10" s="6"/>
    </row>
    <row r="11" spans="2:20" x14ac:dyDescent="0.4">
      <c r="B11" s="6" t="s">
        <v>15</v>
      </c>
      <c r="C11" s="12" t="s">
        <v>12</v>
      </c>
      <c r="D11" s="12">
        <f t="shared" si="1"/>
        <v>0</v>
      </c>
      <c r="E11" s="12">
        <f t="shared" si="1"/>
        <v>4.5</v>
      </c>
      <c r="F11" s="12">
        <f t="shared" si="1"/>
        <v>0</v>
      </c>
      <c r="G11" s="12">
        <f t="shared" si="1"/>
        <v>4</v>
      </c>
      <c r="H11" s="12">
        <f t="shared" si="1"/>
        <v>1</v>
      </c>
      <c r="I11" s="12">
        <f t="shared" si="1"/>
        <v>0</v>
      </c>
      <c r="J11" s="7"/>
      <c r="K11" s="6"/>
      <c r="L11" s="6"/>
      <c r="M11" s="6"/>
    </row>
    <row r="12" spans="2:20" x14ac:dyDescent="0.4">
      <c r="B12" s="6"/>
      <c r="C12" s="12" t="str">
        <f>C10</f>
        <v>Lana</v>
      </c>
      <c r="D12" s="12" t="str">
        <f>IF(OR(D$10=0,D$11=0)=TRUE,"-",D10)</f>
        <v>-</v>
      </c>
      <c r="E12" s="12">
        <f t="shared" ref="E12:I12" si="2">IF(OR(E$10=0,E$11=0)=TRUE,"-",E10)</f>
        <v>3.5</v>
      </c>
      <c r="F12" s="12" t="str">
        <f t="shared" si="2"/>
        <v>-</v>
      </c>
      <c r="G12" s="12">
        <f t="shared" si="2"/>
        <v>3.5</v>
      </c>
      <c r="H12" s="12">
        <f t="shared" si="2"/>
        <v>2.5</v>
      </c>
      <c r="I12" s="12" t="str">
        <f t="shared" si="2"/>
        <v>-</v>
      </c>
      <c r="J12" s="7"/>
      <c r="K12" s="6"/>
      <c r="L12" s="6"/>
    </row>
    <row r="13" spans="2:20" x14ac:dyDescent="0.4">
      <c r="B13" s="6"/>
      <c r="C13" s="12" t="str">
        <f>C11</f>
        <v>Theresa</v>
      </c>
      <c r="D13" s="12" t="str">
        <f>IF(OR(D$10=0,D$11=0)=TRUE,"-",D11)</f>
        <v>-</v>
      </c>
      <c r="E13" s="12">
        <f t="shared" ref="E13:I13" si="3">IF(OR(E$10=0,E$11=0)=TRUE,"-",E11)</f>
        <v>4.5</v>
      </c>
      <c r="F13" s="12" t="str">
        <f t="shared" si="3"/>
        <v>-</v>
      </c>
      <c r="G13" s="12">
        <f t="shared" si="3"/>
        <v>4</v>
      </c>
      <c r="H13" s="12">
        <f t="shared" si="3"/>
        <v>1</v>
      </c>
      <c r="I13" s="12" t="str">
        <f t="shared" si="3"/>
        <v>-</v>
      </c>
      <c r="J13" s="7"/>
      <c r="K13" s="6"/>
      <c r="L13" s="6"/>
    </row>
    <row r="14" spans="2:20" ht="18" thickBot="1" x14ac:dyDescent="0.45"/>
    <row r="15" spans="2:20" ht="18" thickBot="1" x14ac:dyDescent="0.45">
      <c r="C15" s="8" t="str">
        <f>C10&amp;"-"&amp;C11&amp;"간의 상관계수"</f>
        <v>Lana-Theresa간의 상관계수</v>
      </c>
      <c r="D15" s="9">
        <f>CORREL(D12:I12,D13:I13)</f>
        <v>0.99124070716193036</v>
      </c>
    </row>
    <row r="17" spans="3:10" x14ac:dyDescent="0.4">
      <c r="C17" s="13" t="s">
        <v>16</v>
      </c>
      <c r="D17" s="5"/>
      <c r="E17" s="5"/>
      <c r="F17" s="5"/>
      <c r="G17" s="5"/>
      <c r="H17" s="5"/>
      <c r="I17" s="5"/>
      <c r="J17" s="5"/>
    </row>
    <row r="18" spans="3:10" x14ac:dyDescent="0.4">
      <c r="C18" s="69">
        <f>D15</f>
        <v>0.99124070716193036</v>
      </c>
      <c r="D18" s="1" t="s">
        <v>6</v>
      </c>
      <c r="E18" s="1" t="s">
        <v>7</v>
      </c>
      <c r="F18" s="1" t="s">
        <v>8</v>
      </c>
      <c r="G18" s="1" t="s">
        <v>9</v>
      </c>
      <c r="H18" s="1" t="s">
        <v>10</v>
      </c>
      <c r="I18" s="1" t="s">
        <v>11</v>
      </c>
      <c r="J18" s="1" t="s">
        <v>12</v>
      </c>
    </row>
    <row r="19" spans="3:10" x14ac:dyDescent="0.4">
      <c r="C19" s="1" t="s">
        <v>6</v>
      </c>
      <c r="D19" s="11">
        <f t="dataTable" ref="D19:J25" dt2D="1" dtr="1" r1="C10" r2="C11"/>
        <v>1.0000000000000002</v>
      </c>
      <c r="E19" s="11">
        <v>0.39840953644479793</v>
      </c>
      <c r="F19" s="11">
        <v>0.8660254037844386</v>
      </c>
      <c r="G19" s="11">
        <v>0.94387980744853894</v>
      </c>
      <c r="H19" s="11">
        <v>0.597614304667197</v>
      </c>
      <c r="I19" s="11">
        <v>0.84515425472851657</v>
      </c>
      <c r="J19" s="11">
        <v>0.99124070716193036</v>
      </c>
    </row>
    <row r="20" spans="3:10" x14ac:dyDescent="0.4">
      <c r="C20" s="1" t="s">
        <v>7</v>
      </c>
      <c r="D20" s="11">
        <v>0.39840953644479793</v>
      </c>
      <c r="E20" s="11">
        <v>1</v>
      </c>
      <c r="F20" s="11">
        <v>0.20459830184114206</v>
      </c>
      <c r="G20" s="11">
        <v>0.31497039417435596</v>
      </c>
      <c r="H20" s="11">
        <v>0.41176470588235292</v>
      </c>
      <c r="I20" s="11">
        <v>0.96379568187563303</v>
      </c>
      <c r="J20" s="11">
        <v>0.38124642583151169</v>
      </c>
    </row>
    <row r="21" spans="3:10" x14ac:dyDescent="0.4">
      <c r="C21" s="1" t="s">
        <v>8</v>
      </c>
      <c r="D21" s="11">
        <v>0.8660254037844386</v>
      </c>
      <c r="E21" s="11">
        <v>0.20459830184114206</v>
      </c>
      <c r="F21" s="11">
        <v>0.99999999999999978</v>
      </c>
      <c r="G21" s="11">
        <v>1</v>
      </c>
      <c r="H21" s="11">
        <v>-0.2581988897471611</v>
      </c>
      <c r="I21" s="11">
        <v>0.13483997249264842</v>
      </c>
      <c r="J21" s="11">
        <v>-1</v>
      </c>
    </row>
    <row r="22" spans="3:10" x14ac:dyDescent="0.4">
      <c r="C22" s="1" t="s">
        <v>9</v>
      </c>
      <c r="D22" s="11">
        <v>0.94387980744853894</v>
      </c>
      <c r="E22" s="11">
        <v>0.31497039417435596</v>
      </c>
      <c r="F22" s="11">
        <v>1</v>
      </c>
      <c r="G22" s="11">
        <v>0.99999999999999978</v>
      </c>
      <c r="H22" s="11">
        <v>0.56694670951384074</v>
      </c>
      <c r="I22" s="11">
        <v>2.8571428571428571E-2</v>
      </c>
      <c r="J22" s="11">
        <v>0.89340514744156441</v>
      </c>
    </row>
    <row r="23" spans="3:10" x14ac:dyDescent="0.4">
      <c r="C23" s="1" t="s">
        <v>10</v>
      </c>
      <c r="D23" s="11">
        <v>0.597614304667197</v>
      </c>
      <c r="E23" s="11">
        <v>0.41176470588235292</v>
      </c>
      <c r="F23" s="11">
        <v>-0.2581988897471611</v>
      </c>
      <c r="G23" s="11">
        <v>0.56694670951384074</v>
      </c>
      <c r="H23" s="11">
        <v>0.99999999999999989</v>
      </c>
      <c r="I23" s="11">
        <v>0.21128856368212917</v>
      </c>
      <c r="J23" s="11">
        <v>0.92447345164190509</v>
      </c>
    </row>
    <row r="24" spans="3:10" x14ac:dyDescent="0.4">
      <c r="C24" s="1" t="s">
        <v>11</v>
      </c>
      <c r="D24" s="11">
        <v>0.84515425472851657</v>
      </c>
      <c r="E24" s="11">
        <v>0.96379568187563303</v>
      </c>
      <c r="F24" s="11">
        <v>0.13483997249264842</v>
      </c>
      <c r="G24" s="11">
        <v>2.8571428571428571E-2</v>
      </c>
      <c r="H24" s="11">
        <v>0.21128856368212917</v>
      </c>
      <c r="I24" s="11">
        <v>1</v>
      </c>
      <c r="J24" s="11">
        <v>0.66284898035987039</v>
      </c>
    </row>
    <row r="25" spans="3:10" x14ac:dyDescent="0.4">
      <c r="C25" s="1" t="s">
        <v>12</v>
      </c>
      <c r="D25" s="11">
        <v>0.99124070716193036</v>
      </c>
      <c r="E25" s="11">
        <v>0.38124642583151169</v>
      </c>
      <c r="F25" s="11">
        <v>-1</v>
      </c>
      <c r="G25" s="11">
        <v>0.89340514744156441</v>
      </c>
      <c r="H25" s="11">
        <v>0.92447345164190509</v>
      </c>
      <c r="I25" s="11">
        <v>0.66284898035987039</v>
      </c>
      <c r="J25" s="11">
        <v>1</v>
      </c>
    </row>
    <row r="26" spans="3:10" x14ac:dyDescent="0.4">
      <c r="C26" s="15"/>
      <c r="D26" s="16"/>
      <c r="E26" s="16"/>
      <c r="F26" s="16"/>
      <c r="G26" s="16"/>
      <c r="H26" s="16"/>
      <c r="I26" s="16"/>
      <c r="J26" s="16"/>
    </row>
    <row r="28" spans="3:10" s="20" customFormat="1" ht="35.4" thickBot="1" x14ac:dyDescent="0.45">
      <c r="C28" s="25" t="s">
        <v>23</v>
      </c>
      <c r="D28" s="25" t="s">
        <v>24</v>
      </c>
      <c r="E28" s="23" t="str">
        <f>D29&amp;"의 평점 평균"</f>
        <v>Theresa의 평점 평균</v>
      </c>
      <c r="F28" s="24" t="s">
        <v>26</v>
      </c>
      <c r="G28" s="25" t="s">
        <v>25</v>
      </c>
      <c r="H28" s="21"/>
    </row>
    <row r="29" spans="3:10" ht="21" customHeight="1" thickBot="1" x14ac:dyDescent="0.45">
      <c r="C29" s="28" t="s">
        <v>2</v>
      </c>
      <c r="D29" s="29" t="s">
        <v>12</v>
      </c>
      <c r="E29" s="27">
        <f>VLOOKUP(D29,평점평균,8,FALSE)</f>
        <v>3.1666666666666665</v>
      </c>
      <c r="F29" s="22">
        <f>SUMPRODUCT(E32:E38,G32:G38)/SUM(H32:H38)</f>
        <v>-0.59061515832361744</v>
      </c>
      <c r="G29" s="26">
        <f>E29+F29</f>
        <v>2.5760515083430491</v>
      </c>
      <c r="H29" s="18"/>
    </row>
    <row r="30" spans="3:10" x14ac:dyDescent="0.4">
      <c r="C30" s="4"/>
      <c r="D30" s="4"/>
      <c r="E30" s="4"/>
      <c r="F30" s="4"/>
      <c r="G30" s="4"/>
      <c r="H30" s="4"/>
    </row>
    <row r="31" spans="3:10" s="20" customFormat="1" ht="34.799999999999997" x14ac:dyDescent="0.4">
      <c r="C31" s="69"/>
      <c r="D31" s="19" t="s">
        <v>18</v>
      </c>
      <c r="E31" s="19" t="s">
        <v>19</v>
      </c>
      <c r="F31" s="19" t="s">
        <v>20</v>
      </c>
      <c r="G31" s="19" t="s">
        <v>21</v>
      </c>
      <c r="H31" s="19" t="s">
        <v>22</v>
      </c>
    </row>
    <row r="32" spans="3:10" x14ac:dyDescent="0.4">
      <c r="C32" s="1" t="s">
        <v>6</v>
      </c>
      <c r="D32" s="17">
        <f t="shared" ref="D32:D38" si="4">VLOOKUP(C32,평점평균,8,FALSE)</f>
        <v>3</v>
      </c>
      <c r="E32" s="10">
        <f t="shared" ref="E32:E38" si="5">INDEX(사람간상관계수,MATCH(C32,사람,0),MATCH($D$29,사람,0))</f>
        <v>0.99124070716193036</v>
      </c>
      <c r="F32" s="17">
        <f t="shared" ref="F32:F38" si="6">INDEX(평점,MATCH(C32,사람,0),MATCH($C$29,영화,0))</f>
        <v>3</v>
      </c>
      <c r="G32" s="10">
        <f>IF(AND($D$29&lt;&gt;C32,F32&gt;0)=TRUE,F32-D32,0)</f>
        <v>0</v>
      </c>
      <c r="H32" s="10">
        <f>IF(AND($D$29&lt;&gt;C32,F32&gt;0)=TRUE,ABS(E32),0)</f>
        <v>0.99124070716193036</v>
      </c>
    </row>
    <row r="33" spans="3:8" x14ac:dyDescent="0.4">
      <c r="C33" s="1" t="s">
        <v>7</v>
      </c>
      <c r="D33" s="17">
        <f t="shared" si="4"/>
        <v>3.25</v>
      </c>
      <c r="E33" s="10">
        <f t="shared" si="5"/>
        <v>0.38124642583151169</v>
      </c>
      <c r="F33" s="17">
        <f t="shared" si="6"/>
        <v>1.5</v>
      </c>
      <c r="G33" s="10">
        <f t="shared" ref="G33:G38" si="7">IF(AND($D$29&lt;&gt;C33,F33&gt;0)=TRUE,F33-D33,0)</f>
        <v>-1.75</v>
      </c>
      <c r="H33" s="10">
        <f t="shared" ref="H33:H38" si="8">IF(AND($D$29&lt;&gt;C33,F33&gt;0)=TRUE,ABS(E33),0)</f>
        <v>0.38124642583151169</v>
      </c>
    </row>
    <row r="34" spans="3:8" x14ac:dyDescent="0.4">
      <c r="C34" s="1" t="s">
        <v>8</v>
      </c>
      <c r="D34" s="17">
        <f t="shared" si="4"/>
        <v>3.25</v>
      </c>
      <c r="E34" s="10">
        <f t="shared" si="5"/>
        <v>-1</v>
      </c>
      <c r="F34" s="17">
        <f t="shared" si="6"/>
        <v>0</v>
      </c>
      <c r="G34" s="10">
        <f t="shared" si="7"/>
        <v>0</v>
      </c>
      <c r="H34" s="10">
        <f t="shared" si="8"/>
        <v>0</v>
      </c>
    </row>
    <row r="35" spans="3:8" x14ac:dyDescent="0.4">
      <c r="C35" s="1" t="s">
        <v>9</v>
      </c>
      <c r="D35" s="17">
        <f t="shared" si="4"/>
        <v>3.5</v>
      </c>
      <c r="E35" s="10">
        <f t="shared" si="5"/>
        <v>0.89340514744156441</v>
      </c>
      <c r="F35" s="17">
        <f t="shared" si="6"/>
        <v>3</v>
      </c>
      <c r="G35" s="10">
        <f t="shared" si="7"/>
        <v>-0.5</v>
      </c>
      <c r="H35" s="10">
        <f t="shared" si="8"/>
        <v>0.89340514744156441</v>
      </c>
    </row>
    <row r="36" spans="3:8" x14ac:dyDescent="0.4">
      <c r="C36" s="1" t="s">
        <v>10</v>
      </c>
      <c r="D36" s="17">
        <f t="shared" si="4"/>
        <v>2.8333333333333335</v>
      </c>
      <c r="E36" s="10">
        <f t="shared" si="5"/>
        <v>0.92447345164190509</v>
      </c>
      <c r="F36" s="17">
        <f t="shared" si="6"/>
        <v>2</v>
      </c>
      <c r="G36" s="10">
        <f t="shared" si="7"/>
        <v>-0.83333333333333348</v>
      </c>
      <c r="H36" s="10">
        <f t="shared" si="8"/>
        <v>0.92447345164190509</v>
      </c>
    </row>
    <row r="37" spans="3:8" x14ac:dyDescent="0.4">
      <c r="C37" s="1" t="s">
        <v>11</v>
      </c>
      <c r="D37" s="17">
        <f t="shared" si="4"/>
        <v>3.7</v>
      </c>
      <c r="E37" s="10">
        <f t="shared" si="5"/>
        <v>0.66284898035987039</v>
      </c>
      <c r="F37" s="17">
        <f t="shared" si="6"/>
        <v>0</v>
      </c>
      <c r="G37" s="10">
        <f t="shared" si="7"/>
        <v>0</v>
      </c>
      <c r="H37" s="10">
        <f t="shared" si="8"/>
        <v>0</v>
      </c>
    </row>
    <row r="38" spans="3:8" x14ac:dyDescent="0.4">
      <c r="C38" s="1" t="s">
        <v>12</v>
      </c>
      <c r="D38" s="17">
        <f t="shared" si="4"/>
        <v>3.1666666666666665</v>
      </c>
      <c r="E38" s="10">
        <f t="shared" si="5"/>
        <v>1</v>
      </c>
      <c r="F38" s="17">
        <f t="shared" si="6"/>
        <v>0</v>
      </c>
      <c r="G38" s="10">
        <f t="shared" si="7"/>
        <v>0</v>
      </c>
      <c r="H38" s="10">
        <f t="shared" si="8"/>
        <v>0</v>
      </c>
    </row>
    <row r="39" spans="3:8" x14ac:dyDescent="0.4">
      <c r="C39" s="4"/>
      <c r="D39" s="4"/>
      <c r="E39" s="4"/>
      <c r="F39" s="4"/>
      <c r="G39" s="4"/>
      <c r="H39" s="4"/>
    </row>
  </sheetData>
  <phoneticPr fontId="4" type="noConversion"/>
  <conditionalFormatting sqref="D19:J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{EEEECDDE-6E3F-49F0-A6C3-A237C1F6C614}</x14:id>
        </ext>
      </extLst>
    </cfRule>
  </conditionalFormatting>
  <conditionalFormatting sqref="E32:E3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{4369C246-89F7-4DE1-B4BE-05A3B1CCC324}</x14:id>
        </ext>
      </extLst>
    </cfRule>
  </conditionalFormatting>
  <dataValidations count="2">
    <dataValidation type="list" allowBlank="1" showInputMessage="1" showErrorMessage="1" sqref="C10:C11 D29" xr:uid="{00000000-0002-0000-0100-000000000000}">
      <formula1>사람</formula1>
    </dataValidation>
    <dataValidation type="list" allowBlank="1" showInputMessage="1" showErrorMessage="1" sqref="C29" xr:uid="{00000000-0002-0000-0100-000001000000}">
      <formula1>영화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EECDDE-6E3F-49F0-A6C3-A237C1F6C6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D19:J26</xm:sqref>
        </x14:conditionalFormatting>
        <x14:conditionalFormatting xmlns:xm="http://schemas.microsoft.com/office/excel/2006/main">
          <x14:cfRule type="dataBar" id="{4369C246-89F7-4DE1-B4BE-05A3B1CCC3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E32:E38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38"/>
  <sheetViews>
    <sheetView topLeftCell="A29" workbookViewId="0">
      <selection activeCell="A39" sqref="A39:XFD57"/>
    </sheetView>
  </sheetViews>
  <sheetFormatPr defaultColWidth="12" defaultRowHeight="17.399999999999999" x14ac:dyDescent="0.4"/>
  <cols>
    <col min="1" max="11" width="12" style="38"/>
    <col min="12" max="12" width="13.69921875" style="38" bestFit="1" customWidth="1"/>
    <col min="13" max="16384" width="12" style="38"/>
  </cols>
  <sheetData>
    <row r="1" spans="2:13" x14ac:dyDescent="0.4">
      <c r="C1" s="39"/>
      <c r="D1" s="39" t="s">
        <v>0</v>
      </c>
      <c r="E1" s="39" t="s">
        <v>1</v>
      </c>
      <c r="F1" s="39" t="s">
        <v>2</v>
      </c>
      <c r="G1" s="39" t="s">
        <v>3</v>
      </c>
      <c r="H1" s="39" t="s">
        <v>4</v>
      </c>
      <c r="I1" s="39" t="s">
        <v>5</v>
      </c>
      <c r="J1" s="39" t="s">
        <v>17</v>
      </c>
    </row>
    <row r="2" spans="2:13" x14ac:dyDescent="0.4">
      <c r="C2" s="39" t="s">
        <v>6</v>
      </c>
      <c r="D2" s="40">
        <v>2.5</v>
      </c>
      <c r="E2" s="40">
        <v>3.5</v>
      </c>
      <c r="F2" s="40">
        <v>3</v>
      </c>
      <c r="G2" s="40">
        <v>3.5</v>
      </c>
      <c r="H2" s="40">
        <v>2.5</v>
      </c>
      <c r="I2" s="40"/>
      <c r="J2" s="41">
        <f>AVERAGE(D2:I2)</f>
        <v>3</v>
      </c>
    </row>
    <row r="3" spans="2:13" x14ac:dyDescent="0.4">
      <c r="C3" s="39" t="s">
        <v>7</v>
      </c>
      <c r="D3" s="40">
        <v>3</v>
      </c>
      <c r="E3" s="40">
        <v>3.5</v>
      </c>
      <c r="F3" s="40">
        <v>1.5</v>
      </c>
      <c r="G3" s="40">
        <v>5</v>
      </c>
      <c r="H3" s="40">
        <v>3.5</v>
      </c>
      <c r="I3" s="40">
        <v>3</v>
      </c>
      <c r="J3" s="41">
        <f t="shared" ref="J3:J8" si="0">AVERAGE(D3:I3)</f>
        <v>3.25</v>
      </c>
    </row>
    <row r="4" spans="2:13" x14ac:dyDescent="0.4">
      <c r="C4" s="39" t="s">
        <v>8</v>
      </c>
      <c r="D4" s="40">
        <v>2.5</v>
      </c>
      <c r="E4" s="40">
        <v>3</v>
      </c>
      <c r="F4" s="40"/>
      <c r="G4" s="40">
        <v>3.5</v>
      </c>
      <c r="H4" s="40"/>
      <c r="I4" s="40">
        <v>4</v>
      </c>
      <c r="J4" s="41">
        <f t="shared" si="0"/>
        <v>3.25</v>
      </c>
    </row>
    <row r="5" spans="2:13" x14ac:dyDescent="0.4">
      <c r="C5" s="39" t="s">
        <v>9</v>
      </c>
      <c r="D5" s="40"/>
      <c r="E5" s="40">
        <v>3.5</v>
      </c>
      <c r="F5" s="40">
        <v>3</v>
      </c>
      <c r="G5" s="40">
        <v>4</v>
      </c>
      <c r="H5" s="40">
        <v>2.5</v>
      </c>
      <c r="I5" s="40">
        <v>4.5</v>
      </c>
      <c r="J5" s="41">
        <f t="shared" si="0"/>
        <v>3.5</v>
      </c>
    </row>
    <row r="6" spans="2:13" x14ac:dyDescent="0.4">
      <c r="C6" s="39" t="s">
        <v>10</v>
      </c>
      <c r="D6" s="40">
        <v>3</v>
      </c>
      <c r="E6" s="40">
        <v>4</v>
      </c>
      <c r="F6" s="40">
        <v>2</v>
      </c>
      <c r="G6" s="40">
        <v>3</v>
      </c>
      <c r="H6" s="40">
        <v>2</v>
      </c>
      <c r="I6" s="40">
        <v>3</v>
      </c>
      <c r="J6" s="41">
        <f t="shared" si="0"/>
        <v>2.8333333333333335</v>
      </c>
    </row>
    <row r="7" spans="2:13" x14ac:dyDescent="0.4">
      <c r="C7" s="39" t="s">
        <v>11</v>
      </c>
      <c r="D7" s="40">
        <v>3</v>
      </c>
      <c r="E7" s="40">
        <v>4</v>
      </c>
      <c r="F7" s="40"/>
      <c r="G7" s="40">
        <v>5</v>
      </c>
      <c r="H7" s="40">
        <v>3.5</v>
      </c>
      <c r="I7" s="40">
        <v>3</v>
      </c>
      <c r="J7" s="41">
        <f t="shared" si="0"/>
        <v>3.7</v>
      </c>
    </row>
    <row r="8" spans="2:13" x14ac:dyDescent="0.4">
      <c r="C8" s="39" t="s">
        <v>12</v>
      </c>
      <c r="D8" s="40"/>
      <c r="E8" s="40">
        <v>4.5</v>
      </c>
      <c r="F8" s="40"/>
      <c r="G8" s="40">
        <v>4</v>
      </c>
      <c r="H8" s="40">
        <v>1</v>
      </c>
      <c r="I8" s="40"/>
      <c r="J8" s="41">
        <f t="shared" si="0"/>
        <v>3.1666666666666665</v>
      </c>
    </row>
    <row r="9" spans="2:13" x14ac:dyDescent="0.4">
      <c r="B9" s="42"/>
      <c r="C9" s="42"/>
      <c r="D9" s="42">
        <v>1</v>
      </c>
      <c r="E9" s="42">
        <v>2</v>
      </c>
      <c r="F9" s="42">
        <v>3</v>
      </c>
      <c r="G9" s="42">
        <v>4</v>
      </c>
      <c r="H9" s="42">
        <v>5</v>
      </c>
      <c r="I9" s="42">
        <v>6</v>
      </c>
      <c r="J9" s="43">
        <v>7</v>
      </c>
      <c r="K9" s="42"/>
      <c r="L9" s="42"/>
      <c r="M9" s="42"/>
    </row>
    <row r="10" spans="2:13" x14ac:dyDescent="0.4">
      <c r="B10" s="42" t="s">
        <v>27</v>
      </c>
      <c r="C10" s="44" t="s">
        <v>0</v>
      </c>
      <c r="D10" s="44">
        <f t="shared" ref="D10:J10" si="1">INDEX(평점,D$9,MATCH($C10,영화,0))</f>
        <v>2.5</v>
      </c>
      <c r="E10" s="44">
        <f t="shared" si="1"/>
        <v>3</v>
      </c>
      <c r="F10" s="44">
        <f t="shared" si="1"/>
        <v>2.5</v>
      </c>
      <c r="G10" s="44">
        <f t="shared" si="1"/>
        <v>0</v>
      </c>
      <c r="H10" s="44">
        <f t="shared" si="1"/>
        <v>3</v>
      </c>
      <c r="I10" s="44">
        <f t="shared" si="1"/>
        <v>3</v>
      </c>
      <c r="J10" s="44">
        <f t="shared" si="1"/>
        <v>0</v>
      </c>
      <c r="K10" s="42"/>
      <c r="L10" s="42"/>
      <c r="M10" s="42"/>
    </row>
    <row r="11" spans="2:13" x14ac:dyDescent="0.4">
      <c r="B11" s="42" t="s">
        <v>28</v>
      </c>
      <c r="C11" s="44" t="s">
        <v>1</v>
      </c>
      <c r="D11" s="44">
        <f t="shared" ref="D11:J11" si="2">INDEX(평점,D$9,MATCH($C11,영화,0))</f>
        <v>3.5</v>
      </c>
      <c r="E11" s="44">
        <f t="shared" si="2"/>
        <v>3.5</v>
      </c>
      <c r="F11" s="44">
        <f t="shared" si="2"/>
        <v>3</v>
      </c>
      <c r="G11" s="44">
        <f t="shared" si="2"/>
        <v>3.5</v>
      </c>
      <c r="H11" s="44">
        <f t="shared" si="2"/>
        <v>4</v>
      </c>
      <c r="I11" s="44">
        <f t="shared" si="2"/>
        <v>4</v>
      </c>
      <c r="J11" s="44">
        <f t="shared" si="2"/>
        <v>4.5</v>
      </c>
      <c r="K11" s="42"/>
      <c r="L11" s="42"/>
      <c r="M11" s="42"/>
    </row>
    <row r="12" spans="2:13" x14ac:dyDescent="0.4">
      <c r="B12" s="42"/>
      <c r="C12" s="44" t="str">
        <f>C10</f>
        <v>Sixth Sense</v>
      </c>
      <c r="D12" s="12">
        <f>IF(OR(D$10=0,D$11=0)=TRUE,"-",D10)</f>
        <v>2.5</v>
      </c>
      <c r="E12" s="12">
        <f t="shared" ref="E12:J12" si="3">IF(OR(E$10=0,E$11=0)=TRUE,"-",E10)</f>
        <v>3</v>
      </c>
      <c r="F12" s="12">
        <f t="shared" si="3"/>
        <v>2.5</v>
      </c>
      <c r="G12" s="12" t="str">
        <f t="shared" si="3"/>
        <v>-</v>
      </c>
      <c r="H12" s="12">
        <f t="shared" si="3"/>
        <v>3</v>
      </c>
      <c r="I12" s="12">
        <f t="shared" si="3"/>
        <v>3</v>
      </c>
      <c r="J12" s="12" t="str">
        <f t="shared" si="3"/>
        <v>-</v>
      </c>
      <c r="K12" s="42"/>
      <c r="L12" s="42"/>
    </row>
    <row r="13" spans="2:13" x14ac:dyDescent="0.4">
      <c r="B13" s="42"/>
      <c r="C13" s="44" t="str">
        <f>C11</f>
        <v>Flight</v>
      </c>
      <c r="D13" s="12">
        <f>IF(OR(D$10=0,D$11=0)=TRUE,"-",D11)</f>
        <v>3.5</v>
      </c>
      <c r="E13" s="12">
        <f t="shared" ref="E13:J13" si="4">IF(OR(E$10=0,E$11=0)=TRUE,"-",E11)</f>
        <v>3.5</v>
      </c>
      <c r="F13" s="12">
        <f t="shared" si="4"/>
        <v>3</v>
      </c>
      <c r="G13" s="12" t="str">
        <f t="shared" si="4"/>
        <v>-</v>
      </c>
      <c r="H13" s="12">
        <f t="shared" si="4"/>
        <v>4</v>
      </c>
      <c r="I13" s="12">
        <f t="shared" si="4"/>
        <v>4</v>
      </c>
      <c r="J13" s="12" t="str">
        <f t="shared" si="4"/>
        <v>-</v>
      </c>
      <c r="K13" s="42"/>
      <c r="L13" s="42"/>
    </row>
    <row r="14" spans="2:13" ht="18" thickBot="1" x14ac:dyDescent="0.45"/>
    <row r="15" spans="2:13" ht="18" thickBot="1" x14ac:dyDescent="0.45">
      <c r="C15" s="45" t="str">
        <f>C12&amp;"-"&amp;C13&amp;"간의 Correlation"</f>
        <v>Sixth Sense-Flight간의 Correlation</v>
      </c>
      <c r="D15" s="46">
        <f>CORREL(D12:J12,D13:J13)</f>
        <v>0.76376261582597338</v>
      </c>
    </row>
    <row r="17" spans="3:10" x14ac:dyDescent="0.4">
      <c r="C17" s="47" t="s">
        <v>16</v>
      </c>
      <c r="D17" s="48"/>
      <c r="E17" s="48"/>
      <c r="F17" s="48"/>
      <c r="G17" s="48"/>
      <c r="H17" s="48"/>
      <c r="I17" s="48"/>
      <c r="J17" s="48"/>
    </row>
    <row r="18" spans="3:10" x14ac:dyDescent="0.4">
      <c r="C18" s="49">
        <f>D15</f>
        <v>0.76376261582597338</v>
      </c>
      <c r="D18" s="39" t="s">
        <v>0</v>
      </c>
      <c r="E18" s="39" t="s">
        <v>1</v>
      </c>
      <c r="F18" s="39" t="s">
        <v>2</v>
      </c>
      <c r="G18" s="39" t="s">
        <v>3</v>
      </c>
      <c r="H18" s="39" t="s">
        <v>4</v>
      </c>
      <c r="I18" s="39" t="s">
        <v>5</v>
      </c>
    </row>
    <row r="19" spans="3:10" x14ac:dyDescent="0.4">
      <c r="C19" s="39" t="s">
        <v>0</v>
      </c>
      <c r="D19" s="50">
        <f t="dataTable" ref="D19:I24" dt2D="1" dtr="1" r1="C10" r2="C11"/>
        <v>1</v>
      </c>
      <c r="E19" s="50">
        <v>0.76376261582597338</v>
      </c>
      <c r="F19" s="50">
        <v>-0.94491118252306805</v>
      </c>
      <c r="G19" s="50">
        <v>0.4879500364742666</v>
      </c>
      <c r="H19" s="50">
        <v>0.33333333333333331</v>
      </c>
      <c r="I19" s="50">
        <v>-1.0000000000000002</v>
      </c>
    </row>
    <row r="20" spans="3:10" x14ac:dyDescent="0.4">
      <c r="C20" s="39" t="s">
        <v>1</v>
      </c>
      <c r="D20" s="50">
        <v>0.76376261582597338</v>
      </c>
      <c r="E20" s="50">
        <v>1</v>
      </c>
      <c r="F20" s="50">
        <v>-0.33333333333333331</v>
      </c>
      <c r="G20" s="50">
        <v>0.11180339887498947</v>
      </c>
      <c r="H20" s="50">
        <v>-0.64549722436790291</v>
      </c>
      <c r="I20" s="50">
        <v>-0.63386569104638746</v>
      </c>
    </row>
    <row r="21" spans="3:10" x14ac:dyDescent="0.4">
      <c r="C21" s="39" t="s">
        <v>2</v>
      </c>
      <c r="D21" s="50">
        <v>-0.94491118252306805</v>
      </c>
      <c r="E21" s="50">
        <v>-0.33333333333333331</v>
      </c>
      <c r="F21" s="50">
        <v>1</v>
      </c>
      <c r="G21" s="50">
        <v>-0.42289003161103106</v>
      </c>
      <c r="H21" s="50">
        <v>-0.48566186425718266</v>
      </c>
      <c r="I21" s="50">
        <v>0.94491118252306805</v>
      </c>
    </row>
    <row r="22" spans="3:10" x14ac:dyDescent="0.4">
      <c r="C22" s="39" t="s">
        <v>3</v>
      </c>
      <c r="D22" s="50">
        <v>0.4879500364742666</v>
      </c>
      <c r="E22" s="50">
        <v>0.11180339887498947</v>
      </c>
      <c r="F22" s="50">
        <v>-0.42289003161103106</v>
      </c>
      <c r="G22" s="50">
        <v>0.99999999999999978</v>
      </c>
      <c r="H22" s="50">
        <v>0.65795169495976913</v>
      </c>
      <c r="I22" s="50">
        <v>-0.29646353064078551</v>
      </c>
    </row>
    <row r="23" spans="3:10" x14ac:dyDescent="0.4">
      <c r="C23" s="39" t="s">
        <v>4</v>
      </c>
      <c r="D23" s="50">
        <v>0.33333333333333331</v>
      </c>
      <c r="E23" s="50">
        <v>-0.64549722436790291</v>
      </c>
      <c r="F23" s="50">
        <v>-0.48566186425718266</v>
      </c>
      <c r="G23" s="50">
        <v>0.65795169495976913</v>
      </c>
      <c r="H23" s="50">
        <v>1.0000000000000002</v>
      </c>
      <c r="I23" s="50">
        <v>-0.33333333333333331</v>
      </c>
    </row>
    <row r="24" spans="3:10" x14ac:dyDescent="0.4">
      <c r="C24" s="39" t="s">
        <v>5</v>
      </c>
      <c r="D24" s="50">
        <v>-1.0000000000000002</v>
      </c>
      <c r="E24" s="50">
        <v>-0.63386569104638746</v>
      </c>
      <c r="F24" s="50">
        <v>0.94491118252306805</v>
      </c>
      <c r="G24" s="50">
        <v>-0.29646353064078551</v>
      </c>
      <c r="H24" s="50">
        <v>-0.33333333333333331</v>
      </c>
      <c r="I24" s="50">
        <v>1</v>
      </c>
    </row>
    <row r="25" spans="3:10" x14ac:dyDescent="0.4">
      <c r="C25" s="47"/>
      <c r="D25" s="48"/>
      <c r="E25" s="48"/>
      <c r="F25" s="48"/>
      <c r="G25" s="48"/>
      <c r="H25" s="48"/>
      <c r="I25" s="48"/>
      <c r="J25" s="48"/>
    </row>
    <row r="26" spans="3:10" x14ac:dyDescent="0.4">
      <c r="C26" s="51"/>
      <c r="D26" s="52"/>
      <c r="E26" s="52"/>
      <c r="F26" s="52"/>
      <c r="G26" s="52"/>
      <c r="H26" s="52"/>
      <c r="I26" s="52"/>
      <c r="J26" s="52"/>
    </row>
    <row r="28" spans="3:10" s="57" customFormat="1" ht="35.4" thickBot="1" x14ac:dyDescent="0.45">
      <c r="C28" s="53" t="s">
        <v>23</v>
      </c>
      <c r="D28" s="53" t="s">
        <v>24</v>
      </c>
      <c r="E28" s="54" t="str">
        <f>D29&amp;"의 평점 평균"</f>
        <v>Theresa의 평점 평균</v>
      </c>
      <c r="F28" s="55" t="s">
        <v>26</v>
      </c>
      <c r="G28" s="53" t="s">
        <v>25</v>
      </c>
      <c r="H28" s="56"/>
    </row>
    <row r="29" spans="3:10" ht="21" customHeight="1" thickBot="1" x14ac:dyDescent="0.45">
      <c r="C29" s="58" t="s">
        <v>2</v>
      </c>
      <c r="D29" s="59" t="s">
        <v>12</v>
      </c>
      <c r="E29" s="60">
        <f>VLOOKUP(D29,평점평균,8,FALSE)</f>
        <v>3.1666666666666665</v>
      </c>
      <c r="F29" s="61">
        <f>SUMPRODUCT(E32:E37,F32:F37)/SUM(G32:G37)</f>
        <v>0.20566680594239825</v>
      </c>
      <c r="G29" s="62">
        <f>E29+F29</f>
        <v>3.3723334726090646</v>
      </c>
      <c r="H29" s="63"/>
    </row>
    <row r="30" spans="3:10" x14ac:dyDescent="0.4">
      <c r="C30" s="64"/>
      <c r="D30" s="64"/>
      <c r="E30" s="64"/>
      <c r="F30" s="64"/>
      <c r="G30" s="64"/>
      <c r="H30" s="64"/>
    </row>
    <row r="31" spans="3:10" s="57" customFormat="1" ht="34.799999999999997" x14ac:dyDescent="0.4">
      <c r="C31" s="65"/>
      <c r="D31" s="65" t="str">
        <f>D29&amp;" 의 평점"</f>
        <v>Theresa 의 평점</v>
      </c>
      <c r="E31" s="65" t="s">
        <v>19</v>
      </c>
      <c r="F31" s="65" t="s">
        <v>29</v>
      </c>
      <c r="G31" s="65" t="s">
        <v>22</v>
      </c>
    </row>
    <row r="32" spans="3:10" x14ac:dyDescent="0.4">
      <c r="C32" s="66" t="s">
        <v>0</v>
      </c>
      <c r="D32" s="67">
        <f t="shared" ref="D32:D37" si="5">INDEX(평점,MATCH($D$29,사람,0),MATCH(C32,영화,0))</f>
        <v>0</v>
      </c>
      <c r="E32" s="68">
        <f t="shared" ref="E32:E37" si="6">INDEX(영화간상관계수,MATCH($C$29,영화,0),MATCH(C32,영화,0))</f>
        <v>-0.94491118252306805</v>
      </c>
      <c r="F32" s="67">
        <f>IF(D32=0,0,D32-$E$29)</f>
        <v>0</v>
      </c>
      <c r="G32" s="68">
        <f>IF(AND($C$29&lt;&gt;C32,D32&gt;0)=TRUE,ABS(E32),0)</f>
        <v>0</v>
      </c>
    </row>
    <row r="33" spans="3:8" x14ac:dyDescent="0.4">
      <c r="C33" s="66" t="s">
        <v>1</v>
      </c>
      <c r="D33" s="67">
        <f t="shared" si="5"/>
        <v>4.5</v>
      </c>
      <c r="E33" s="68">
        <f t="shared" si="6"/>
        <v>-0.33333333333333331</v>
      </c>
      <c r="F33" s="67">
        <f t="shared" ref="F33:F37" si="7">IF(D33=0,0,D33-$E$29)</f>
        <v>1.3333333333333335</v>
      </c>
      <c r="G33" s="68">
        <f t="shared" ref="G33:G37" si="8">IF(AND($C$29&lt;&gt;C33,D33&gt;0)=TRUE,ABS(E33),0)</f>
        <v>0.33333333333333331</v>
      </c>
    </row>
    <row r="34" spans="3:8" x14ac:dyDescent="0.4">
      <c r="C34" s="66" t="s">
        <v>2</v>
      </c>
      <c r="D34" s="67">
        <f t="shared" si="5"/>
        <v>0</v>
      </c>
      <c r="E34" s="68">
        <f t="shared" si="6"/>
        <v>1</v>
      </c>
      <c r="F34" s="67">
        <f t="shared" si="7"/>
        <v>0</v>
      </c>
      <c r="G34" s="68">
        <f t="shared" si="8"/>
        <v>0</v>
      </c>
    </row>
    <row r="35" spans="3:8" x14ac:dyDescent="0.4">
      <c r="C35" s="66" t="s">
        <v>3</v>
      </c>
      <c r="D35" s="67">
        <f t="shared" si="5"/>
        <v>4</v>
      </c>
      <c r="E35" s="68">
        <f t="shared" si="6"/>
        <v>-0.42289003161103106</v>
      </c>
      <c r="F35" s="67">
        <f t="shared" si="7"/>
        <v>0.83333333333333348</v>
      </c>
      <c r="G35" s="68">
        <f t="shared" si="8"/>
        <v>0.42289003161103106</v>
      </c>
    </row>
    <row r="36" spans="3:8" x14ac:dyDescent="0.4">
      <c r="C36" s="66" t="s">
        <v>4</v>
      </c>
      <c r="D36" s="67">
        <f t="shared" si="5"/>
        <v>1</v>
      </c>
      <c r="E36" s="68">
        <f t="shared" si="6"/>
        <v>-0.48566186425718266</v>
      </c>
      <c r="F36" s="67">
        <f t="shared" si="7"/>
        <v>-2.1666666666666665</v>
      </c>
      <c r="G36" s="68">
        <f t="shared" si="8"/>
        <v>0.48566186425718266</v>
      </c>
    </row>
    <row r="37" spans="3:8" x14ac:dyDescent="0.4">
      <c r="C37" s="66" t="s">
        <v>5</v>
      </c>
      <c r="D37" s="67">
        <f t="shared" si="5"/>
        <v>0</v>
      </c>
      <c r="E37" s="68">
        <f t="shared" si="6"/>
        <v>0.94491118252306805</v>
      </c>
      <c r="F37" s="67">
        <f t="shared" si="7"/>
        <v>0</v>
      </c>
      <c r="G37" s="68">
        <f t="shared" si="8"/>
        <v>0</v>
      </c>
    </row>
    <row r="38" spans="3:8" x14ac:dyDescent="0.4">
      <c r="C38" s="64"/>
      <c r="D38" s="64"/>
      <c r="E38" s="64"/>
      <c r="F38" s="64"/>
      <c r="G38" s="64"/>
      <c r="H38" s="64"/>
    </row>
  </sheetData>
  <phoneticPr fontId="4" type="noConversion"/>
  <conditionalFormatting sqref="D26:J2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{F9BB88B2-E540-4327-8618-8DB6378C8DCA}</x14:id>
        </ext>
      </extLst>
    </cfRule>
  </conditionalFormatting>
  <conditionalFormatting sqref="D19:I2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{C85E83BB-7251-48B8-85AF-750D12E5BDD0}</x14:id>
        </ext>
      </extLst>
    </cfRule>
  </conditionalFormatting>
  <conditionalFormatting sqref="E32:E3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{4B56325D-7075-4AA1-8D3F-8D105509FB5F}</x14:id>
        </ext>
      </extLst>
    </cfRule>
  </conditionalFormatting>
  <dataValidations count="2">
    <dataValidation type="list" allowBlank="1" showInputMessage="1" showErrorMessage="1" sqref="C29 C10:C11" xr:uid="{00000000-0002-0000-0200-000000000000}">
      <formula1>영화</formula1>
    </dataValidation>
    <dataValidation type="list" allowBlank="1" showInputMessage="1" showErrorMessage="1" sqref="D29" xr:uid="{00000000-0002-0000-0200-000001000000}">
      <formula1>사람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BB88B2-E540-4327-8618-8DB6378C8D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D26:J26</xm:sqref>
        </x14:conditionalFormatting>
        <x14:conditionalFormatting xmlns:xm="http://schemas.microsoft.com/office/excel/2006/main">
          <x14:cfRule type="dataBar" id="{C85E83BB-7251-48B8-85AF-750D12E5BD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D19:I24</xm:sqref>
        </x14:conditionalFormatting>
        <x14:conditionalFormatting xmlns:xm="http://schemas.microsoft.com/office/excel/2006/main">
          <x14:cfRule type="dataBar" id="{4B56325D-7075-4AA1-8D3F-8D105509FB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E32:E37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6</vt:i4>
      </vt:variant>
    </vt:vector>
  </HeadingPairs>
  <TitlesOfParts>
    <vt:vector size="9" baseType="lpstr">
      <vt:lpstr>data</vt:lpstr>
      <vt:lpstr>user_based</vt:lpstr>
      <vt:lpstr>item_based</vt:lpstr>
      <vt:lpstr>사람</vt:lpstr>
      <vt:lpstr>사람간상관계수</vt:lpstr>
      <vt:lpstr>영화</vt:lpstr>
      <vt:lpstr>영화간상관계수</vt:lpstr>
      <vt:lpstr>평점</vt:lpstr>
      <vt:lpstr>평점평균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백승훈</cp:lastModifiedBy>
  <dcterms:created xsi:type="dcterms:W3CDTF">2016-11-02T13:59:56Z</dcterms:created>
  <dcterms:modified xsi:type="dcterms:W3CDTF">2018-04-20T12:07:07Z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a8b55a03-5e7f-47aa-a1aa-a5c56bbc00e4</vt:lpwstr>
  </property>
</Properties>
</file>