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Files\School\Grad School WLU\MRP\Research\Files\"/>
    </mc:Choice>
  </mc:AlternateContent>
  <xr:revisionPtr revIDLastSave="0" documentId="13_ncr:1_{95E3AD8C-6D41-497E-B34A-84AD88C0E0ED}" xr6:coauthVersionLast="47" xr6:coauthVersionMax="47" xr10:uidLastSave="{00000000-0000-0000-0000-000000000000}"/>
  <bookViews>
    <workbookView xWindow="-120" yWindow="-120" windowWidth="29040" windowHeight="15840" activeTab="6" xr2:uid="{F1EE7BC2-13FC-4800-9EE9-34AB6B688E08}"/>
  </bookViews>
  <sheets>
    <sheet name="UNAUGMENTED" sheetId="1" r:id="rId1"/>
    <sheet name="ARTICLE VARIANT" sheetId="2" r:id="rId2"/>
    <sheet name="ONETAG" sheetId="3" r:id="rId3"/>
    <sheet name="UNITAG" sheetId="4" r:id="rId4"/>
    <sheet name="PARA" sheetId="6" r:id="rId5"/>
    <sheet name="rules" sheetId="5" r:id="rId6"/>
    <sheet name="TTES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" i="4" l="1"/>
  <c r="J45" i="4"/>
  <c r="P34" i="4"/>
  <c r="J34" i="4"/>
  <c r="P23" i="4"/>
  <c r="J23" i="4"/>
  <c r="P12" i="4"/>
  <c r="J12" i="4"/>
  <c r="P45" i="5"/>
  <c r="J45" i="5"/>
  <c r="P34" i="5"/>
  <c r="J34" i="5"/>
  <c r="P23" i="5"/>
  <c r="J23" i="5"/>
  <c r="P12" i="5"/>
  <c r="J12" i="5"/>
  <c r="P45" i="6"/>
  <c r="J45" i="6"/>
  <c r="P34" i="6"/>
  <c r="J34" i="6"/>
  <c r="P23" i="6"/>
  <c r="J23" i="6"/>
  <c r="P12" i="6"/>
  <c r="J12" i="6"/>
  <c r="Q10" i="6"/>
  <c r="O33" i="5"/>
  <c r="F45" i="5"/>
  <c r="E45" i="5"/>
  <c r="D45" i="5"/>
  <c r="B45" i="5"/>
  <c r="O44" i="5"/>
  <c r="L44" i="5"/>
  <c r="K44" i="5"/>
  <c r="J44" i="5"/>
  <c r="O43" i="5"/>
  <c r="L43" i="5"/>
  <c r="K43" i="5"/>
  <c r="J43" i="5"/>
  <c r="O42" i="5"/>
  <c r="L42" i="5"/>
  <c r="K42" i="5"/>
  <c r="J42" i="5"/>
  <c r="O41" i="5"/>
  <c r="L41" i="5"/>
  <c r="K41" i="5"/>
  <c r="J41" i="5"/>
  <c r="O40" i="5"/>
  <c r="L40" i="5"/>
  <c r="K40" i="5"/>
  <c r="J40" i="5"/>
  <c r="O39" i="5"/>
  <c r="L39" i="5"/>
  <c r="K39" i="5"/>
  <c r="J39" i="5"/>
  <c r="O38" i="5"/>
  <c r="L38" i="5"/>
  <c r="K38" i="5"/>
  <c r="J38" i="5"/>
  <c r="O37" i="5"/>
  <c r="L37" i="5"/>
  <c r="K37" i="5"/>
  <c r="J37" i="5"/>
  <c r="O36" i="5"/>
  <c r="L36" i="5"/>
  <c r="K36" i="5"/>
  <c r="J36" i="5"/>
  <c r="O35" i="5"/>
  <c r="L35" i="5"/>
  <c r="K35" i="5"/>
  <c r="J35" i="5"/>
  <c r="F34" i="5"/>
  <c r="E34" i="5"/>
  <c r="D34" i="5"/>
  <c r="B34" i="5"/>
  <c r="L33" i="5"/>
  <c r="K33" i="5"/>
  <c r="J33" i="5"/>
  <c r="O32" i="5"/>
  <c r="L32" i="5"/>
  <c r="K32" i="5"/>
  <c r="J32" i="5"/>
  <c r="O31" i="5"/>
  <c r="L31" i="5"/>
  <c r="K31" i="5"/>
  <c r="J31" i="5"/>
  <c r="O30" i="5"/>
  <c r="L30" i="5"/>
  <c r="K30" i="5"/>
  <c r="J30" i="5"/>
  <c r="O29" i="5"/>
  <c r="L29" i="5"/>
  <c r="K29" i="5"/>
  <c r="J29" i="5"/>
  <c r="O28" i="5"/>
  <c r="L28" i="5"/>
  <c r="K28" i="5"/>
  <c r="J28" i="5"/>
  <c r="O27" i="5"/>
  <c r="L27" i="5"/>
  <c r="K27" i="5"/>
  <c r="J27" i="5"/>
  <c r="O26" i="5"/>
  <c r="L26" i="5"/>
  <c r="K26" i="5"/>
  <c r="J26" i="5"/>
  <c r="O25" i="5"/>
  <c r="L25" i="5"/>
  <c r="K25" i="5"/>
  <c r="J25" i="5"/>
  <c r="O24" i="5"/>
  <c r="L24" i="5"/>
  <c r="K24" i="5"/>
  <c r="J24" i="5"/>
  <c r="F23" i="5"/>
  <c r="E23" i="5"/>
  <c r="D23" i="5"/>
  <c r="B23" i="5"/>
  <c r="O22" i="5"/>
  <c r="L22" i="5"/>
  <c r="K22" i="5"/>
  <c r="J22" i="5"/>
  <c r="O21" i="5"/>
  <c r="L21" i="5"/>
  <c r="K21" i="5"/>
  <c r="J21" i="5"/>
  <c r="O20" i="5"/>
  <c r="L20" i="5"/>
  <c r="K20" i="5"/>
  <c r="J20" i="5"/>
  <c r="O19" i="5"/>
  <c r="L19" i="5"/>
  <c r="K19" i="5"/>
  <c r="J19" i="5"/>
  <c r="O18" i="5"/>
  <c r="L18" i="5"/>
  <c r="K18" i="5"/>
  <c r="J18" i="5"/>
  <c r="O17" i="5"/>
  <c r="L17" i="5"/>
  <c r="K17" i="5"/>
  <c r="J17" i="5"/>
  <c r="O16" i="5"/>
  <c r="L16" i="5"/>
  <c r="K16" i="5"/>
  <c r="J16" i="5"/>
  <c r="O15" i="5"/>
  <c r="L15" i="5"/>
  <c r="K15" i="5"/>
  <c r="J15" i="5"/>
  <c r="O14" i="5"/>
  <c r="L14" i="5"/>
  <c r="K14" i="5"/>
  <c r="J14" i="5"/>
  <c r="O13" i="5"/>
  <c r="L13" i="5"/>
  <c r="K13" i="5"/>
  <c r="J13" i="5"/>
  <c r="F12" i="5"/>
  <c r="E12" i="5"/>
  <c r="D12" i="5"/>
  <c r="B12" i="5"/>
  <c r="O11" i="5"/>
  <c r="L11" i="5"/>
  <c r="K11" i="5"/>
  <c r="J11" i="5"/>
  <c r="O10" i="5"/>
  <c r="L10" i="5"/>
  <c r="K10" i="5"/>
  <c r="J10" i="5"/>
  <c r="O9" i="5"/>
  <c r="L9" i="5"/>
  <c r="K9" i="5"/>
  <c r="J9" i="5"/>
  <c r="O8" i="5"/>
  <c r="L8" i="5"/>
  <c r="K8" i="5"/>
  <c r="J8" i="5"/>
  <c r="O7" i="5"/>
  <c r="L7" i="5"/>
  <c r="K7" i="5"/>
  <c r="J7" i="5"/>
  <c r="O6" i="5"/>
  <c r="L6" i="5"/>
  <c r="K6" i="5"/>
  <c r="J6" i="5"/>
  <c r="O5" i="5"/>
  <c r="L5" i="5"/>
  <c r="K5" i="5"/>
  <c r="J5" i="5"/>
  <c r="O4" i="5"/>
  <c r="L4" i="5"/>
  <c r="K4" i="5"/>
  <c r="J4" i="5"/>
  <c r="O3" i="5"/>
  <c r="L3" i="5"/>
  <c r="K3" i="5"/>
  <c r="J3" i="5"/>
  <c r="O2" i="5"/>
  <c r="L2" i="5"/>
  <c r="K2" i="5"/>
  <c r="J2" i="5"/>
  <c r="J45" i="3"/>
  <c r="J34" i="3"/>
  <c r="J23" i="3"/>
  <c r="J12" i="3"/>
  <c r="O44" i="1"/>
  <c r="L44" i="1"/>
  <c r="K44" i="1"/>
  <c r="J44" i="1"/>
  <c r="O43" i="1"/>
  <c r="L43" i="1"/>
  <c r="K43" i="1"/>
  <c r="J43" i="1"/>
  <c r="O42" i="1"/>
  <c r="L42" i="1"/>
  <c r="K42" i="1"/>
  <c r="J42" i="1"/>
  <c r="O41" i="1"/>
  <c r="L41" i="1"/>
  <c r="K41" i="1"/>
  <c r="J41" i="1"/>
  <c r="O40" i="1"/>
  <c r="L40" i="1"/>
  <c r="K40" i="1"/>
  <c r="J40" i="1"/>
  <c r="O39" i="1"/>
  <c r="L39" i="1"/>
  <c r="K39" i="1"/>
  <c r="J39" i="1"/>
  <c r="O38" i="1"/>
  <c r="L38" i="1"/>
  <c r="K38" i="1"/>
  <c r="J38" i="1"/>
  <c r="O37" i="1"/>
  <c r="L37" i="1"/>
  <c r="K37" i="1"/>
  <c r="J37" i="1"/>
  <c r="O36" i="1"/>
  <c r="L36" i="1"/>
  <c r="K36" i="1"/>
  <c r="J36" i="1"/>
  <c r="O35" i="1"/>
  <c r="J45" i="1" s="1"/>
  <c r="L35" i="1"/>
  <c r="K35" i="1"/>
  <c r="J35" i="1"/>
  <c r="O33" i="1"/>
  <c r="L33" i="1"/>
  <c r="K33" i="1"/>
  <c r="J33" i="1"/>
  <c r="O32" i="1"/>
  <c r="L32" i="1"/>
  <c r="K32" i="1"/>
  <c r="J32" i="1"/>
  <c r="O31" i="1"/>
  <c r="L31" i="1"/>
  <c r="K31" i="1"/>
  <c r="J31" i="1"/>
  <c r="O30" i="1"/>
  <c r="L30" i="1"/>
  <c r="K30" i="1"/>
  <c r="J30" i="1"/>
  <c r="O29" i="1"/>
  <c r="L29" i="1"/>
  <c r="K29" i="1"/>
  <c r="J29" i="1"/>
  <c r="O28" i="1"/>
  <c r="L28" i="1"/>
  <c r="K28" i="1"/>
  <c r="J28" i="1"/>
  <c r="O27" i="1"/>
  <c r="L27" i="1"/>
  <c r="K27" i="1"/>
  <c r="J27" i="1"/>
  <c r="O26" i="1"/>
  <c r="L26" i="1"/>
  <c r="K26" i="1"/>
  <c r="J26" i="1"/>
  <c r="O25" i="1"/>
  <c r="L25" i="1"/>
  <c r="K25" i="1"/>
  <c r="J25" i="1"/>
  <c r="O24" i="1"/>
  <c r="J34" i="1" s="1"/>
  <c r="L24" i="1"/>
  <c r="K24" i="1"/>
  <c r="J24" i="1"/>
  <c r="O22" i="1"/>
  <c r="L22" i="1"/>
  <c r="K22" i="1"/>
  <c r="J22" i="1"/>
  <c r="O21" i="1"/>
  <c r="L21" i="1"/>
  <c r="K21" i="1"/>
  <c r="J21" i="1"/>
  <c r="O20" i="1"/>
  <c r="L20" i="1"/>
  <c r="K20" i="1"/>
  <c r="J20" i="1"/>
  <c r="O19" i="1"/>
  <c r="L19" i="1"/>
  <c r="K19" i="1"/>
  <c r="J19" i="1"/>
  <c r="O18" i="1"/>
  <c r="L18" i="1"/>
  <c r="K18" i="1"/>
  <c r="J18" i="1"/>
  <c r="O17" i="1"/>
  <c r="L17" i="1"/>
  <c r="K17" i="1"/>
  <c r="J17" i="1"/>
  <c r="O16" i="1"/>
  <c r="L16" i="1"/>
  <c r="K16" i="1"/>
  <c r="J16" i="1"/>
  <c r="O15" i="1"/>
  <c r="L15" i="1"/>
  <c r="K15" i="1"/>
  <c r="J15" i="1"/>
  <c r="O14" i="1"/>
  <c r="L14" i="1"/>
  <c r="K14" i="1"/>
  <c r="J14" i="1"/>
  <c r="O13" i="1"/>
  <c r="J23" i="1" s="1"/>
  <c r="L13" i="1"/>
  <c r="K13" i="1"/>
  <c r="J13" i="1"/>
  <c r="O11" i="1"/>
  <c r="L11" i="1"/>
  <c r="K11" i="1"/>
  <c r="J11" i="1"/>
  <c r="O10" i="1"/>
  <c r="L10" i="1"/>
  <c r="K10" i="1"/>
  <c r="J10" i="1"/>
  <c r="O9" i="1"/>
  <c r="L9" i="1"/>
  <c r="K9" i="1"/>
  <c r="J9" i="1"/>
  <c r="O8" i="1"/>
  <c r="L8" i="1"/>
  <c r="K8" i="1"/>
  <c r="J8" i="1"/>
  <c r="O7" i="1"/>
  <c r="L7" i="1"/>
  <c r="K7" i="1"/>
  <c r="J7" i="1"/>
  <c r="O6" i="1"/>
  <c r="L6" i="1"/>
  <c r="K6" i="1"/>
  <c r="J6" i="1"/>
  <c r="O5" i="1"/>
  <c r="L5" i="1"/>
  <c r="K5" i="1"/>
  <c r="J5" i="1"/>
  <c r="O4" i="1"/>
  <c r="L4" i="1"/>
  <c r="K4" i="1"/>
  <c r="J4" i="1"/>
  <c r="O3" i="1"/>
  <c r="L3" i="1"/>
  <c r="K3" i="1"/>
  <c r="J3" i="1"/>
  <c r="O2" i="1"/>
  <c r="J12" i="1" s="1"/>
  <c r="L2" i="1"/>
  <c r="K2" i="1"/>
  <c r="J2" i="1"/>
  <c r="O44" i="3"/>
  <c r="L44" i="3"/>
  <c r="K44" i="3"/>
  <c r="J44" i="3"/>
  <c r="O43" i="3"/>
  <c r="L43" i="3"/>
  <c r="K43" i="3"/>
  <c r="J43" i="3"/>
  <c r="O42" i="3"/>
  <c r="L42" i="3"/>
  <c r="K42" i="3"/>
  <c r="J42" i="3"/>
  <c r="O41" i="3"/>
  <c r="L41" i="3"/>
  <c r="K41" i="3"/>
  <c r="J41" i="3"/>
  <c r="O40" i="3"/>
  <c r="L40" i="3"/>
  <c r="K40" i="3"/>
  <c r="J40" i="3"/>
  <c r="O39" i="3"/>
  <c r="L39" i="3"/>
  <c r="K39" i="3"/>
  <c r="J39" i="3"/>
  <c r="O38" i="3"/>
  <c r="L38" i="3"/>
  <c r="K38" i="3"/>
  <c r="J38" i="3"/>
  <c r="O37" i="3"/>
  <c r="L37" i="3"/>
  <c r="K37" i="3"/>
  <c r="J37" i="3"/>
  <c r="O36" i="3"/>
  <c r="L36" i="3"/>
  <c r="K36" i="3"/>
  <c r="J36" i="3"/>
  <c r="O35" i="3"/>
  <c r="L35" i="3"/>
  <c r="K35" i="3"/>
  <c r="J35" i="3"/>
  <c r="O33" i="3"/>
  <c r="L33" i="3"/>
  <c r="K33" i="3"/>
  <c r="J33" i="3"/>
  <c r="O32" i="3"/>
  <c r="L32" i="3"/>
  <c r="K32" i="3"/>
  <c r="J32" i="3"/>
  <c r="O31" i="3"/>
  <c r="L31" i="3"/>
  <c r="K31" i="3"/>
  <c r="J31" i="3"/>
  <c r="O30" i="3"/>
  <c r="L30" i="3"/>
  <c r="K30" i="3"/>
  <c r="J30" i="3"/>
  <c r="O29" i="3"/>
  <c r="L29" i="3"/>
  <c r="K29" i="3"/>
  <c r="J29" i="3"/>
  <c r="O28" i="3"/>
  <c r="L28" i="3"/>
  <c r="K28" i="3"/>
  <c r="J28" i="3"/>
  <c r="O27" i="3"/>
  <c r="L27" i="3"/>
  <c r="K27" i="3"/>
  <c r="J27" i="3"/>
  <c r="O26" i="3"/>
  <c r="L26" i="3"/>
  <c r="K26" i="3"/>
  <c r="J26" i="3"/>
  <c r="O25" i="3"/>
  <c r="L25" i="3"/>
  <c r="K25" i="3"/>
  <c r="J25" i="3"/>
  <c r="O24" i="3"/>
  <c r="L24" i="3"/>
  <c r="K24" i="3"/>
  <c r="J24" i="3"/>
  <c r="O22" i="3"/>
  <c r="L22" i="3"/>
  <c r="K22" i="3"/>
  <c r="J22" i="3"/>
  <c r="O21" i="3"/>
  <c r="L21" i="3"/>
  <c r="K21" i="3"/>
  <c r="J21" i="3"/>
  <c r="O20" i="3"/>
  <c r="L20" i="3"/>
  <c r="K20" i="3"/>
  <c r="J20" i="3"/>
  <c r="O19" i="3"/>
  <c r="L19" i="3"/>
  <c r="K19" i="3"/>
  <c r="J19" i="3"/>
  <c r="O18" i="3"/>
  <c r="L18" i="3"/>
  <c r="K18" i="3"/>
  <c r="J18" i="3"/>
  <c r="O17" i="3"/>
  <c r="L17" i="3"/>
  <c r="K17" i="3"/>
  <c r="J17" i="3"/>
  <c r="O16" i="3"/>
  <c r="L16" i="3"/>
  <c r="K16" i="3"/>
  <c r="J16" i="3"/>
  <c r="O15" i="3"/>
  <c r="L15" i="3"/>
  <c r="K15" i="3"/>
  <c r="J15" i="3"/>
  <c r="O14" i="3"/>
  <c r="L14" i="3"/>
  <c r="K14" i="3"/>
  <c r="J14" i="3"/>
  <c r="O13" i="3"/>
  <c r="L13" i="3"/>
  <c r="K13" i="3"/>
  <c r="J13" i="3"/>
  <c r="O11" i="3"/>
  <c r="L11" i="3"/>
  <c r="K11" i="3"/>
  <c r="J11" i="3"/>
  <c r="O10" i="3"/>
  <c r="L10" i="3"/>
  <c r="K10" i="3"/>
  <c r="J10" i="3"/>
  <c r="O9" i="3"/>
  <c r="L9" i="3"/>
  <c r="K9" i="3"/>
  <c r="J9" i="3"/>
  <c r="O8" i="3"/>
  <c r="L8" i="3"/>
  <c r="K8" i="3"/>
  <c r="J8" i="3"/>
  <c r="O7" i="3"/>
  <c r="L7" i="3"/>
  <c r="K7" i="3"/>
  <c r="J7" i="3"/>
  <c r="O6" i="3"/>
  <c r="L6" i="3"/>
  <c r="K6" i="3"/>
  <c r="J6" i="3"/>
  <c r="O5" i="3"/>
  <c r="L5" i="3"/>
  <c r="K5" i="3"/>
  <c r="J5" i="3"/>
  <c r="O4" i="3"/>
  <c r="L4" i="3"/>
  <c r="K4" i="3"/>
  <c r="J4" i="3"/>
  <c r="O3" i="3"/>
  <c r="L3" i="3"/>
  <c r="K3" i="3"/>
  <c r="J3" i="3"/>
  <c r="O2" i="3"/>
  <c r="L2" i="3"/>
  <c r="K2" i="3"/>
  <c r="J2" i="3"/>
  <c r="O44" i="4"/>
  <c r="L44" i="4"/>
  <c r="K44" i="4"/>
  <c r="J44" i="4"/>
  <c r="O43" i="4"/>
  <c r="L43" i="4"/>
  <c r="K43" i="4"/>
  <c r="J43" i="4"/>
  <c r="O42" i="4"/>
  <c r="L42" i="4"/>
  <c r="K42" i="4"/>
  <c r="J42" i="4"/>
  <c r="O41" i="4"/>
  <c r="L41" i="4"/>
  <c r="K41" i="4"/>
  <c r="J41" i="4"/>
  <c r="O40" i="4"/>
  <c r="L40" i="4"/>
  <c r="K40" i="4"/>
  <c r="J40" i="4"/>
  <c r="O39" i="4"/>
  <c r="L39" i="4"/>
  <c r="K39" i="4"/>
  <c r="J39" i="4"/>
  <c r="O38" i="4"/>
  <c r="L38" i="4"/>
  <c r="K38" i="4"/>
  <c r="J38" i="4"/>
  <c r="O37" i="4"/>
  <c r="L37" i="4"/>
  <c r="K37" i="4"/>
  <c r="J37" i="4"/>
  <c r="O36" i="4"/>
  <c r="L36" i="4"/>
  <c r="K36" i="4"/>
  <c r="J36" i="4"/>
  <c r="O35" i="4"/>
  <c r="L35" i="4"/>
  <c r="K35" i="4"/>
  <c r="J35" i="4"/>
  <c r="O33" i="4"/>
  <c r="L33" i="4"/>
  <c r="K33" i="4"/>
  <c r="J33" i="4"/>
  <c r="O32" i="4"/>
  <c r="L32" i="4"/>
  <c r="K32" i="4"/>
  <c r="J32" i="4"/>
  <c r="O31" i="4"/>
  <c r="L31" i="4"/>
  <c r="K31" i="4"/>
  <c r="J31" i="4"/>
  <c r="O30" i="4"/>
  <c r="L30" i="4"/>
  <c r="K30" i="4"/>
  <c r="J30" i="4"/>
  <c r="O29" i="4"/>
  <c r="L29" i="4"/>
  <c r="K29" i="4"/>
  <c r="J29" i="4"/>
  <c r="O28" i="4"/>
  <c r="L28" i="4"/>
  <c r="K28" i="4"/>
  <c r="J28" i="4"/>
  <c r="O27" i="4"/>
  <c r="L27" i="4"/>
  <c r="K27" i="4"/>
  <c r="J27" i="4"/>
  <c r="O26" i="4"/>
  <c r="L26" i="4"/>
  <c r="K26" i="4"/>
  <c r="J26" i="4"/>
  <c r="O25" i="4"/>
  <c r="L25" i="4"/>
  <c r="K25" i="4"/>
  <c r="J25" i="4"/>
  <c r="O24" i="4"/>
  <c r="L24" i="4"/>
  <c r="K24" i="4"/>
  <c r="J24" i="4"/>
  <c r="O22" i="4"/>
  <c r="L22" i="4"/>
  <c r="K22" i="4"/>
  <c r="J22" i="4"/>
  <c r="O21" i="4"/>
  <c r="L21" i="4"/>
  <c r="K21" i="4"/>
  <c r="J21" i="4"/>
  <c r="O20" i="4"/>
  <c r="L20" i="4"/>
  <c r="K20" i="4"/>
  <c r="J20" i="4"/>
  <c r="O19" i="4"/>
  <c r="L19" i="4"/>
  <c r="K19" i="4"/>
  <c r="J19" i="4"/>
  <c r="O18" i="4"/>
  <c r="L18" i="4"/>
  <c r="K18" i="4"/>
  <c r="J18" i="4"/>
  <c r="O17" i="4"/>
  <c r="L17" i="4"/>
  <c r="K17" i="4"/>
  <c r="J17" i="4"/>
  <c r="O16" i="4"/>
  <c r="L16" i="4"/>
  <c r="K16" i="4"/>
  <c r="J16" i="4"/>
  <c r="O15" i="4"/>
  <c r="L15" i="4"/>
  <c r="K15" i="4"/>
  <c r="J15" i="4"/>
  <c r="O14" i="4"/>
  <c r="L14" i="4"/>
  <c r="K14" i="4"/>
  <c r="J14" i="4"/>
  <c r="O13" i="4"/>
  <c r="L13" i="4"/>
  <c r="K13" i="4"/>
  <c r="J13" i="4"/>
  <c r="O11" i="4"/>
  <c r="L11" i="4"/>
  <c r="K11" i="4"/>
  <c r="J11" i="4"/>
  <c r="O10" i="4"/>
  <c r="L10" i="4"/>
  <c r="K10" i="4"/>
  <c r="J10" i="4"/>
  <c r="O9" i="4"/>
  <c r="L9" i="4"/>
  <c r="K9" i="4"/>
  <c r="J9" i="4"/>
  <c r="O8" i="4"/>
  <c r="L8" i="4"/>
  <c r="K8" i="4"/>
  <c r="J8" i="4"/>
  <c r="O7" i="4"/>
  <c r="L7" i="4"/>
  <c r="K7" i="4"/>
  <c r="J7" i="4"/>
  <c r="O6" i="4"/>
  <c r="L6" i="4"/>
  <c r="K6" i="4"/>
  <c r="J6" i="4"/>
  <c r="O5" i="4"/>
  <c r="L5" i="4"/>
  <c r="K5" i="4"/>
  <c r="J5" i="4"/>
  <c r="O4" i="4"/>
  <c r="L4" i="4"/>
  <c r="K4" i="4"/>
  <c r="J4" i="4"/>
  <c r="O3" i="4"/>
  <c r="L3" i="4"/>
  <c r="K3" i="4"/>
  <c r="J3" i="4"/>
  <c r="O2" i="4"/>
  <c r="L2" i="4"/>
  <c r="K2" i="4"/>
  <c r="J2" i="4"/>
  <c r="O35" i="6"/>
  <c r="O44" i="6"/>
  <c r="L44" i="6"/>
  <c r="K44" i="6"/>
  <c r="J44" i="6"/>
  <c r="O43" i="6"/>
  <c r="L43" i="6"/>
  <c r="K43" i="6"/>
  <c r="J43" i="6"/>
  <c r="O42" i="6"/>
  <c r="L42" i="6"/>
  <c r="K42" i="6"/>
  <c r="J42" i="6"/>
  <c r="O41" i="6"/>
  <c r="L41" i="6"/>
  <c r="K41" i="6"/>
  <c r="J41" i="6"/>
  <c r="O40" i="6"/>
  <c r="L40" i="6"/>
  <c r="K40" i="6"/>
  <c r="J40" i="6"/>
  <c r="O39" i="6"/>
  <c r="L39" i="6"/>
  <c r="K39" i="6"/>
  <c r="J39" i="6"/>
  <c r="O38" i="6"/>
  <c r="L38" i="6"/>
  <c r="K38" i="6"/>
  <c r="J38" i="6"/>
  <c r="O37" i="6"/>
  <c r="L37" i="6"/>
  <c r="K37" i="6"/>
  <c r="J37" i="6"/>
  <c r="O36" i="6"/>
  <c r="L36" i="6"/>
  <c r="K36" i="6"/>
  <c r="J36" i="6"/>
  <c r="L35" i="6"/>
  <c r="K35" i="6"/>
  <c r="J35" i="6"/>
  <c r="O33" i="6"/>
  <c r="L33" i="6"/>
  <c r="K33" i="6"/>
  <c r="J33" i="6"/>
  <c r="O32" i="6"/>
  <c r="L32" i="6"/>
  <c r="K32" i="6"/>
  <c r="J32" i="6"/>
  <c r="O31" i="6"/>
  <c r="L31" i="6"/>
  <c r="K31" i="6"/>
  <c r="J31" i="6"/>
  <c r="O30" i="6"/>
  <c r="L30" i="6"/>
  <c r="K30" i="6"/>
  <c r="J30" i="6"/>
  <c r="O29" i="6"/>
  <c r="L29" i="6"/>
  <c r="K29" i="6"/>
  <c r="J29" i="6"/>
  <c r="O28" i="6"/>
  <c r="L28" i="6"/>
  <c r="K28" i="6"/>
  <c r="J28" i="6"/>
  <c r="O27" i="6"/>
  <c r="L27" i="6"/>
  <c r="K27" i="6"/>
  <c r="J27" i="6"/>
  <c r="O26" i="6"/>
  <c r="L26" i="6"/>
  <c r="K26" i="6"/>
  <c r="J26" i="6"/>
  <c r="O25" i="6"/>
  <c r="L25" i="6"/>
  <c r="K25" i="6"/>
  <c r="J25" i="6"/>
  <c r="O24" i="6"/>
  <c r="L24" i="6"/>
  <c r="K24" i="6"/>
  <c r="J24" i="6"/>
  <c r="O22" i="6"/>
  <c r="L22" i="6"/>
  <c r="K22" i="6"/>
  <c r="J22" i="6"/>
  <c r="O21" i="6"/>
  <c r="L21" i="6"/>
  <c r="K21" i="6"/>
  <c r="J21" i="6"/>
  <c r="O20" i="6"/>
  <c r="L20" i="6"/>
  <c r="K20" i="6"/>
  <c r="J20" i="6"/>
  <c r="O19" i="6"/>
  <c r="L19" i="6"/>
  <c r="K19" i="6"/>
  <c r="J19" i="6"/>
  <c r="O18" i="6"/>
  <c r="L18" i="6"/>
  <c r="K18" i="6"/>
  <c r="J18" i="6"/>
  <c r="O17" i="6"/>
  <c r="L17" i="6"/>
  <c r="K17" i="6"/>
  <c r="J17" i="6"/>
  <c r="O16" i="6"/>
  <c r="L16" i="6"/>
  <c r="K16" i="6"/>
  <c r="J16" i="6"/>
  <c r="O15" i="6"/>
  <c r="L15" i="6"/>
  <c r="K15" i="6"/>
  <c r="J15" i="6"/>
  <c r="O14" i="6"/>
  <c r="L14" i="6"/>
  <c r="K14" i="6"/>
  <c r="J14" i="6"/>
  <c r="O13" i="6"/>
  <c r="L13" i="6"/>
  <c r="K13" i="6"/>
  <c r="J13" i="6"/>
  <c r="Q6" i="6"/>
  <c r="J3" i="6"/>
  <c r="K3" i="6"/>
  <c r="L3" i="6"/>
  <c r="O3" i="6"/>
  <c r="J4" i="6"/>
  <c r="K4" i="6"/>
  <c r="L4" i="6"/>
  <c r="O4" i="6"/>
  <c r="J5" i="6"/>
  <c r="K5" i="6"/>
  <c r="L5" i="6"/>
  <c r="O5" i="6"/>
  <c r="J6" i="6"/>
  <c r="K6" i="6"/>
  <c r="L6" i="6"/>
  <c r="O6" i="6"/>
  <c r="J7" i="6"/>
  <c r="K7" i="6"/>
  <c r="L7" i="6"/>
  <c r="O7" i="6"/>
  <c r="J8" i="6"/>
  <c r="K8" i="6"/>
  <c r="L8" i="6"/>
  <c r="O8" i="6"/>
  <c r="J9" i="6"/>
  <c r="K9" i="6"/>
  <c r="L9" i="6"/>
  <c r="O9" i="6"/>
  <c r="J10" i="6"/>
  <c r="K10" i="6"/>
  <c r="L10" i="6"/>
  <c r="O10" i="6"/>
  <c r="J11" i="6"/>
  <c r="K11" i="6"/>
  <c r="L11" i="6"/>
  <c r="O11" i="6"/>
  <c r="L2" i="6"/>
  <c r="K2" i="6"/>
  <c r="J2" i="6"/>
  <c r="O2" i="6"/>
  <c r="H87" i="6"/>
  <c r="H76" i="6"/>
  <c r="H65" i="6"/>
  <c r="H54" i="6"/>
  <c r="F45" i="6"/>
  <c r="E45" i="6"/>
  <c r="D45" i="6"/>
  <c r="B45" i="6"/>
  <c r="F34" i="6"/>
  <c r="E34" i="6"/>
  <c r="D34" i="6"/>
  <c r="B34" i="6"/>
  <c r="F23" i="6"/>
  <c r="E23" i="6"/>
  <c r="D23" i="6"/>
  <c r="B23" i="6"/>
  <c r="F12" i="6"/>
  <c r="E12" i="6"/>
  <c r="D12" i="6"/>
  <c r="B12" i="6"/>
  <c r="F45" i="4"/>
  <c r="E45" i="4"/>
  <c r="D45" i="4"/>
  <c r="B45" i="4"/>
  <c r="A45" i="4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F34" i="4"/>
  <c r="E34" i="4"/>
  <c r="D34" i="4"/>
  <c r="B34" i="4"/>
  <c r="A34" i="4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F23" i="4"/>
  <c r="E23" i="4"/>
  <c r="D23" i="4"/>
  <c r="B23" i="4"/>
  <c r="A23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F12" i="4"/>
  <c r="E12" i="4"/>
  <c r="D12" i="4"/>
  <c r="B12" i="4"/>
  <c r="A12" i="4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A12" i="3"/>
  <c r="A23" i="3"/>
  <c r="A34" i="3"/>
  <c r="A45" i="3"/>
  <c r="F45" i="3"/>
  <c r="E45" i="3"/>
  <c r="D45" i="3"/>
  <c r="B45" i="3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F34" i="3"/>
  <c r="E34" i="3"/>
  <c r="D34" i="3"/>
  <c r="B34" i="3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F23" i="3"/>
  <c r="E23" i="3"/>
  <c r="D23" i="3"/>
  <c r="B23" i="3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F12" i="3"/>
  <c r="E12" i="3"/>
  <c r="D12" i="3"/>
  <c r="B12" i="3"/>
  <c r="G11" i="3"/>
  <c r="H11" i="3" s="1"/>
  <c r="G10" i="3"/>
  <c r="H10" i="3" s="1"/>
  <c r="G9" i="3"/>
  <c r="H9" i="3" s="1"/>
  <c r="H8" i="3"/>
  <c r="G8" i="3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G44" i="2"/>
  <c r="G43" i="2"/>
  <c r="G42" i="2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G33" i="2"/>
  <c r="G32" i="2"/>
  <c r="H32" i="2" s="1"/>
  <c r="G31" i="2"/>
  <c r="H31" i="2" s="1"/>
  <c r="G30" i="2"/>
  <c r="G29" i="2"/>
  <c r="G28" i="2"/>
  <c r="G27" i="2"/>
  <c r="H27" i="2" s="1"/>
  <c r="G26" i="2"/>
  <c r="G25" i="2"/>
  <c r="G24" i="2"/>
  <c r="H24" i="2" s="1"/>
  <c r="G22" i="2"/>
  <c r="H22" i="2" s="1"/>
  <c r="G21" i="2"/>
  <c r="H21" i="2" s="1"/>
  <c r="G20" i="2"/>
  <c r="G19" i="2"/>
  <c r="H19" i="2" s="1"/>
  <c r="G18" i="2"/>
  <c r="G17" i="2"/>
  <c r="G16" i="2"/>
  <c r="G15" i="2"/>
  <c r="G14" i="2"/>
  <c r="G13" i="2"/>
  <c r="H13" i="2" s="1"/>
  <c r="G11" i="2"/>
  <c r="H11" i="2" s="1"/>
  <c r="G10" i="2"/>
  <c r="H10" i="2" s="1"/>
  <c r="G9" i="2"/>
  <c r="H9" i="2" s="1"/>
  <c r="G8" i="2"/>
  <c r="G7" i="2"/>
  <c r="G6" i="2"/>
  <c r="G5" i="2"/>
  <c r="H5" i="2" s="1"/>
  <c r="G4" i="2"/>
  <c r="H4" i="2" s="1"/>
  <c r="G3" i="2"/>
  <c r="G2" i="2"/>
  <c r="H2" i="2" s="1"/>
  <c r="F45" i="2"/>
  <c r="E45" i="2"/>
  <c r="D45" i="2"/>
  <c r="B45" i="2"/>
  <c r="H44" i="2"/>
  <c r="H43" i="2"/>
  <c r="H42" i="2"/>
  <c r="H35" i="2"/>
  <c r="F34" i="2"/>
  <c r="E34" i="2"/>
  <c r="D34" i="2"/>
  <c r="B34" i="2"/>
  <c r="H33" i="2"/>
  <c r="H30" i="2"/>
  <c r="H29" i="2"/>
  <c r="H28" i="2"/>
  <c r="H26" i="2"/>
  <c r="H25" i="2"/>
  <c r="F23" i="2"/>
  <c r="E23" i="2"/>
  <c r="D23" i="2"/>
  <c r="B23" i="2"/>
  <c r="H20" i="2"/>
  <c r="H18" i="2"/>
  <c r="H17" i="2"/>
  <c r="H16" i="2"/>
  <c r="H15" i="2"/>
  <c r="H14" i="2"/>
  <c r="F12" i="2"/>
  <c r="E12" i="2"/>
  <c r="D12" i="2"/>
  <c r="B12" i="2"/>
  <c r="H8" i="2"/>
  <c r="H7" i="2"/>
  <c r="H6" i="2"/>
  <c r="H3" i="2"/>
  <c r="F12" i="1"/>
  <c r="E12" i="1"/>
  <c r="D12" i="1"/>
  <c r="B12" i="1"/>
  <c r="F45" i="1"/>
  <c r="E45" i="1"/>
  <c r="D45" i="1"/>
  <c r="B45" i="1"/>
  <c r="F23" i="1"/>
  <c r="E23" i="1"/>
  <c r="D23" i="1"/>
  <c r="F34" i="1"/>
  <c r="E34" i="1"/>
  <c r="D34" i="1"/>
  <c r="B34" i="1"/>
  <c r="B2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2" i="1"/>
  <c r="H2" i="1" s="1"/>
  <c r="B14" i="7"/>
  <c r="B11" i="7"/>
  <c r="B12" i="7"/>
  <c r="B13" i="7"/>
  <c r="E12" i="7"/>
  <c r="E14" i="7"/>
  <c r="E13" i="7"/>
  <c r="D12" i="7"/>
  <c r="E11" i="7"/>
  <c r="D14" i="7"/>
  <c r="C12" i="7"/>
  <c r="D13" i="7"/>
  <c r="C14" i="7"/>
  <c r="D11" i="7"/>
  <c r="C13" i="7"/>
  <c r="C11" i="7"/>
  <c r="Q6" i="5" l="1"/>
</calcChain>
</file>

<file path=xl/sharedStrings.xml><?xml version="1.0" encoding="utf-8"?>
<sst xmlns="http://schemas.openxmlformats.org/spreadsheetml/2006/main" count="427" uniqueCount="29">
  <si>
    <t>Type</t>
  </si>
  <si>
    <t>Size</t>
  </si>
  <si>
    <t>Repetition</t>
  </si>
  <si>
    <t>Precision</t>
  </si>
  <si>
    <t>Recall</t>
  </si>
  <si>
    <t>F1</t>
  </si>
  <si>
    <t>Article</t>
  </si>
  <si>
    <t>Link2</t>
  </si>
  <si>
    <t>Link1</t>
  </si>
  <si>
    <t>ALL</t>
  </si>
  <si>
    <t>N/A</t>
  </si>
  <si>
    <t>Tagged_One</t>
  </si>
  <si>
    <t>Tagged_Uni</t>
  </si>
  <si>
    <t>**10 DIFFERENCES TO USE FOR T-TEST</t>
  </si>
  <si>
    <t>PER BATCH</t>
  </si>
  <si>
    <t>(F1 DIFFERENCE MEAN - 0)/STD DEV OF ALL DIFFERENCES</t>
  </si>
  <si>
    <t>mean of F1 col/std dev of</t>
  </si>
  <si>
    <t>&gt;</t>
  </si>
  <si>
    <t>*paired ttest</t>
  </si>
  <si>
    <t>test statistic</t>
  </si>
  <si>
    <t>CALC SAYS DIFF</t>
  </si>
  <si>
    <t>PARA</t>
  </si>
  <si>
    <t>ONETAG</t>
  </si>
  <si>
    <t>UNITAG</t>
  </si>
  <si>
    <t>RULES</t>
  </si>
  <si>
    <t>DIFF</t>
  </si>
  <si>
    <t>ONTAG</t>
  </si>
  <si>
    <t>SAME</t>
  </si>
  <si>
    <t>(PARA is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</si>
</sst>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52525B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3" xfId="1" applyBorder="1"/>
    <xf numFmtId="0" fontId="0" fillId="0" borderId="4" xfId="0" applyBorder="1"/>
    <xf numFmtId="0" fontId="0" fillId="0" borderId="0" xfId="0" applyBorder="1"/>
    <xf numFmtId="0" fontId="2" fillId="0" borderId="5" xfId="1" applyBorder="1"/>
    <xf numFmtId="0" fontId="0" fillId="0" borderId="6" xfId="0" applyBorder="1"/>
    <xf numFmtId="0" fontId="0" fillId="0" borderId="7" xfId="0" applyBorder="1"/>
    <xf numFmtId="0" fontId="2" fillId="0" borderId="8" xfId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3F57-D255-4F5E-858D-7D712E3206A0}">
  <dimension ref="A1:O45"/>
  <sheetViews>
    <sheetView topLeftCell="A14" workbookViewId="0">
      <selection activeCell="F24" sqref="F24:F33"/>
    </sheetView>
  </sheetViews>
  <sheetFormatPr defaultRowHeight="15" x14ac:dyDescent="0.25"/>
  <cols>
    <col min="1" max="1" width="6.85546875" bestFit="1" customWidth="1"/>
    <col min="2" max="2" width="4.5703125" bestFit="1" customWidth="1"/>
    <col min="3" max="3" width="10.42578125" bestFit="1" customWidth="1"/>
    <col min="4" max="6" width="14.140625" bestFit="1" customWidth="1"/>
  </cols>
  <sheetData>
    <row r="1" spans="1:15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8</v>
      </c>
      <c r="H1" s="19" t="s">
        <v>7</v>
      </c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</row>
    <row r="2" spans="1:15" ht="17.25" x14ac:dyDescent="0.3">
      <c r="A2" s="5" t="s">
        <v>6</v>
      </c>
      <c r="B2" s="6">
        <v>50</v>
      </c>
      <c r="C2" s="6">
        <v>0</v>
      </c>
      <c r="D2" s="11">
        <v>0</v>
      </c>
      <c r="E2" s="11">
        <v>0</v>
      </c>
      <c r="F2" s="11">
        <v>0</v>
      </c>
      <c r="G2" s="6" t="str">
        <f>"https://huggingface.co/DOOGLAK/"&amp;A2&amp;"_"&amp;B2&amp;"v"&amp;C2&amp;"_NER_Model_3Epochs_UNAUGMENTED"</f>
        <v>https://huggingface.co/DOOGLAK/Article_50v0_NER_Model_3Epochs_UNAUGMENTED</v>
      </c>
      <c r="H2" s="7" t="str">
        <f>HYPERLINK(G2,"Click Me")</f>
        <v>Click Me</v>
      </c>
      <c r="J2" s="5" t="str">
        <f>A2</f>
        <v>Article</v>
      </c>
      <c r="K2" s="6">
        <f>B2</f>
        <v>50</v>
      </c>
      <c r="L2" s="6">
        <f>C2</f>
        <v>0</v>
      </c>
      <c r="M2" s="11"/>
      <c r="N2" s="11"/>
      <c r="O2" s="11">
        <f>F2-'ARTICLE VARIANT'!F2</f>
        <v>-3.0800000000000001E-2</v>
      </c>
    </row>
    <row r="3" spans="1:15" ht="17.25" x14ac:dyDescent="0.3">
      <c r="A3" s="5" t="s">
        <v>6</v>
      </c>
      <c r="B3" s="6">
        <v>50</v>
      </c>
      <c r="C3" s="6">
        <v>1</v>
      </c>
      <c r="D3" s="11">
        <v>0</v>
      </c>
      <c r="E3" s="11">
        <v>0</v>
      </c>
      <c r="F3" s="11">
        <v>0</v>
      </c>
      <c r="G3" s="6" t="str">
        <f t="shared" ref="G3:G44" si="0">"https://huggingface.co/DOOGLAK/"&amp;A3&amp;"_"&amp;B3&amp;"v"&amp;C3&amp;"_NER_Model_3Epochs_UNAUGMENTED"</f>
        <v>https://huggingface.co/DOOGLAK/Article_50v1_NER_Model_3Epochs_UNAUGMENTED</v>
      </c>
      <c r="H3" s="7" t="str">
        <f t="shared" ref="H3:H44" si="1">HYPERLINK(G3,"Click Me")</f>
        <v>Click Me</v>
      </c>
      <c r="J3" s="5" t="str">
        <f t="shared" ref="J3:L11" si="2">A3</f>
        <v>Article</v>
      </c>
      <c r="K3" s="6">
        <f t="shared" si="2"/>
        <v>50</v>
      </c>
      <c r="L3" s="6">
        <f t="shared" si="2"/>
        <v>1</v>
      </c>
      <c r="M3" s="11"/>
      <c r="N3" s="11"/>
      <c r="O3" s="11">
        <f>F3-'ARTICLE VARIANT'!F3</f>
        <v>-0.17610000000000001</v>
      </c>
    </row>
    <row r="4" spans="1:15" ht="17.25" x14ac:dyDescent="0.3">
      <c r="A4" s="5" t="s">
        <v>6</v>
      </c>
      <c r="B4" s="6">
        <v>50</v>
      </c>
      <c r="C4" s="6">
        <v>2</v>
      </c>
      <c r="D4" s="11">
        <v>0</v>
      </c>
      <c r="E4" s="11">
        <v>0</v>
      </c>
      <c r="F4" s="11">
        <v>0</v>
      </c>
      <c r="G4" s="6" t="str">
        <f t="shared" si="0"/>
        <v>https://huggingface.co/DOOGLAK/Article_50v2_NER_Model_3Epochs_UNAUGMENTED</v>
      </c>
      <c r="H4" s="7" t="str">
        <f t="shared" si="1"/>
        <v>Click Me</v>
      </c>
      <c r="J4" s="5" t="str">
        <f t="shared" si="2"/>
        <v>Article</v>
      </c>
      <c r="K4" s="6">
        <f t="shared" si="2"/>
        <v>50</v>
      </c>
      <c r="L4" s="6">
        <f t="shared" si="2"/>
        <v>2</v>
      </c>
      <c r="M4" s="11"/>
      <c r="N4" s="11"/>
      <c r="O4" s="11">
        <f>F4-'ARTICLE VARIANT'!F4</f>
        <v>-0.15559999999999999</v>
      </c>
    </row>
    <row r="5" spans="1:15" ht="17.25" x14ac:dyDescent="0.3">
      <c r="A5" s="5" t="s">
        <v>6</v>
      </c>
      <c r="B5" s="6">
        <v>50</v>
      </c>
      <c r="C5" s="6">
        <v>3</v>
      </c>
      <c r="D5" s="11">
        <v>0</v>
      </c>
      <c r="E5" s="11">
        <v>0</v>
      </c>
      <c r="F5" s="11">
        <v>0</v>
      </c>
      <c r="G5" s="6" t="str">
        <f t="shared" si="0"/>
        <v>https://huggingface.co/DOOGLAK/Article_50v3_NER_Model_3Epochs_UNAUGMENTED</v>
      </c>
      <c r="H5" s="7" t="str">
        <f t="shared" si="1"/>
        <v>Click Me</v>
      </c>
      <c r="J5" s="5" t="str">
        <f t="shared" si="2"/>
        <v>Article</v>
      </c>
      <c r="K5" s="6">
        <f t="shared" si="2"/>
        <v>50</v>
      </c>
      <c r="L5" s="6">
        <f t="shared" si="2"/>
        <v>3</v>
      </c>
      <c r="M5" s="11"/>
      <c r="N5" s="11"/>
      <c r="O5" s="11">
        <f>F5-'ARTICLE VARIANT'!F5</f>
        <v>-0.1356</v>
      </c>
    </row>
    <row r="6" spans="1:15" ht="17.25" x14ac:dyDescent="0.3">
      <c r="A6" s="5" t="s">
        <v>6</v>
      </c>
      <c r="B6" s="6">
        <v>50</v>
      </c>
      <c r="C6" s="6">
        <v>4</v>
      </c>
      <c r="D6" s="11">
        <v>0</v>
      </c>
      <c r="E6" s="11">
        <v>0</v>
      </c>
      <c r="F6" s="11">
        <v>0</v>
      </c>
      <c r="G6" s="6" t="str">
        <f t="shared" si="0"/>
        <v>https://huggingface.co/DOOGLAK/Article_50v4_NER_Model_3Epochs_UNAUGMENTED</v>
      </c>
      <c r="H6" s="7" t="str">
        <f t="shared" si="1"/>
        <v>Click Me</v>
      </c>
      <c r="J6" s="5" t="str">
        <f t="shared" si="2"/>
        <v>Article</v>
      </c>
      <c r="K6" s="6">
        <f t="shared" si="2"/>
        <v>50</v>
      </c>
      <c r="L6" s="6">
        <f t="shared" si="2"/>
        <v>4</v>
      </c>
      <c r="M6" s="11"/>
      <c r="N6" s="11"/>
      <c r="O6" s="11">
        <f>F6-'ARTICLE VARIANT'!F6</f>
        <v>-0.20749999999999999</v>
      </c>
    </row>
    <row r="7" spans="1:15" ht="17.25" x14ac:dyDescent="0.3">
      <c r="A7" s="5" t="s">
        <v>6</v>
      </c>
      <c r="B7" s="6">
        <v>50</v>
      </c>
      <c r="C7" s="6">
        <v>5</v>
      </c>
      <c r="D7" s="11">
        <v>0</v>
      </c>
      <c r="E7" s="11">
        <v>0</v>
      </c>
      <c r="F7" s="11">
        <v>0</v>
      </c>
      <c r="G7" s="6" t="str">
        <f t="shared" si="0"/>
        <v>https://huggingface.co/DOOGLAK/Article_50v5_NER_Model_3Epochs_UNAUGMENTED</v>
      </c>
      <c r="H7" s="7" t="str">
        <f t="shared" si="1"/>
        <v>Click Me</v>
      </c>
      <c r="J7" s="5" t="str">
        <f t="shared" si="2"/>
        <v>Article</v>
      </c>
      <c r="K7" s="6">
        <f t="shared" si="2"/>
        <v>50</v>
      </c>
      <c r="L7" s="6">
        <f t="shared" si="2"/>
        <v>5</v>
      </c>
      <c r="M7" s="11"/>
      <c r="N7" s="11"/>
      <c r="O7" s="11">
        <f>F7-'ARTICLE VARIANT'!F7</f>
        <v>-0.19320000000000001</v>
      </c>
    </row>
    <row r="8" spans="1:15" ht="17.25" x14ac:dyDescent="0.3">
      <c r="A8" s="5" t="s">
        <v>6</v>
      </c>
      <c r="B8" s="6">
        <v>50</v>
      </c>
      <c r="C8" s="6">
        <v>6</v>
      </c>
      <c r="D8" s="11">
        <v>0</v>
      </c>
      <c r="E8" s="11">
        <v>0</v>
      </c>
      <c r="F8" s="11">
        <v>0</v>
      </c>
      <c r="G8" s="6" t="str">
        <f t="shared" si="0"/>
        <v>https://huggingface.co/DOOGLAK/Article_50v6_NER_Model_3Epochs_UNAUGMENTED</v>
      </c>
      <c r="H8" s="7" t="str">
        <f t="shared" si="1"/>
        <v>Click Me</v>
      </c>
      <c r="J8" s="5" t="str">
        <f t="shared" si="2"/>
        <v>Article</v>
      </c>
      <c r="K8" s="6">
        <f t="shared" si="2"/>
        <v>50</v>
      </c>
      <c r="L8" s="6">
        <f t="shared" si="2"/>
        <v>6</v>
      </c>
      <c r="M8" s="11"/>
      <c r="N8" s="11"/>
      <c r="O8" s="11">
        <f>F8-'ARTICLE VARIANT'!F8</f>
        <v>-3.1800000000000002E-2</v>
      </c>
    </row>
    <row r="9" spans="1:15" ht="17.25" x14ac:dyDescent="0.3">
      <c r="A9" s="5" t="s">
        <v>6</v>
      </c>
      <c r="B9" s="6">
        <v>50</v>
      </c>
      <c r="C9" s="6">
        <v>7</v>
      </c>
      <c r="D9" s="11">
        <v>0.33329999999999999</v>
      </c>
      <c r="E9" s="11">
        <v>2.0000000000000001E-4</v>
      </c>
      <c r="F9" s="11">
        <v>5.0000000000000001E-4</v>
      </c>
      <c r="G9" s="6" t="str">
        <f t="shared" si="0"/>
        <v>https://huggingface.co/DOOGLAK/Article_50v7_NER_Model_3Epochs_UNAUGMENTED</v>
      </c>
      <c r="H9" s="7" t="str">
        <f t="shared" si="1"/>
        <v>Click Me</v>
      </c>
      <c r="J9" s="5" t="str">
        <f t="shared" si="2"/>
        <v>Article</v>
      </c>
      <c r="K9" s="6">
        <f t="shared" si="2"/>
        <v>50</v>
      </c>
      <c r="L9" s="6">
        <f t="shared" si="2"/>
        <v>7</v>
      </c>
      <c r="M9" s="11"/>
      <c r="N9" s="11"/>
      <c r="O9" s="11">
        <f>F9-'ARTICLE VARIANT'!F9</f>
        <v>-3.1599999999999996E-2</v>
      </c>
    </row>
    <row r="10" spans="1:15" ht="17.25" x14ac:dyDescent="0.3">
      <c r="A10" s="5" t="s">
        <v>6</v>
      </c>
      <c r="B10" s="6">
        <v>50</v>
      </c>
      <c r="C10" s="6">
        <v>8</v>
      </c>
      <c r="D10" s="11">
        <v>0</v>
      </c>
      <c r="E10" s="11">
        <v>0</v>
      </c>
      <c r="F10" s="11">
        <v>0</v>
      </c>
      <c r="G10" s="6" t="str">
        <f t="shared" si="0"/>
        <v>https://huggingface.co/DOOGLAK/Article_50v8_NER_Model_3Epochs_UNAUGMENTED</v>
      </c>
      <c r="H10" s="7" t="str">
        <f t="shared" si="1"/>
        <v>Click Me</v>
      </c>
      <c r="J10" s="5" t="str">
        <f t="shared" si="2"/>
        <v>Article</v>
      </c>
      <c r="K10" s="6">
        <f t="shared" si="2"/>
        <v>50</v>
      </c>
      <c r="L10" s="6">
        <f t="shared" si="2"/>
        <v>8</v>
      </c>
      <c r="M10" s="11"/>
      <c r="N10" s="11"/>
      <c r="O10" s="11">
        <f>F10-'ARTICLE VARIANT'!F10</f>
        <v>-0.16869999999999999</v>
      </c>
    </row>
    <row r="11" spans="1:15" ht="18" thickBot="1" x14ac:dyDescent="0.35">
      <c r="A11" s="5" t="s">
        <v>6</v>
      </c>
      <c r="B11" s="6">
        <v>50</v>
      </c>
      <c r="C11" s="6">
        <v>9</v>
      </c>
      <c r="D11" s="11">
        <v>0</v>
      </c>
      <c r="E11" s="11">
        <v>0</v>
      </c>
      <c r="F11" s="11">
        <v>0</v>
      </c>
      <c r="G11" s="6" t="str">
        <f t="shared" si="0"/>
        <v>https://huggingface.co/DOOGLAK/Article_50v9_NER_Model_3Epochs_UNAUGMENTED</v>
      </c>
      <c r="H11" s="7" t="str">
        <f t="shared" si="1"/>
        <v>Click Me</v>
      </c>
      <c r="J11" s="5" t="str">
        <f t="shared" si="2"/>
        <v>Article</v>
      </c>
      <c r="K11" s="6">
        <f t="shared" si="2"/>
        <v>50</v>
      </c>
      <c r="L11" s="6">
        <f t="shared" si="2"/>
        <v>9</v>
      </c>
      <c r="M11" s="11"/>
      <c r="N11" s="11"/>
      <c r="O11" s="11">
        <f>F11-'ARTICLE VARIANT'!F11</f>
        <v>-7.3700000000000002E-2</v>
      </c>
    </row>
    <row r="12" spans="1:15" ht="15.75" thickBot="1" x14ac:dyDescent="0.3">
      <c r="A12" s="14" t="s">
        <v>6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3.33%+-6.53%</v>
      </c>
      <c r="E12" s="15" t="str">
        <f>ROUND(AVERAGE(E2:E11)*100,2)&amp;"%+-"&amp;ROUND(1.96*_xlfn.STDEV.S(E2:E11)/SQRT(COUNT(E2:E11))*100,2)&amp;"%"</f>
        <v>0%+-0%</v>
      </c>
      <c r="F12" s="15" t="str">
        <f>ROUND(AVERAGE(F2:F11)*100,2)&amp;"%+-"&amp;ROUND(1.96*_xlfn.STDEV.S(F2:F11)/SQRT(COUNT(F2:F11))*100,2)&amp;"%"</f>
        <v>0.01%+-0.01%</v>
      </c>
      <c r="G12" s="15" t="s">
        <v>10</v>
      </c>
      <c r="H12" s="16" t="s">
        <v>10</v>
      </c>
      <c r="J12" s="21" t="str">
        <f>IF(ABS(AVERAGE(O2:O11)/_xlfn.STDEV.S(O2:O11))&gt;0.05,"NO DIFF","DIFF")</f>
        <v>NO DIFF</v>
      </c>
      <c r="K12" s="21"/>
      <c r="L12" s="21"/>
      <c r="M12" s="21"/>
      <c r="N12" s="21"/>
      <c r="O12" s="21"/>
    </row>
    <row r="13" spans="1:15" ht="17.25" x14ac:dyDescent="0.3">
      <c r="A13" s="5" t="s">
        <v>6</v>
      </c>
      <c r="B13" s="6">
        <v>100</v>
      </c>
      <c r="C13" s="6">
        <v>0</v>
      </c>
      <c r="D13" s="11">
        <v>0.25</v>
      </c>
      <c r="E13" s="11">
        <v>2.9999999999999997E-4</v>
      </c>
      <c r="F13" s="11">
        <v>5.0000000000000001E-4</v>
      </c>
      <c r="G13" s="6" t="str">
        <f t="shared" si="0"/>
        <v>https://huggingface.co/DOOGLAK/Article_100v0_NER_Model_3Epochs_UNAUGMENTED</v>
      </c>
      <c r="H13" s="7" t="str">
        <f t="shared" si="1"/>
        <v>Click Me</v>
      </c>
      <c r="J13" s="5" t="str">
        <f>A13</f>
        <v>Article</v>
      </c>
      <c r="K13" s="6">
        <f>B13</f>
        <v>100</v>
      </c>
      <c r="L13" s="6">
        <f>C13</f>
        <v>0</v>
      </c>
      <c r="M13" s="11"/>
      <c r="N13" s="11"/>
      <c r="O13" s="11">
        <f>F13-'ARTICLE VARIANT'!F13</f>
        <v>-0.37169999999999997</v>
      </c>
    </row>
    <row r="14" spans="1:15" ht="17.25" x14ac:dyDescent="0.3">
      <c r="A14" s="5" t="s">
        <v>6</v>
      </c>
      <c r="B14" s="6">
        <v>100</v>
      </c>
      <c r="C14" s="6">
        <v>1</v>
      </c>
      <c r="D14" s="11">
        <v>0.06</v>
      </c>
      <c r="E14" s="11">
        <v>1.6000000000000001E-3</v>
      </c>
      <c r="F14" s="11">
        <v>3.0000000000000001E-3</v>
      </c>
      <c r="G14" s="6" t="str">
        <f t="shared" si="0"/>
        <v>https://huggingface.co/DOOGLAK/Article_100v1_NER_Model_3Epochs_UNAUGMENTED</v>
      </c>
      <c r="H14" s="7" t="str">
        <f t="shared" si="1"/>
        <v>Click Me</v>
      </c>
      <c r="J14" s="5" t="str">
        <f t="shared" ref="J14:L22" si="3">A14</f>
        <v>Article</v>
      </c>
      <c r="K14" s="6">
        <f t="shared" si="3"/>
        <v>100</v>
      </c>
      <c r="L14" s="6">
        <f t="shared" si="3"/>
        <v>1</v>
      </c>
      <c r="M14" s="11"/>
      <c r="N14" s="11"/>
      <c r="O14" s="11">
        <f>F14-'ARTICLE VARIANT'!F14</f>
        <v>-0.45979999999999999</v>
      </c>
    </row>
    <row r="15" spans="1:15" ht="17.25" x14ac:dyDescent="0.3">
      <c r="A15" s="5" t="s">
        <v>6</v>
      </c>
      <c r="B15" s="6">
        <v>100</v>
      </c>
      <c r="C15" s="6">
        <v>2</v>
      </c>
      <c r="D15" s="11">
        <v>3.39E-2</v>
      </c>
      <c r="E15" s="11">
        <v>5.0000000000000001E-4</v>
      </c>
      <c r="F15" s="11">
        <v>1E-3</v>
      </c>
      <c r="G15" s="6" t="str">
        <f t="shared" si="0"/>
        <v>https://huggingface.co/DOOGLAK/Article_100v2_NER_Model_3Epochs_UNAUGMENTED</v>
      </c>
      <c r="H15" s="7" t="str">
        <f t="shared" si="1"/>
        <v>Click Me</v>
      </c>
      <c r="J15" s="5" t="str">
        <f t="shared" si="3"/>
        <v>Article</v>
      </c>
      <c r="K15" s="6">
        <f t="shared" si="3"/>
        <v>100</v>
      </c>
      <c r="L15" s="6">
        <f t="shared" si="3"/>
        <v>2</v>
      </c>
      <c r="M15" s="11"/>
      <c r="N15" s="11"/>
      <c r="O15" s="11">
        <f>F15-'ARTICLE VARIANT'!F15</f>
        <v>-0.434</v>
      </c>
    </row>
    <row r="16" spans="1:15" ht="17.25" x14ac:dyDescent="0.3">
      <c r="A16" s="5" t="s">
        <v>6</v>
      </c>
      <c r="B16" s="6">
        <v>100</v>
      </c>
      <c r="C16" s="6">
        <v>3</v>
      </c>
      <c r="D16" s="11">
        <v>0</v>
      </c>
      <c r="E16" s="11">
        <v>0</v>
      </c>
      <c r="F16" s="11">
        <v>0</v>
      </c>
      <c r="G16" s="6" t="str">
        <f t="shared" si="0"/>
        <v>https://huggingface.co/DOOGLAK/Article_100v3_NER_Model_3Epochs_UNAUGMENTED</v>
      </c>
      <c r="H16" s="7" t="str">
        <f t="shared" si="1"/>
        <v>Click Me</v>
      </c>
      <c r="J16" s="5" t="str">
        <f t="shared" si="3"/>
        <v>Article</v>
      </c>
      <c r="K16" s="6">
        <f t="shared" si="3"/>
        <v>100</v>
      </c>
      <c r="L16" s="6">
        <f t="shared" si="3"/>
        <v>3</v>
      </c>
      <c r="M16" s="11"/>
      <c r="N16" s="11"/>
      <c r="O16" s="11">
        <f>F16-'ARTICLE VARIANT'!F16</f>
        <v>-0.32069999999999999</v>
      </c>
    </row>
    <row r="17" spans="1:15" ht="17.25" x14ac:dyDescent="0.3">
      <c r="A17" s="5" t="s">
        <v>6</v>
      </c>
      <c r="B17" s="6">
        <v>100</v>
      </c>
      <c r="C17" s="6">
        <v>4</v>
      </c>
      <c r="D17" s="11">
        <v>0.16220000000000001</v>
      </c>
      <c r="E17" s="11">
        <v>3.0999999999999999E-3</v>
      </c>
      <c r="F17" s="11">
        <v>6.0000000000000001E-3</v>
      </c>
      <c r="G17" s="6" t="str">
        <f t="shared" si="0"/>
        <v>https://huggingface.co/DOOGLAK/Article_100v4_NER_Model_3Epochs_UNAUGMENTED</v>
      </c>
      <c r="H17" s="7" t="str">
        <f t="shared" si="1"/>
        <v>Click Me</v>
      </c>
      <c r="J17" s="5" t="str">
        <f t="shared" si="3"/>
        <v>Article</v>
      </c>
      <c r="K17" s="6">
        <f t="shared" si="3"/>
        <v>100</v>
      </c>
      <c r="L17" s="6">
        <f t="shared" si="3"/>
        <v>4</v>
      </c>
      <c r="M17" s="11"/>
      <c r="N17" s="11"/>
      <c r="O17" s="11">
        <f>F17-'ARTICLE VARIANT'!F17</f>
        <v>-0.38619999999999999</v>
      </c>
    </row>
    <row r="18" spans="1:15" ht="17.25" x14ac:dyDescent="0.3">
      <c r="A18" s="5" t="s">
        <v>6</v>
      </c>
      <c r="B18" s="6">
        <v>100</v>
      </c>
      <c r="C18" s="6">
        <v>5</v>
      </c>
      <c r="D18" s="11">
        <v>2.41E-2</v>
      </c>
      <c r="E18" s="11">
        <v>5.0000000000000001E-4</v>
      </c>
      <c r="F18" s="11">
        <v>1E-3</v>
      </c>
      <c r="G18" s="6" t="str">
        <f t="shared" si="0"/>
        <v>https://huggingface.co/DOOGLAK/Article_100v5_NER_Model_3Epochs_UNAUGMENTED</v>
      </c>
      <c r="H18" s="7" t="str">
        <f t="shared" si="1"/>
        <v>Click Me</v>
      </c>
      <c r="J18" s="5" t="str">
        <f t="shared" si="3"/>
        <v>Article</v>
      </c>
      <c r="K18" s="6">
        <f t="shared" si="3"/>
        <v>100</v>
      </c>
      <c r="L18" s="6">
        <f t="shared" si="3"/>
        <v>5</v>
      </c>
      <c r="M18" s="11"/>
      <c r="N18" s="11"/>
      <c r="O18" s="11">
        <f>F18-'ARTICLE VARIANT'!F18</f>
        <v>-0.49209999999999998</v>
      </c>
    </row>
    <row r="19" spans="1:15" ht="17.25" x14ac:dyDescent="0.3">
      <c r="A19" s="5" t="s">
        <v>6</v>
      </c>
      <c r="B19" s="6">
        <v>100</v>
      </c>
      <c r="C19" s="6">
        <v>6</v>
      </c>
      <c r="D19" s="11">
        <v>0</v>
      </c>
      <c r="E19" s="11">
        <v>0</v>
      </c>
      <c r="F19" s="11">
        <v>0</v>
      </c>
      <c r="G19" s="6" t="str">
        <f t="shared" si="0"/>
        <v>https://huggingface.co/DOOGLAK/Article_100v6_NER_Model_3Epochs_UNAUGMENTED</v>
      </c>
      <c r="H19" s="7" t="str">
        <f t="shared" si="1"/>
        <v>Click Me</v>
      </c>
      <c r="J19" s="5" t="str">
        <f t="shared" si="3"/>
        <v>Article</v>
      </c>
      <c r="K19" s="6">
        <f t="shared" si="3"/>
        <v>100</v>
      </c>
      <c r="L19" s="6">
        <f t="shared" si="3"/>
        <v>6</v>
      </c>
      <c r="M19" s="11"/>
      <c r="N19" s="11"/>
      <c r="O19" s="11">
        <f>F19-'ARTICLE VARIANT'!F19</f>
        <v>-0.50629999999999997</v>
      </c>
    </row>
    <row r="20" spans="1:15" ht="17.25" x14ac:dyDescent="0.3">
      <c r="A20" s="5" t="s">
        <v>6</v>
      </c>
      <c r="B20" s="6">
        <v>100</v>
      </c>
      <c r="C20" s="6">
        <v>7</v>
      </c>
      <c r="D20" s="11">
        <v>0.1661</v>
      </c>
      <c r="E20" s="11">
        <v>1.38E-2</v>
      </c>
      <c r="F20" s="11">
        <v>2.5399999999999999E-2</v>
      </c>
      <c r="G20" s="6" t="str">
        <f t="shared" si="0"/>
        <v>https://huggingface.co/DOOGLAK/Article_100v7_NER_Model_3Epochs_UNAUGMENTED</v>
      </c>
      <c r="H20" s="7" t="str">
        <f t="shared" si="1"/>
        <v>Click Me</v>
      </c>
      <c r="J20" s="5" t="str">
        <f t="shared" si="3"/>
        <v>Article</v>
      </c>
      <c r="K20" s="6">
        <f t="shared" si="3"/>
        <v>100</v>
      </c>
      <c r="L20" s="6">
        <f t="shared" si="3"/>
        <v>7</v>
      </c>
      <c r="M20" s="11"/>
      <c r="N20" s="11"/>
      <c r="O20" s="11">
        <f>F20-'ARTICLE VARIANT'!F20</f>
        <v>-0.33890000000000003</v>
      </c>
    </row>
    <row r="21" spans="1:15" ht="17.25" x14ac:dyDescent="0.3">
      <c r="A21" s="5" t="s">
        <v>6</v>
      </c>
      <c r="B21" s="6">
        <v>100</v>
      </c>
      <c r="C21" s="6">
        <v>8</v>
      </c>
      <c r="D21" s="11">
        <v>0</v>
      </c>
      <c r="E21" s="11">
        <v>0</v>
      </c>
      <c r="F21" s="11">
        <v>0</v>
      </c>
      <c r="G21" s="6" t="str">
        <f t="shared" si="0"/>
        <v>https://huggingface.co/DOOGLAK/Article_100v8_NER_Model_3Epochs_UNAUGMENTED</v>
      </c>
      <c r="H21" s="7" t="str">
        <f t="shared" si="1"/>
        <v>Click Me</v>
      </c>
      <c r="J21" s="5" t="str">
        <f t="shared" si="3"/>
        <v>Article</v>
      </c>
      <c r="K21" s="6">
        <f t="shared" si="3"/>
        <v>100</v>
      </c>
      <c r="L21" s="6">
        <f t="shared" si="3"/>
        <v>8</v>
      </c>
      <c r="M21" s="11"/>
      <c r="N21" s="11"/>
      <c r="O21" s="11">
        <f>F21-'ARTICLE VARIANT'!F21</f>
        <v>-0.30459999999999998</v>
      </c>
    </row>
    <row r="22" spans="1:15" ht="18" thickBot="1" x14ac:dyDescent="0.35">
      <c r="A22" s="5" t="s">
        <v>6</v>
      </c>
      <c r="B22" s="6">
        <v>100</v>
      </c>
      <c r="C22" s="6">
        <v>9</v>
      </c>
      <c r="D22" s="11">
        <v>0.14899999999999999</v>
      </c>
      <c r="E22" s="11">
        <v>3.9199999999999999E-2</v>
      </c>
      <c r="F22" s="11">
        <v>6.2100000000000002E-2</v>
      </c>
      <c r="G22" s="6" t="str">
        <f t="shared" si="0"/>
        <v>https://huggingface.co/DOOGLAK/Article_100v9_NER_Model_3Epochs_UNAUGMENTED</v>
      </c>
      <c r="H22" s="7" t="str">
        <f t="shared" si="1"/>
        <v>Click Me</v>
      </c>
      <c r="J22" s="5" t="str">
        <f t="shared" si="3"/>
        <v>Article</v>
      </c>
      <c r="K22" s="6">
        <f t="shared" si="3"/>
        <v>100</v>
      </c>
      <c r="L22" s="6">
        <f t="shared" si="3"/>
        <v>9</v>
      </c>
      <c r="M22" s="11"/>
      <c r="N22" s="11"/>
      <c r="O22" s="11">
        <f>F22-'ARTICLE VARIANT'!F22</f>
        <v>-0.44750000000000006</v>
      </c>
    </row>
    <row r="23" spans="1:15" ht="15.75" thickBot="1" x14ac:dyDescent="0.3">
      <c r="A23" s="14" t="s">
        <v>6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8.45%+-5.56%</v>
      </c>
      <c r="E23" s="15" t="str">
        <f>ROUND(AVERAGE(E13:E22)*100,2)&amp;"%+-"&amp;ROUND(1.96*_xlfn.STDEV.S(E13:E22)/SQRT(COUNT(E13:E22))*100,2)&amp;"%"</f>
        <v>0.59%+-0.77%</v>
      </c>
      <c r="F23" s="15" t="str">
        <f>ROUND(AVERAGE(F13:F22)*100,2)&amp;"%+-"&amp;ROUND(1.96*_xlfn.STDEV.S(F13:F22)/SQRT(COUNT(F13:F22))*100,2)&amp;"%"</f>
        <v>0.99%+-1.23%</v>
      </c>
      <c r="G23" s="15" t="s">
        <v>10</v>
      </c>
      <c r="H23" s="16" t="s">
        <v>10</v>
      </c>
      <c r="J23" s="21" t="str">
        <f>IF(ABS(AVERAGE(O13:O22)/_xlfn.STDEV.S(O13:O22))&gt;0.05,"NO DIFF","DIFF")</f>
        <v>NO DIFF</v>
      </c>
      <c r="K23" s="21"/>
      <c r="L23" s="21"/>
      <c r="M23" s="21"/>
      <c r="N23" s="21"/>
      <c r="O23" s="21"/>
    </row>
    <row r="24" spans="1:15" ht="17.25" x14ac:dyDescent="0.3">
      <c r="A24" s="5" t="s">
        <v>6</v>
      </c>
      <c r="B24" s="6">
        <v>250</v>
      </c>
      <c r="C24" s="6">
        <v>0</v>
      </c>
      <c r="D24" s="6">
        <v>0.316</v>
      </c>
      <c r="E24" s="6">
        <v>0.2984</v>
      </c>
      <c r="F24" s="6">
        <v>0.307</v>
      </c>
      <c r="G24" s="6" t="str">
        <f t="shared" si="0"/>
        <v>https://huggingface.co/DOOGLAK/Article_250v0_NER_Model_3Epochs_UNAUGMENTED</v>
      </c>
      <c r="H24" s="7" t="str">
        <f t="shared" si="1"/>
        <v>Click Me</v>
      </c>
      <c r="J24" s="5" t="str">
        <f>A24</f>
        <v>Article</v>
      </c>
      <c r="K24" s="6">
        <f>B24</f>
        <v>250</v>
      </c>
      <c r="L24" s="6">
        <f>C24</f>
        <v>0</v>
      </c>
      <c r="M24" s="11"/>
      <c r="N24" s="11"/>
      <c r="O24" s="11">
        <f>F24-'ARTICLE VARIANT'!F24</f>
        <v>-0.33490000000000003</v>
      </c>
    </row>
    <row r="25" spans="1:15" ht="17.25" x14ac:dyDescent="0.3">
      <c r="A25" s="5" t="s">
        <v>6</v>
      </c>
      <c r="B25" s="6">
        <v>250</v>
      </c>
      <c r="C25" s="6">
        <v>1</v>
      </c>
      <c r="D25" s="6">
        <v>0.46870000000000001</v>
      </c>
      <c r="E25" s="6">
        <v>0.47570000000000001</v>
      </c>
      <c r="F25" s="6">
        <v>0.47220000000000001</v>
      </c>
      <c r="G25" s="6" t="str">
        <f t="shared" si="0"/>
        <v>https://huggingface.co/DOOGLAK/Article_250v1_NER_Model_3Epochs_UNAUGMENTED</v>
      </c>
      <c r="H25" s="7" t="str">
        <f t="shared" si="1"/>
        <v>Click Me</v>
      </c>
      <c r="J25" s="5" t="str">
        <f t="shared" ref="J25:L33" si="4">A25</f>
        <v>Article</v>
      </c>
      <c r="K25" s="6">
        <f t="shared" si="4"/>
        <v>250</v>
      </c>
      <c r="L25" s="6">
        <f t="shared" si="4"/>
        <v>1</v>
      </c>
      <c r="M25" s="11"/>
      <c r="N25" s="11"/>
      <c r="O25" s="11">
        <f>F25-'ARTICLE VARIANT'!F25</f>
        <v>-0.19559999999999994</v>
      </c>
    </row>
    <row r="26" spans="1:15" ht="17.25" x14ac:dyDescent="0.3">
      <c r="A26" s="5" t="s">
        <v>6</v>
      </c>
      <c r="B26" s="6">
        <v>250</v>
      </c>
      <c r="C26" s="6">
        <v>2</v>
      </c>
      <c r="D26" s="6">
        <v>0.46650000000000003</v>
      </c>
      <c r="E26" s="6">
        <v>0.52800000000000002</v>
      </c>
      <c r="F26" s="6">
        <v>0.49540000000000001</v>
      </c>
      <c r="G26" s="6" t="str">
        <f t="shared" si="0"/>
        <v>https://huggingface.co/DOOGLAK/Article_250v2_NER_Model_3Epochs_UNAUGMENTED</v>
      </c>
      <c r="H26" s="7" t="str">
        <f t="shared" si="1"/>
        <v>Click Me</v>
      </c>
      <c r="J26" s="5" t="str">
        <f t="shared" si="4"/>
        <v>Article</v>
      </c>
      <c r="K26" s="6">
        <f t="shared" si="4"/>
        <v>250</v>
      </c>
      <c r="L26" s="6">
        <f t="shared" si="4"/>
        <v>2</v>
      </c>
      <c r="M26" s="11"/>
      <c r="N26" s="11"/>
      <c r="O26" s="11">
        <f>F26-'ARTICLE VARIANT'!F26</f>
        <v>-0.18729999999999997</v>
      </c>
    </row>
    <row r="27" spans="1:15" ht="17.25" x14ac:dyDescent="0.3">
      <c r="A27" s="5" t="s">
        <v>6</v>
      </c>
      <c r="B27" s="6">
        <v>250</v>
      </c>
      <c r="C27" s="6">
        <v>3</v>
      </c>
      <c r="D27" s="11">
        <v>0.4662</v>
      </c>
      <c r="E27" s="11">
        <v>0.47089999999999999</v>
      </c>
      <c r="F27" s="11">
        <v>0.46850000000000003</v>
      </c>
      <c r="G27" s="6" t="str">
        <f t="shared" si="0"/>
        <v>https://huggingface.co/DOOGLAK/Article_250v3_NER_Model_3Epochs_UNAUGMENTED</v>
      </c>
      <c r="H27" s="7" t="str">
        <f t="shared" si="1"/>
        <v>Click Me</v>
      </c>
      <c r="J27" s="5" t="str">
        <f t="shared" si="4"/>
        <v>Article</v>
      </c>
      <c r="K27" s="6">
        <f t="shared" si="4"/>
        <v>250</v>
      </c>
      <c r="L27" s="6">
        <f t="shared" si="4"/>
        <v>3</v>
      </c>
      <c r="M27" s="11"/>
      <c r="N27" s="11"/>
      <c r="O27" s="11">
        <f>F27-'ARTICLE VARIANT'!F27</f>
        <v>-0.16599999999999993</v>
      </c>
    </row>
    <row r="28" spans="1:15" ht="17.25" x14ac:dyDescent="0.3">
      <c r="A28" s="5" t="s">
        <v>6</v>
      </c>
      <c r="B28" s="6">
        <v>250</v>
      </c>
      <c r="C28" s="6">
        <v>4</v>
      </c>
      <c r="D28" s="11">
        <v>0.4027</v>
      </c>
      <c r="E28" s="11">
        <v>0.43369999999999997</v>
      </c>
      <c r="F28" s="11">
        <v>0.41760000000000003</v>
      </c>
      <c r="G28" s="6" t="str">
        <f t="shared" si="0"/>
        <v>https://huggingface.co/DOOGLAK/Article_250v4_NER_Model_3Epochs_UNAUGMENTED</v>
      </c>
      <c r="H28" s="7" t="str">
        <f t="shared" si="1"/>
        <v>Click Me</v>
      </c>
      <c r="J28" s="5" t="str">
        <f t="shared" si="4"/>
        <v>Article</v>
      </c>
      <c r="K28" s="6">
        <f t="shared" si="4"/>
        <v>250</v>
      </c>
      <c r="L28" s="6">
        <f t="shared" si="4"/>
        <v>4</v>
      </c>
      <c r="M28" s="11"/>
      <c r="N28" s="11"/>
      <c r="O28" s="11">
        <f>F28-'ARTICLE VARIANT'!F28</f>
        <v>-0.21659999999999996</v>
      </c>
    </row>
    <row r="29" spans="1:15" ht="17.25" x14ac:dyDescent="0.3">
      <c r="A29" s="5" t="s">
        <v>6</v>
      </c>
      <c r="B29" s="6">
        <v>250</v>
      </c>
      <c r="C29" s="6">
        <v>5</v>
      </c>
      <c r="D29" s="11">
        <v>0.39789999999999998</v>
      </c>
      <c r="E29" s="11">
        <v>0.42209999999999998</v>
      </c>
      <c r="F29" s="11">
        <v>0.40970000000000001</v>
      </c>
      <c r="G29" s="6" t="str">
        <f t="shared" si="0"/>
        <v>https://huggingface.co/DOOGLAK/Article_250v5_NER_Model_3Epochs_UNAUGMENTED</v>
      </c>
      <c r="H29" s="7" t="str">
        <f t="shared" si="1"/>
        <v>Click Me</v>
      </c>
      <c r="J29" s="5" t="str">
        <f t="shared" si="4"/>
        <v>Article</v>
      </c>
      <c r="K29" s="6">
        <f t="shared" si="4"/>
        <v>250</v>
      </c>
      <c r="L29" s="6">
        <f t="shared" si="4"/>
        <v>5</v>
      </c>
      <c r="M29" s="11"/>
      <c r="N29" s="11"/>
      <c r="O29" s="11">
        <f>F29-'ARTICLE VARIANT'!F29</f>
        <v>-0.24999999999999994</v>
      </c>
    </row>
    <row r="30" spans="1:15" ht="17.25" x14ac:dyDescent="0.3">
      <c r="A30" s="5" t="s">
        <v>6</v>
      </c>
      <c r="B30" s="6">
        <v>250</v>
      </c>
      <c r="C30" s="6">
        <v>6</v>
      </c>
      <c r="D30" s="11">
        <v>0.39700000000000002</v>
      </c>
      <c r="E30" s="11">
        <v>0.36990000000000001</v>
      </c>
      <c r="F30" s="11">
        <v>0.38300000000000001</v>
      </c>
      <c r="G30" s="6" t="str">
        <f t="shared" si="0"/>
        <v>https://huggingface.co/DOOGLAK/Article_250v6_NER_Model_3Epochs_UNAUGMENTED</v>
      </c>
      <c r="H30" s="7" t="str">
        <f t="shared" si="1"/>
        <v>Click Me</v>
      </c>
      <c r="J30" s="5" t="str">
        <f t="shared" si="4"/>
        <v>Article</v>
      </c>
      <c r="K30" s="6">
        <f t="shared" si="4"/>
        <v>250</v>
      </c>
      <c r="L30" s="6">
        <f t="shared" si="4"/>
        <v>6</v>
      </c>
      <c r="M30" s="11"/>
      <c r="N30" s="11"/>
      <c r="O30" s="11">
        <f>F30-'ARTICLE VARIANT'!F30</f>
        <v>-0.28559999999999997</v>
      </c>
    </row>
    <row r="31" spans="1:15" ht="17.25" x14ac:dyDescent="0.3">
      <c r="A31" s="5" t="s">
        <v>6</v>
      </c>
      <c r="B31" s="6">
        <v>250</v>
      </c>
      <c r="C31" s="6">
        <v>7</v>
      </c>
      <c r="D31" s="11">
        <v>0.43840000000000001</v>
      </c>
      <c r="E31" s="11">
        <v>0.40160000000000001</v>
      </c>
      <c r="F31" s="11">
        <v>0.41920000000000002</v>
      </c>
      <c r="G31" s="6" t="str">
        <f t="shared" si="0"/>
        <v>https://huggingface.co/DOOGLAK/Article_250v7_NER_Model_3Epochs_UNAUGMENTED</v>
      </c>
      <c r="H31" s="7" t="str">
        <f t="shared" si="1"/>
        <v>Click Me</v>
      </c>
      <c r="J31" s="5" t="str">
        <f t="shared" si="4"/>
        <v>Article</v>
      </c>
      <c r="K31" s="6">
        <f t="shared" si="4"/>
        <v>250</v>
      </c>
      <c r="L31" s="6">
        <f t="shared" si="4"/>
        <v>7</v>
      </c>
      <c r="M31" s="11"/>
      <c r="N31" s="11"/>
      <c r="O31" s="11">
        <f>F31-'ARTICLE VARIANT'!F31</f>
        <v>-0.27539999999999998</v>
      </c>
    </row>
    <row r="32" spans="1:15" ht="17.25" x14ac:dyDescent="0.3">
      <c r="A32" s="5" t="s">
        <v>6</v>
      </c>
      <c r="B32" s="6">
        <v>250</v>
      </c>
      <c r="C32" s="6">
        <v>8</v>
      </c>
      <c r="D32" s="11">
        <v>0.42159999999999997</v>
      </c>
      <c r="E32" s="11">
        <v>0.39910000000000001</v>
      </c>
      <c r="F32" s="11">
        <v>0.41</v>
      </c>
      <c r="G32" s="6" t="str">
        <f t="shared" si="0"/>
        <v>https://huggingface.co/DOOGLAK/Article_250v8_NER_Model_3Epochs_UNAUGMENTED</v>
      </c>
      <c r="H32" s="7" t="str">
        <f t="shared" si="1"/>
        <v>Click Me</v>
      </c>
      <c r="J32" s="5" t="str">
        <f t="shared" si="4"/>
        <v>Article</v>
      </c>
      <c r="K32" s="6">
        <f t="shared" si="4"/>
        <v>250</v>
      </c>
      <c r="L32" s="6">
        <f t="shared" si="4"/>
        <v>8</v>
      </c>
      <c r="M32" s="11"/>
      <c r="N32" s="11"/>
      <c r="O32" s="11">
        <f>F32-'ARTICLE VARIANT'!F32</f>
        <v>-0.2586</v>
      </c>
    </row>
    <row r="33" spans="1:15" ht="18" thickBot="1" x14ac:dyDescent="0.35">
      <c r="A33" s="8" t="s">
        <v>6</v>
      </c>
      <c r="B33" s="9">
        <v>250</v>
      </c>
      <c r="C33" s="9">
        <v>9</v>
      </c>
      <c r="D33" s="11">
        <v>0.37740000000000001</v>
      </c>
      <c r="E33" s="11">
        <v>0.41020000000000001</v>
      </c>
      <c r="F33" s="11">
        <v>0.3931</v>
      </c>
      <c r="G33" s="9" t="str">
        <f t="shared" si="0"/>
        <v>https://huggingface.co/DOOGLAK/Article_250v9_NER_Model_3Epochs_UNAUGMENTED</v>
      </c>
      <c r="H33" s="10" t="str">
        <f t="shared" si="1"/>
        <v>Click Me</v>
      </c>
      <c r="J33" s="5" t="str">
        <f t="shared" si="4"/>
        <v>Article</v>
      </c>
      <c r="K33" s="6">
        <f t="shared" si="4"/>
        <v>250</v>
      </c>
      <c r="L33" s="6">
        <f t="shared" si="4"/>
        <v>9</v>
      </c>
      <c r="M33" s="11"/>
      <c r="N33" s="11"/>
      <c r="O33" s="11">
        <f>F33-'ARTICLE VARIANT'!F33</f>
        <v>-0.29500000000000004</v>
      </c>
    </row>
    <row r="34" spans="1:15" ht="15.75" thickBot="1" x14ac:dyDescent="0.3">
      <c r="A34" s="14" t="s">
        <v>6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41.52%+-2.97%</v>
      </c>
      <c r="E34" s="15" t="str">
        <f>ROUND(AVERAGE(E24:E33)*100,2)&amp;"%+-"&amp;ROUND(1.96*_xlfn.STDEV.S(E24:E33)/SQRT(COUNT(E24:E33))*100,2)&amp;"%"</f>
        <v>42.1%+-3.9%</v>
      </c>
      <c r="F34" s="15" t="str">
        <f>ROUND(AVERAGE(F24:F33)*100,2)&amp;"%+-"&amp;ROUND(1.96*_xlfn.STDEV.S(F24:F33)/SQRT(COUNT(F24:F33))*100,2)&amp;"%"</f>
        <v>41.76%+-3.32%</v>
      </c>
      <c r="G34" s="15" t="s">
        <v>10</v>
      </c>
      <c r="H34" s="16" t="s">
        <v>10</v>
      </c>
      <c r="J34" s="21" t="str">
        <f>IF(ABS(AVERAGE(O24:O33)/_xlfn.STDEV.S(O24:O33))&gt;0.05,"NO DIFF","DIFF")</f>
        <v>NO DIFF</v>
      </c>
      <c r="K34" s="21"/>
      <c r="L34" s="21"/>
      <c r="M34" s="21"/>
      <c r="N34" s="21"/>
      <c r="O34" s="21"/>
    </row>
    <row r="35" spans="1:15" ht="17.25" x14ac:dyDescent="0.3">
      <c r="A35" s="2" t="s">
        <v>6</v>
      </c>
      <c r="B35" s="3">
        <v>500</v>
      </c>
      <c r="C35" s="3">
        <v>0</v>
      </c>
      <c r="D35" s="12">
        <v>0.63880000000000003</v>
      </c>
      <c r="E35" s="12">
        <v>0.72499999999999998</v>
      </c>
      <c r="F35" s="12">
        <v>0.67920000000000003</v>
      </c>
      <c r="G35" s="3" t="str">
        <f t="shared" si="0"/>
        <v>https://huggingface.co/DOOGLAK/Article_500v0_NER_Model_3Epochs_UNAUGMENTED</v>
      </c>
      <c r="H35" s="4" t="str">
        <f t="shared" si="1"/>
        <v>Click Me</v>
      </c>
      <c r="J35" s="5" t="str">
        <f>A35</f>
        <v>Article</v>
      </c>
      <c r="K35" s="6">
        <f>B35</f>
        <v>500</v>
      </c>
      <c r="L35" s="6">
        <f>C35</f>
        <v>0</v>
      </c>
      <c r="M35" s="11"/>
      <c r="N35" s="11"/>
      <c r="O35" s="11">
        <f>F35-'ARTICLE VARIANT'!F35</f>
        <v>-4.2999999999999927E-2</v>
      </c>
    </row>
    <row r="36" spans="1:15" ht="17.25" x14ac:dyDescent="0.3">
      <c r="A36" s="5" t="s">
        <v>6</v>
      </c>
      <c r="B36" s="6">
        <v>500</v>
      </c>
      <c r="C36" s="6">
        <v>1</v>
      </c>
      <c r="D36" s="11">
        <v>0.66149999999999998</v>
      </c>
      <c r="E36" s="11">
        <v>0.67459999999999998</v>
      </c>
      <c r="F36" s="11">
        <v>0.66800000000000004</v>
      </c>
      <c r="G36" s="6" t="str">
        <f t="shared" si="0"/>
        <v>https://huggingface.co/DOOGLAK/Article_500v1_NER_Model_3Epochs_UNAUGMENTED</v>
      </c>
      <c r="H36" s="7" t="str">
        <f t="shared" si="1"/>
        <v>Click Me</v>
      </c>
      <c r="J36" s="5" t="str">
        <f t="shared" ref="J36:L44" si="5">A36</f>
        <v>Article</v>
      </c>
      <c r="K36" s="6">
        <f t="shared" si="5"/>
        <v>500</v>
      </c>
      <c r="L36" s="6">
        <f t="shared" si="5"/>
        <v>1</v>
      </c>
      <c r="M36" s="11"/>
      <c r="N36" s="11"/>
      <c r="O36" s="11">
        <f>F36-'ARTICLE VARIANT'!F36</f>
        <v>-9.0299999999999936E-2</v>
      </c>
    </row>
    <row r="37" spans="1:15" ht="17.25" x14ac:dyDescent="0.3">
      <c r="A37" s="5" t="s">
        <v>6</v>
      </c>
      <c r="B37" s="6">
        <v>500</v>
      </c>
      <c r="C37" s="6">
        <v>2</v>
      </c>
      <c r="D37" s="11">
        <v>0.65100000000000002</v>
      </c>
      <c r="E37" s="11">
        <v>0.73770000000000002</v>
      </c>
      <c r="F37" s="11">
        <v>0.69169999999999998</v>
      </c>
      <c r="G37" s="6" t="str">
        <f t="shared" si="0"/>
        <v>https://huggingface.co/DOOGLAK/Article_500v2_NER_Model_3Epochs_UNAUGMENTED</v>
      </c>
      <c r="H37" s="7" t="str">
        <f t="shared" si="1"/>
        <v>Click Me</v>
      </c>
      <c r="J37" s="5" t="str">
        <f t="shared" si="5"/>
        <v>Article</v>
      </c>
      <c r="K37" s="6">
        <f t="shared" si="5"/>
        <v>500</v>
      </c>
      <c r="L37" s="6">
        <f t="shared" si="5"/>
        <v>2</v>
      </c>
      <c r="M37" s="11"/>
      <c r="N37" s="11"/>
      <c r="O37" s="11">
        <f>F37-'ARTICLE VARIANT'!F37</f>
        <v>-3.9700000000000069E-2</v>
      </c>
    </row>
    <row r="38" spans="1:15" ht="17.25" x14ac:dyDescent="0.3">
      <c r="A38" s="5" t="s">
        <v>6</v>
      </c>
      <c r="B38" s="6">
        <v>500</v>
      </c>
      <c r="C38" s="6">
        <v>3</v>
      </c>
      <c r="D38" s="11">
        <v>0.67130000000000001</v>
      </c>
      <c r="E38" s="11">
        <v>0.68220000000000003</v>
      </c>
      <c r="F38" s="11">
        <v>0.67669999999999997</v>
      </c>
      <c r="G38" s="6" t="str">
        <f t="shared" si="0"/>
        <v>https://huggingface.co/DOOGLAK/Article_500v3_NER_Model_3Epochs_UNAUGMENTED</v>
      </c>
      <c r="H38" s="7" t="str">
        <f t="shared" si="1"/>
        <v>Click Me</v>
      </c>
      <c r="J38" s="5" t="str">
        <f t="shared" si="5"/>
        <v>Article</v>
      </c>
      <c r="K38" s="6">
        <f t="shared" si="5"/>
        <v>500</v>
      </c>
      <c r="L38" s="6">
        <f t="shared" si="5"/>
        <v>3</v>
      </c>
      <c r="M38" s="11"/>
      <c r="N38" s="11"/>
      <c r="O38" s="11">
        <f>F38-'ARTICLE VARIANT'!F38</f>
        <v>-6.6400000000000015E-2</v>
      </c>
    </row>
    <row r="39" spans="1:15" ht="17.25" x14ac:dyDescent="0.3">
      <c r="A39" s="5" t="s">
        <v>6</v>
      </c>
      <c r="B39" s="6">
        <v>500</v>
      </c>
      <c r="C39" s="6">
        <v>4</v>
      </c>
      <c r="D39" s="11">
        <v>0.64639999999999997</v>
      </c>
      <c r="E39" s="11">
        <v>0.67300000000000004</v>
      </c>
      <c r="F39" s="11">
        <v>0.65939999999999999</v>
      </c>
      <c r="G39" s="6" t="str">
        <f t="shared" si="0"/>
        <v>https://huggingface.co/DOOGLAK/Article_500v4_NER_Model_3Epochs_UNAUGMENTED</v>
      </c>
      <c r="H39" s="7" t="str">
        <f t="shared" si="1"/>
        <v>Click Me</v>
      </c>
      <c r="J39" s="5" t="str">
        <f t="shared" si="5"/>
        <v>Article</v>
      </c>
      <c r="K39" s="6">
        <f t="shared" si="5"/>
        <v>500</v>
      </c>
      <c r="L39" s="6">
        <f t="shared" si="5"/>
        <v>4</v>
      </c>
      <c r="M39" s="11"/>
      <c r="N39" s="11"/>
      <c r="O39" s="11">
        <f>F39-'ARTICLE VARIANT'!F39</f>
        <v>-8.1799999999999984E-2</v>
      </c>
    </row>
    <row r="40" spans="1:15" ht="17.25" x14ac:dyDescent="0.3">
      <c r="A40" s="5" t="s">
        <v>6</v>
      </c>
      <c r="B40" s="6">
        <v>500</v>
      </c>
      <c r="C40" s="6">
        <v>5</v>
      </c>
      <c r="D40" s="11">
        <v>0.64080000000000004</v>
      </c>
      <c r="E40" s="11">
        <v>0.7218</v>
      </c>
      <c r="F40" s="11">
        <v>0.67889999999999995</v>
      </c>
      <c r="G40" s="6" t="str">
        <f t="shared" si="0"/>
        <v>https://huggingface.co/DOOGLAK/Article_500v5_NER_Model_3Epochs_UNAUGMENTED</v>
      </c>
      <c r="H40" s="7" t="str">
        <f t="shared" si="1"/>
        <v>Click Me</v>
      </c>
      <c r="J40" s="5" t="str">
        <f t="shared" si="5"/>
        <v>Article</v>
      </c>
      <c r="K40" s="6">
        <f t="shared" si="5"/>
        <v>500</v>
      </c>
      <c r="L40" s="6">
        <f t="shared" si="5"/>
        <v>5</v>
      </c>
      <c r="M40" s="11"/>
      <c r="N40" s="11"/>
      <c r="O40" s="11">
        <f>F40-'ARTICLE VARIANT'!F40</f>
        <v>-6.8700000000000094E-2</v>
      </c>
    </row>
    <row r="41" spans="1:15" ht="17.25" x14ac:dyDescent="0.3">
      <c r="A41" s="5" t="s">
        <v>6</v>
      </c>
      <c r="B41" s="6">
        <v>500</v>
      </c>
      <c r="C41" s="6">
        <v>6</v>
      </c>
      <c r="D41" s="11">
        <v>0.6462</v>
      </c>
      <c r="E41" s="11">
        <v>0.69299999999999995</v>
      </c>
      <c r="F41" s="11">
        <v>0.66879999999999995</v>
      </c>
      <c r="G41" s="6" t="str">
        <f t="shared" si="0"/>
        <v>https://huggingface.co/DOOGLAK/Article_500v6_NER_Model_3Epochs_UNAUGMENTED</v>
      </c>
      <c r="H41" s="7" t="str">
        <f t="shared" si="1"/>
        <v>Click Me</v>
      </c>
      <c r="J41" s="5" t="str">
        <f t="shared" si="5"/>
        <v>Article</v>
      </c>
      <c r="K41" s="6">
        <f t="shared" si="5"/>
        <v>500</v>
      </c>
      <c r="L41" s="6">
        <f t="shared" si="5"/>
        <v>6</v>
      </c>
      <c r="M41" s="11"/>
      <c r="N41" s="11"/>
      <c r="O41" s="11">
        <f>F41-'ARTICLE VARIANT'!F41</f>
        <v>-7.7300000000000035E-2</v>
      </c>
    </row>
    <row r="42" spans="1:15" ht="17.25" x14ac:dyDescent="0.3">
      <c r="A42" s="5" t="s">
        <v>6</v>
      </c>
      <c r="B42" s="6">
        <v>500</v>
      </c>
      <c r="C42" s="6">
        <v>7</v>
      </c>
      <c r="D42" s="11">
        <v>0.67220000000000002</v>
      </c>
      <c r="E42" s="11">
        <v>0.7278</v>
      </c>
      <c r="F42" s="11">
        <v>0.69889999999999997</v>
      </c>
      <c r="G42" s="6" t="str">
        <f t="shared" si="0"/>
        <v>https://huggingface.co/DOOGLAK/Article_500v7_NER_Model_3Epochs_UNAUGMENTED</v>
      </c>
      <c r="H42" s="7" t="str">
        <f t="shared" si="1"/>
        <v>Click Me</v>
      </c>
      <c r="J42" s="5" t="str">
        <f t="shared" si="5"/>
        <v>Article</v>
      </c>
      <c r="K42" s="6">
        <f t="shared" si="5"/>
        <v>500</v>
      </c>
      <c r="L42" s="6">
        <f t="shared" si="5"/>
        <v>7</v>
      </c>
      <c r="M42" s="11"/>
      <c r="N42" s="11"/>
      <c r="O42" s="11">
        <f>F42-'ARTICLE VARIANT'!F42</f>
        <v>-4.3000000000000038E-2</v>
      </c>
    </row>
    <row r="43" spans="1:15" ht="17.25" x14ac:dyDescent="0.3">
      <c r="A43" s="5" t="s">
        <v>6</v>
      </c>
      <c r="B43" s="6">
        <v>500</v>
      </c>
      <c r="C43" s="6">
        <v>8</v>
      </c>
      <c r="D43" s="11">
        <v>0.67800000000000005</v>
      </c>
      <c r="E43" s="11">
        <v>0.7117</v>
      </c>
      <c r="F43" s="11">
        <v>0.69450000000000001</v>
      </c>
      <c r="G43" s="6" t="str">
        <f t="shared" si="0"/>
        <v>https://huggingface.co/DOOGLAK/Article_500v8_NER_Model_3Epochs_UNAUGMENTED</v>
      </c>
      <c r="H43" s="7" t="str">
        <f t="shared" si="1"/>
        <v>Click Me</v>
      </c>
      <c r="J43" s="5" t="str">
        <f t="shared" si="5"/>
        <v>Article</v>
      </c>
      <c r="K43" s="6">
        <f t="shared" si="5"/>
        <v>500</v>
      </c>
      <c r="L43" s="6">
        <f t="shared" si="5"/>
        <v>8</v>
      </c>
      <c r="M43" s="11"/>
      <c r="N43" s="11"/>
      <c r="O43" s="11">
        <f>F43-'ARTICLE VARIANT'!F43</f>
        <v>-5.0799999999999956E-2</v>
      </c>
    </row>
    <row r="44" spans="1:15" ht="18" thickBot="1" x14ac:dyDescent="0.35">
      <c r="A44" s="8" t="s">
        <v>6</v>
      </c>
      <c r="B44" s="9">
        <v>500</v>
      </c>
      <c r="C44" s="9">
        <v>9</v>
      </c>
      <c r="D44" s="13">
        <v>0.68689999999999996</v>
      </c>
      <c r="E44" s="13">
        <v>0.70220000000000005</v>
      </c>
      <c r="F44" s="13">
        <v>0.69440000000000002</v>
      </c>
      <c r="G44" s="9" t="str">
        <f t="shared" si="0"/>
        <v>https://huggingface.co/DOOGLAK/Article_500v9_NER_Model_3Epochs_UNAUGMENTED</v>
      </c>
      <c r="H44" s="10" t="str">
        <f t="shared" si="1"/>
        <v>Click Me</v>
      </c>
      <c r="J44" s="5" t="str">
        <f t="shared" si="5"/>
        <v>Article</v>
      </c>
      <c r="K44" s="6">
        <f t="shared" si="5"/>
        <v>500</v>
      </c>
      <c r="L44" s="6">
        <f t="shared" si="5"/>
        <v>9</v>
      </c>
      <c r="M44" s="11"/>
      <c r="N44" s="11"/>
      <c r="O44" s="11">
        <f>F44-'ARTICLE VARIANT'!F44</f>
        <v>-5.8300000000000018E-2</v>
      </c>
    </row>
    <row r="45" spans="1:15" ht="15.75" thickBot="1" x14ac:dyDescent="0.3">
      <c r="A45" s="14" t="s">
        <v>6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65.93%+-1.05%</v>
      </c>
      <c r="E45" s="15" t="str">
        <f>ROUND(AVERAGE(E35:E44)*100,2)&amp;"%+-"&amp;ROUND(1.96*_xlfn.STDEV.S(E35:E44)/SQRT(COUNT(E35:E44))*100,2)&amp;"%"</f>
        <v>70.49%+-1.45%</v>
      </c>
      <c r="F45" s="15" t="str">
        <f>ROUND(AVERAGE(F35:F44)*100,2)&amp;"%+-"&amp;ROUND(1.96*_xlfn.STDEV.S(F35:F44)/SQRT(COUNT(F35:F44))*100,2)&amp;"%"</f>
        <v>68.11%+-0.83%</v>
      </c>
      <c r="G45" s="15" t="s">
        <v>10</v>
      </c>
      <c r="H45" s="16" t="s">
        <v>10</v>
      </c>
      <c r="J45" s="21" t="str">
        <f>IF(ABS(AVERAGE(O35:O44)/_xlfn.STDEV.S(O35:O44))&gt;0.05,"NO DIFF","DIFF")</f>
        <v>NO DIFF</v>
      </c>
      <c r="K45" s="21"/>
      <c r="L45" s="21"/>
      <c r="M45" s="21"/>
      <c r="N45" s="21"/>
      <c r="O45" s="21"/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12C6-FC50-49CD-B610-99498F34970A}">
  <sheetPr>
    <tabColor rgb="FFFF0000"/>
  </sheetPr>
  <dimension ref="A1:R45"/>
  <sheetViews>
    <sheetView topLeftCell="A24" workbookViewId="0">
      <selection activeCell="F50" sqref="F50"/>
    </sheetView>
  </sheetViews>
  <sheetFormatPr defaultRowHeight="15" x14ac:dyDescent="0.25"/>
  <cols>
    <col min="1" max="1" width="6.85546875" bestFit="1" customWidth="1"/>
    <col min="2" max="2" width="4.5703125" bestFit="1" customWidth="1"/>
    <col min="3" max="3" width="10.42578125" bestFit="1" customWidth="1"/>
    <col min="4" max="6" width="14.140625" bestFit="1" customWidth="1"/>
    <col min="13" max="13" width="6.85546875" bestFit="1" customWidth="1"/>
    <col min="14" max="14" width="4.5703125" bestFit="1" customWidth="1"/>
    <col min="15" max="15" width="10.42578125" bestFit="1" customWidth="1"/>
    <col min="16" max="18" width="14.140625" bestFit="1" customWidth="1"/>
  </cols>
  <sheetData>
    <row r="1" spans="1:18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8</v>
      </c>
      <c r="H1" s="19" t="s">
        <v>7</v>
      </c>
      <c r="J1" s="17"/>
      <c r="K1" s="18"/>
      <c r="L1" s="18"/>
      <c r="M1" s="18"/>
      <c r="N1" s="18"/>
      <c r="O1" s="18"/>
      <c r="P1" s="18"/>
      <c r="Q1" s="18"/>
      <c r="R1" s="18"/>
    </row>
    <row r="2" spans="1:18" ht="17.25" x14ac:dyDescent="0.3">
      <c r="A2" s="5" t="s">
        <v>6</v>
      </c>
      <c r="B2" s="6">
        <v>50</v>
      </c>
      <c r="C2" s="6">
        <v>0</v>
      </c>
      <c r="D2" s="1">
        <v>9.7500000000000003E-2</v>
      </c>
      <c r="E2" s="1">
        <v>1.83E-2</v>
      </c>
      <c r="F2" s="1">
        <v>3.0800000000000001E-2</v>
      </c>
      <c r="G2" s="6" t="str">
        <f>"https://huggingface.co/DOOGLAK/"&amp;A2&amp;"_"&amp;B2&amp;"v"&amp;C2&amp;"_NER_Model_3Epochs_AUGMENTED"</f>
        <v>https://huggingface.co/DOOGLAK/Article_50v0_NER_Model_3Epochs_AUGMENTED</v>
      </c>
      <c r="H2" s="7" t="str">
        <f>HYPERLINK(G2,"Click Me")</f>
        <v>Click Me</v>
      </c>
      <c r="J2" s="5"/>
      <c r="K2" s="6"/>
      <c r="L2" s="6"/>
      <c r="M2" s="11"/>
      <c r="N2" s="11"/>
      <c r="O2" s="11"/>
      <c r="P2" s="1"/>
      <c r="Q2" s="1"/>
      <c r="R2" s="1"/>
    </row>
    <row r="3" spans="1:18" ht="17.25" x14ac:dyDescent="0.3">
      <c r="A3" s="5" t="s">
        <v>6</v>
      </c>
      <c r="B3" s="6">
        <v>50</v>
      </c>
      <c r="C3" s="6">
        <v>1</v>
      </c>
      <c r="D3" s="1">
        <v>0.28799999999999998</v>
      </c>
      <c r="E3" s="1">
        <v>0.1268</v>
      </c>
      <c r="F3" s="1">
        <v>0.17610000000000001</v>
      </c>
      <c r="G3" s="6" t="str">
        <f t="shared" ref="G3:G11" si="0">"https://huggingface.co/DOOGLAK/"&amp;A3&amp;"_"&amp;B3&amp;"v"&amp;C3&amp;"_NER_Model_3Epochs_AUGMENTED"</f>
        <v>https://huggingface.co/DOOGLAK/Article_50v1_NER_Model_3Epochs_AUGMENTED</v>
      </c>
      <c r="H3" s="7" t="str">
        <f t="shared" ref="H3:H44" si="1">HYPERLINK(G3,"Click Me")</f>
        <v>Click Me</v>
      </c>
      <c r="J3" s="5"/>
      <c r="K3" s="6"/>
      <c r="L3" s="6"/>
      <c r="M3" s="11"/>
      <c r="N3" s="11"/>
      <c r="O3" s="11"/>
      <c r="P3" s="1"/>
      <c r="Q3" s="1"/>
      <c r="R3" s="1"/>
    </row>
    <row r="4" spans="1:18" ht="17.25" x14ac:dyDescent="0.3">
      <c r="A4" s="5" t="s">
        <v>6</v>
      </c>
      <c r="B4" s="6">
        <v>50</v>
      </c>
      <c r="C4" s="6">
        <v>2</v>
      </c>
      <c r="D4" s="1">
        <v>0.40699999999999997</v>
      </c>
      <c r="E4" s="1">
        <v>9.6199999999999994E-2</v>
      </c>
      <c r="F4" s="1">
        <v>0.15559999999999999</v>
      </c>
      <c r="G4" s="6" t="str">
        <f t="shared" si="0"/>
        <v>https://huggingface.co/DOOGLAK/Article_50v2_NER_Model_3Epochs_AUGMENTED</v>
      </c>
      <c r="H4" s="7" t="str">
        <f t="shared" si="1"/>
        <v>Click Me</v>
      </c>
      <c r="J4" s="5"/>
      <c r="K4" s="6"/>
      <c r="L4" s="6"/>
      <c r="M4" s="11"/>
      <c r="N4" s="11"/>
      <c r="O4" s="11"/>
      <c r="P4" s="1"/>
      <c r="Q4" s="1"/>
      <c r="R4" s="1"/>
    </row>
    <row r="5" spans="1:18" ht="17.25" x14ac:dyDescent="0.3">
      <c r="A5" s="5" t="s">
        <v>6</v>
      </c>
      <c r="B5" s="6">
        <v>50</v>
      </c>
      <c r="C5" s="6">
        <v>3</v>
      </c>
      <c r="D5" s="1">
        <v>0.20599999999999999</v>
      </c>
      <c r="E5" s="1">
        <v>0.1011</v>
      </c>
      <c r="F5" s="1">
        <v>0.1356</v>
      </c>
      <c r="G5" s="6" t="str">
        <f t="shared" si="0"/>
        <v>https://huggingface.co/DOOGLAK/Article_50v3_NER_Model_3Epochs_AUGMENTED</v>
      </c>
      <c r="H5" s="7" t="str">
        <f t="shared" si="1"/>
        <v>Click Me</v>
      </c>
      <c r="J5" s="5"/>
      <c r="K5" s="6"/>
      <c r="L5" s="6"/>
      <c r="M5" s="11"/>
      <c r="N5" s="11"/>
      <c r="O5" s="11"/>
      <c r="P5" s="1"/>
      <c r="Q5" s="1"/>
      <c r="R5" s="1"/>
    </row>
    <row r="6" spans="1:18" ht="17.25" x14ac:dyDescent="0.3">
      <c r="A6" s="5" t="s">
        <v>6</v>
      </c>
      <c r="B6" s="6">
        <v>50</v>
      </c>
      <c r="C6" s="6">
        <v>4</v>
      </c>
      <c r="D6" s="1">
        <v>0.2442</v>
      </c>
      <c r="E6" s="1">
        <v>0.1804</v>
      </c>
      <c r="F6" s="1">
        <v>0.20749999999999999</v>
      </c>
      <c r="G6" s="6" t="str">
        <f t="shared" si="0"/>
        <v>https://huggingface.co/DOOGLAK/Article_50v4_NER_Model_3Epochs_AUGMENTED</v>
      </c>
      <c r="H6" s="7" t="str">
        <f t="shared" si="1"/>
        <v>Click Me</v>
      </c>
      <c r="J6" s="5"/>
      <c r="K6" s="6"/>
      <c r="L6" s="6"/>
      <c r="M6" s="11"/>
      <c r="N6" s="11"/>
      <c r="O6" s="11"/>
      <c r="P6" s="1"/>
      <c r="Q6" s="1"/>
      <c r="R6" s="1"/>
    </row>
    <row r="7" spans="1:18" ht="17.25" x14ac:dyDescent="0.3">
      <c r="A7" s="5" t="s">
        <v>6</v>
      </c>
      <c r="B7" s="6">
        <v>50</v>
      </c>
      <c r="C7" s="6">
        <v>5</v>
      </c>
      <c r="D7" s="1">
        <v>0.29249999999999998</v>
      </c>
      <c r="E7" s="1">
        <v>0.14419999999999999</v>
      </c>
      <c r="F7" s="1">
        <v>0.19320000000000001</v>
      </c>
      <c r="G7" s="6" t="str">
        <f t="shared" si="0"/>
        <v>https://huggingface.co/DOOGLAK/Article_50v5_NER_Model_3Epochs_AUGMENTED</v>
      </c>
      <c r="H7" s="7" t="str">
        <f t="shared" si="1"/>
        <v>Click Me</v>
      </c>
      <c r="J7" s="5"/>
      <c r="K7" s="6"/>
      <c r="L7" s="6"/>
      <c r="M7" s="11"/>
      <c r="N7" s="11"/>
      <c r="O7" s="11"/>
      <c r="P7" s="1"/>
      <c r="Q7" s="1"/>
      <c r="R7" s="1"/>
    </row>
    <row r="8" spans="1:18" ht="17.25" x14ac:dyDescent="0.3">
      <c r="A8" s="5" t="s">
        <v>6</v>
      </c>
      <c r="B8" s="6">
        <v>50</v>
      </c>
      <c r="C8" s="6">
        <v>6</v>
      </c>
      <c r="D8" s="1">
        <v>9.3899999999999997E-2</v>
      </c>
      <c r="E8" s="1">
        <v>1.9199999999999998E-2</v>
      </c>
      <c r="F8" s="1">
        <v>3.1800000000000002E-2</v>
      </c>
      <c r="G8" s="6" t="str">
        <f t="shared" si="0"/>
        <v>https://huggingface.co/DOOGLAK/Article_50v6_NER_Model_3Epochs_AUGMENTED</v>
      </c>
      <c r="H8" s="7" t="str">
        <f t="shared" si="1"/>
        <v>Click Me</v>
      </c>
      <c r="J8" s="5"/>
      <c r="K8" s="6"/>
      <c r="L8" s="6"/>
      <c r="M8" s="11"/>
      <c r="N8" s="11"/>
      <c r="O8" s="11"/>
      <c r="P8" s="1"/>
      <c r="Q8" s="1"/>
      <c r="R8" s="1"/>
    </row>
    <row r="9" spans="1:18" ht="17.25" x14ac:dyDescent="0.3">
      <c r="A9" s="5" t="s">
        <v>6</v>
      </c>
      <c r="B9" s="6">
        <v>50</v>
      </c>
      <c r="C9" s="6">
        <v>7</v>
      </c>
      <c r="D9" s="1">
        <v>0.1648</v>
      </c>
      <c r="E9" s="1">
        <v>1.78E-2</v>
      </c>
      <c r="F9" s="1">
        <v>3.2099999999999997E-2</v>
      </c>
      <c r="G9" s="6" t="str">
        <f t="shared" si="0"/>
        <v>https://huggingface.co/DOOGLAK/Article_50v7_NER_Model_3Epochs_AUGMENTED</v>
      </c>
      <c r="H9" s="7" t="str">
        <f t="shared" si="1"/>
        <v>Click Me</v>
      </c>
      <c r="J9" s="5"/>
      <c r="K9" s="6"/>
      <c r="L9" s="6"/>
      <c r="M9" s="11"/>
      <c r="N9" s="11"/>
      <c r="O9" s="11"/>
      <c r="P9" s="1"/>
      <c r="Q9" s="1"/>
      <c r="R9" s="1"/>
    </row>
    <row r="10" spans="1:18" ht="17.25" x14ac:dyDescent="0.3">
      <c r="A10" s="5" t="s">
        <v>6</v>
      </c>
      <c r="B10" s="6">
        <v>50</v>
      </c>
      <c r="C10" s="6">
        <v>8</v>
      </c>
      <c r="D10" s="1">
        <v>0.26900000000000002</v>
      </c>
      <c r="E10" s="1">
        <v>0.1229</v>
      </c>
      <c r="F10" s="1">
        <v>0.16869999999999999</v>
      </c>
      <c r="G10" s="6" t="str">
        <f t="shared" si="0"/>
        <v>https://huggingface.co/DOOGLAK/Article_50v8_NER_Model_3Epochs_AUGMENTED</v>
      </c>
      <c r="H10" s="7" t="str">
        <f t="shared" si="1"/>
        <v>Click Me</v>
      </c>
      <c r="J10" s="5"/>
      <c r="K10" s="6"/>
      <c r="L10" s="6"/>
      <c r="M10" s="11"/>
      <c r="N10" s="11"/>
      <c r="O10" s="11"/>
      <c r="P10" s="1"/>
      <c r="Q10" s="1"/>
      <c r="R10" s="1"/>
    </row>
    <row r="11" spans="1:18" ht="18" thickBot="1" x14ac:dyDescent="0.35">
      <c r="A11" s="5" t="s">
        <v>6</v>
      </c>
      <c r="B11" s="6">
        <v>50</v>
      </c>
      <c r="C11" s="6">
        <v>9</v>
      </c>
      <c r="D11" s="1">
        <v>0.28289999999999998</v>
      </c>
      <c r="E11" s="1">
        <v>4.24E-2</v>
      </c>
      <c r="F11" s="1">
        <v>7.3700000000000002E-2</v>
      </c>
      <c r="G11" s="6" t="str">
        <f t="shared" si="0"/>
        <v>https://huggingface.co/DOOGLAK/Article_50v9_NER_Model_3Epochs_AUGMENTED</v>
      </c>
      <c r="H11" s="7" t="str">
        <f t="shared" si="1"/>
        <v>Click Me</v>
      </c>
      <c r="J11" s="5"/>
      <c r="K11" s="6"/>
      <c r="L11" s="6"/>
      <c r="M11" s="11"/>
      <c r="N11" s="11"/>
      <c r="O11" s="11"/>
      <c r="P11" s="1"/>
      <c r="Q11" s="1"/>
      <c r="R11" s="1"/>
    </row>
    <row r="12" spans="1:18" ht="15.75" thickBot="1" x14ac:dyDescent="0.3">
      <c r="A12" s="14" t="s">
        <v>6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23.46%+-5.98%</v>
      </c>
      <c r="E12" s="15" t="str">
        <f>ROUND(AVERAGE(E2:E11)*100,2)&amp;"%+-"&amp;ROUND(1.96*_xlfn.STDEV.S(E2:E11)/SQRT(COUNT(E2:E11))*100,2)&amp;"%"</f>
        <v>8.69%+-3.65%</v>
      </c>
      <c r="F12" s="15" t="str">
        <f>ROUND(AVERAGE(F2:F11)*100,2)&amp;"%+-"&amp;ROUND(1.96*_xlfn.STDEV.S(F2:F11)/SQRT(COUNT(F2:F11))*100,2)&amp;"%"</f>
        <v>12.05%+-4.41%</v>
      </c>
      <c r="G12" s="15" t="s">
        <v>10</v>
      </c>
      <c r="H12" s="16" t="s">
        <v>10</v>
      </c>
      <c r="J12" s="21"/>
      <c r="K12" s="21"/>
      <c r="L12" s="21"/>
      <c r="M12" s="21"/>
      <c r="N12" s="21"/>
      <c r="O12" s="21"/>
      <c r="P12" s="15"/>
      <c r="Q12" s="15"/>
      <c r="R12" s="15"/>
    </row>
    <row r="13" spans="1:18" ht="17.25" x14ac:dyDescent="0.3">
      <c r="A13" s="5" t="s">
        <v>6</v>
      </c>
      <c r="B13" s="6">
        <v>100</v>
      </c>
      <c r="C13" s="6">
        <v>0</v>
      </c>
      <c r="D13" s="1">
        <v>0.37090000000000001</v>
      </c>
      <c r="E13" s="1">
        <v>0.3735</v>
      </c>
      <c r="F13" s="1">
        <v>0.37219999999999998</v>
      </c>
      <c r="G13" s="6" t="str">
        <f t="shared" ref="G13:G22" si="2">"https://huggingface.co/DOOGLAK/"&amp;A13&amp;"_"&amp;B13&amp;"v"&amp;C13&amp;"_NER_Model_3Epochs_AUGMENTED"</f>
        <v>https://huggingface.co/DOOGLAK/Article_100v0_NER_Model_3Epochs_AUGMENTED</v>
      </c>
      <c r="H13" s="7" t="str">
        <f t="shared" si="1"/>
        <v>Click Me</v>
      </c>
      <c r="J13" s="5"/>
      <c r="K13" s="6"/>
      <c r="L13" s="6"/>
      <c r="M13" s="11"/>
      <c r="N13" s="11"/>
      <c r="O13" s="11"/>
      <c r="P13" s="1"/>
      <c r="Q13" s="1"/>
      <c r="R13" s="1"/>
    </row>
    <row r="14" spans="1:18" ht="17.25" x14ac:dyDescent="0.3">
      <c r="A14" s="5" t="s">
        <v>6</v>
      </c>
      <c r="B14" s="6">
        <v>100</v>
      </c>
      <c r="C14" s="6">
        <v>1</v>
      </c>
      <c r="D14" s="1">
        <v>0.4708</v>
      </c>
      <c r="E14" s="1">
        <v>0.45500000000000002</v>
      </c>
      <c r="F14" s="1">
        <v>0.46279999999999999</v>
      </c>
      <c r="G14" s="6" t="str">
        <f t="shared" si="2"/>
        <v>https://huggingface.co/DOOGLAK/Article_100v1_NER_Model_3Epochs_AUGMENTED</v>
      </c>
      <c r="H14" s="7" t="str">
        <f t="shared" si="1"/>
        <v>Click Me</v>
      </c>
      <c r="J14" s="5"/>
      <c r="K14" s="6"/>
      <c r="L14" s="6"/>
      <c r="M14" s="11"/>
      <c r="N14" s="11"/>
      <c r="O14" s="11"/>
      <c r="P14" s="1"/>
      <c r="Q14" s="1"/>
      <c r="R14" s="1"/>
    </row>
    <row r="15" spans="1:18" ht="17.25" x14ac:dyDescent="0.3">
      <c r="A15" s="5" t="s">
        <v>6</v>
      </c>
      <c r="B15" s="6">
        <v>100</v>
      </c>
      <c r="C15" s="6">
        <v>2</v>
      </c>
      <c r="D15" s="1">
        <v>0.45540000000000003</v>
      </c>
      <c r="E15" s="1">
        <v>0.41620000000000001</v>
      </c>
      <c r="F15" s="1">
        <v>0.435</v>
      </c>
      <c r="G15" s="6" t="str">
        <f t="shared" si="2"/>
        <v>https://huggingface.co/DOOGLAK/Article_100v2_NER_Model_3Epochs_AUGMENTED</v>
      </c>
      <c r="H15" s="7" t="str">
        <f t="shared" si="1"/>
        <v>Click Me</v>
      </c>
      <c r="J15" s="5"/>
      <c r="K15" s="6"/>
      <c r="L15" s="6"/>
      <c r="M15" s="11"/>
      <c r="N15" s="11"/>
      <c r="O15" s="11"/>
      <c r="P15" s="1"/>
      <c r="Q15" s="1"/>
      <c r="R15" s="1"/>
    </row>
    <row r="16" spans="1:18" ht="17.25" x14ac:dyDescent="0.3">
      <c r="A16" s="5" t="s">
        <v>6</v>
      </c>
      <c r="B16" s="6">
        <v>100</v>
      </c>
      <c r="C16" s="6">
        <v>3</v>
      </c>
      <c r="D16" s="1">
        <v>0.33</v>
      </c>
      <c r="E16" s="1">
        <v>0.31190000000000001</v>
      </c>
      <c r="F16" s="1">
        <v>0.32069999999999999</v>
      </c>
      <c r="G16" s="6" t="str">
        <f t="shared" si="2"/>
        <v>https://huggingface.co/DOOGLAK/Article_100v3_NER_Model_3Epochs_AUGMENTED</v>
      </c>
      <c r="H16" s="7" t="str">
        <f t="shared" si="1"/>
        <v>Click Me</v>
      </c>
      <c r="J16" s="5"/>
      <c r="K16" s="6"/>
      <c r="L16" s="6"/>
      <c r="M16" s="11"/>
      <c r="N16" s="11"/>
      <c r="O16" s="11"/>
      <c r="P16" s="1"/>
      <c r="Q16" s="1"/>
      <c r="R16" s="1"/>
    </row>
    <row r="17" spans="1:18" ht="17.25" x14ac:dyDescent="0.3">
      <c r="A17" s="5" t="s">
        <v>6</v>
      </c>
      <c r="B17" s="6">
        <v>100</v>
      </c>
      <c r="C17" s="6">
        <v>4</v>
      </c>
      <c r="D17" s="1">
        <v>0.40620000000000001</v>
      </c>
      <c r="E17" s="1">
        <v>0.37909999999999999</v>
      </c>
      <c r="F17" s="1">
        <v>0.39219999999999999</v>
      </c>
      <c r="G17" s="6" t="str">
        <f t="shared" si="2"/>
        <v>https://huggingface.co/DOOGLAK/Article_100v4_NER_Model_3Epochs_AUGMENTED</v>
      </c>
      <c r="H17" s="7" t="str">
        <f t="shared" si="1"/>
        <v>Click Me</v>
      </c>
      <c r="J17" s="5"/>
      <c r="K17" s="6"/>
      <c r="L17" s="6"/>
      <c r="M17" s="11"/>
      <c r="N17" s="11"/>
      <c r="O17" s="11"/>
      <c r="P17" s="1"/>
      <c r="Q17" s="1"/>
      <c r="R17" s="1"/>
    </row>
    <row r="18" spans="1:18" ht="17.25" x14ac:dyDescent="0.3">
      <c r="A18" s="5" t="s">
        <v>6</v>
      </c>
      <c r="B18" s="6">
        <v>100</v>
      </c>
      <c r="C18" s="6">
        <v>5</v>
      </c>
      <c r="D18" s="1">
        <v>0.50670000000000004</v>
      </c>
      <c r="E18" s="1">
        <v>0.48010000000000003</v>
      </c>
      <c r="F18" s="1">
        <v>0.49309999999999998</v>
      </c>
      <c r="G18" s="6" t="str">
        <f t="shared" si="2"/>
        <v>https://huggingface.co/DOOGLAK/Article_100v5_NER_Model_3Epochs_AUGMENTED</v>
      </c>
      <c r="H18" s="7" t="str">
        <f t="shared" si="1"/>
        <v>Click Me</v>
      </c>
      <c r="J18" s="5"/>
      <c r="K18" s="6"/>
      <c r="L18" s="6"/>
      <c r="M18" s="11"/>
      <c r="N18" s="11"/>
      <c r="O18" s="11"/>
      <c r="P18" s="1"/>
      <c r="Q18" s="1"/>
      <c r="R18" s="1"/>
    </row>
    <row r="19" spans="1:18" ht="17.25" x14ac:dyDescent="0.3">
      <c r="A19" s="5" t="s">
        <v>6</v>
      </c>
      <c r="B19" s="6">
        <v>100</v>
      </c>
      <c r="C19" s="6">
        <v>6</v>
      </c>
      <c r="D19" s="1">
        <v>0.51090000000000002</v>
      </c>
      <c r="E19" s="1">
        <v>0.50180000000000002</v>
      </c>
      <c r="F19" s="1">
        <v>0.50629999999999997</v>
      </c>
      <c r="G19" s="6" t="str">
        <f t="shared" si="2"/>
        <v>https://huggingface.co/DOOGLAK/Article_100v6_NER_Model_3Epochs_AUGMENTED</v>
      </c>
      <c r="H19" s="7" t="str">
        <f t="shared" si="1"/>
        <v>Click Me</v>
      </c>
      <c r="J19" s="5"/>
      <c r="K19" s="6"/>
      <c r="L19" s="6"/>
      <c r="M19" s="11"/>
      <c r="N19" s="11"/>
      <c r="O19" s="11"/>
      <c r="P19" s="1"/>
      <c r="Q19" s="1"/>
      <c r="R19" s="1"/>
    </row>
    <row r="20" spans="1:18" ht="17.25" x14ac:dyDescent="0.3">
      <c r="A20" s="5" t="s">
        <v>6</v>
      </c>
      <c r="B20" s="6">
        <v>100</v>
      </c>
      <c r="C20" s="6">
        <v>7</v>
      </c>
      <c r="D20" s="1">
        <v>0.41980000000000001</v>
      </c>
      <c r="E20" s="1">
        <v>0.32169999999999999</v>
      </c>
      <c r="F20" s="1">
        <v>0.36430000000000001</v>
      </c>
      <c r="G20" s="6" t="str">
        <f t="shared" si="2"/>
        <v>https://huggingface.co/DOOGLAK/Article_100v7_NER_Model_3Epochs_AUGMENTED</v>
      </c>
      <c r="H20" s="7" t="str">
        <f t="shared" si="1"/>
        <v>Click Me</v>
      </c>
      <c r="J20" s="5"/>
      <c r="K20" s="6"/>
      <c r="L20" s="6"/>
      <c r="M20" s="11"/>
      <c r="N20" s="11"/>
      <c r="O20" s="11"/>
      <c r="P20" s="1"/>
      <c r="Q20" s="1"/>
      <c r="R20" s="1"/>
    </row>
    <row r="21" spans="1:18" ht="17.25" x14ac:dyDescent="0.3">
      <c r="A21" s="5" t="s">
        <v>6</v>
      </c>
      <c r="B21" s="6">
        <v>100</v>
      </c>
      <c r="C21" s="6">
        <v>8</v>
      </c>
      <c r="D21" s="1">
        <v>0.38669999999999999</v>
      </c>
      <c r="E21" s="1">
        <v>0.25130000000000002</v>
      </c>
      <c r="F21" s="1">
        <v>0.30459999999999998</v>
      </c>
      <c r="G21" s="6" t="str">
        <f t="shared" si="2"/>
        <v>https://huggingface.co/DOOGLAK/Article_100v8_NER_Model_3Epochs_AUGMENTED</v>
      </c>
      <c r="H21" s="7" t="str">
        <f t="shared" si="1"/>
        <v>Click Me</v>
      </c>
      <c r="J21" s="5"/>
      <c r="K21" s="6"/>
      <c r="L21" s="6"/>
      <c r="M21" s="11"/>
      <c r="N21" s="11"/>
      <c r="O21" s="11"/>
      <c r="P21" s="1"/>
      <c r="Q21" s="1"/>
      <c r="R21" s="1"/>
    </row>
    <row r="22" spans="1:18" ht="18" thickBot="1" x14ac:dyDescent="0.35">
      <c r="A22" s="5" t="s">
        <v>6</v>
      </c>
      <c r="B22" s="6">
        <v>100</v>
      </c>
      <c r="C22" s="6">
        <v>9</v>
      </c>
      <c r="D22" s="1">
        <v>0.49130000000000001</v>
      </c>
      <c r="E22" s="1">
        <v>0.52929999999999999</v>
      </c>
      <c r="F22" s="1">
        <v>0.50960000000000005</v>
      </c>
      <c r="G22" s="6" t="str">
        <f t="shared" si="2"/>
        <v>https://huggingface.co/DOOGLAK/Article_100v9_NER_Model_3Epochs_AUGMENTED</v>
      </c>
      <c r="H22" s="7" t="str">
        <f t="shared" si="1"/>
        <v>Click Me</v>
      </c>
      <c r="J22" s="5"/>
      <c r="K22" s="6"/>
      <c r="L22" s="6"/>
      <c r="M22" s="11"/>
      <c r="N22" s="11"/>
      <c r="O22" s="11"/>
      <c r="P22" s="1"/>
      <c r="Q22" s="1"/>
      <c r="R22" s="1"/>
    </row>
    <row r="23" spans="1:18" ht="15.75" thickBot="1" x14ac:dyDescent="0.3">
      <c r="A23" s="14" t="s">
        <v>6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43.49%+-3.83%</v>
      </c>
      <c r="E23" s="15" t="str">
        <f>ROUND(AVERAGE(E13:E22)*100,2)&amp;"%+-"&amp;ROUND(1.96*_xlfn.STDEV.S(E13:E22)/SQRT(COUNT(E13:E22))*100,2)&amp;"%"</f>
        <v>40.2%+-5.62%</v>
      </c>
      <c r="F23" s="15" t="str">
        <f>ROUND(AVERAGE(F13:F22)*100,2)&amp;"%+-"&amp;ROUND(1.96*_xlfn.STDEV.S(F13:F22)/SQRT(COUNT(F13:F22))*100,2)&amp;"%"</f>
        <v>41.61%+-4.71%</v>
      </c>
      <c r="G23" s="15" t="s">
        <v>10</v>
      </c>
      <c r="H23" s="16" t="s">
        <v>10</v>
      </c>
      <c r="J23" s="21"/>
      <c r="K23" s="21"/>
      <c r="L23" s="21"/>
      <c r="M23" s="21"/>
      <c r="N23" s="21"/>
      <c r="O23" s="21"/>
      <c r="P23" s="15"/>
      <c r="Q23" s="15"/>
      <c r="R23" s="15"/>
    </row>
    <row r="24" spans="1:18" ht="17.25" x14ac:dyDescent="0.3">
      <c r="A24" s="5" t="s">
        <v>6</v>
      </c>
      <c r="B24" s="6">
        <v>250</v>
      </c>
      <c r="C24" s="6">
        <v>0</v>
      </c>
      <c r="D24" s="1">
        <v>0.66090000000000004</v>
      </c>
      <c r="E24" s="1">
        <v>0.62390000000000001</v>
      </c>
      <c r="F24" s="1">
        <v>0.64190000000000003</v>
      </c>
      <c r="G24" s="6" t="str">
        <f t="shared" ref="G24:G33" si="3">"https://huggingface.co/DOOGLAK/"&amp;A24&amp;"_"&amp;B24&amp;"v"&amp;C24&amp;"_NER_Model_3Epochs_AUGMENTED"</f>
        <v>https://huggingface.co/DOOGLAK/Article_250v0_NER_Model_3Epochs_AUGMENTED</v>
      </c>
      <c r="H24" s="7" t="str">
        <f t="shared" si="1"/>
        <v>Click Me</v>
      </c>
      <c r="J24" s="5"/>
      <c r="K24" s="6"/>
      <c r="L24" s="6"/>
      <c r="M24" s="11"/>
      <c r="N24" s="11"/>
      <c r="O24" s="11"/>
      <c r="P24" s="1"/>
      <c r="Q24" s="1"/>
      <c r="R24" s="1"/>
    </row>
    <row r="25" spans="1:18" ht="17.25" x14ac:dyDescent="0.3">
      <c r="A25" s="5" t="s">
        <v>6</v>
      </c>
      <c r="B25" s="6">
        <v>250</v>
      </c>
      <c r="C25" s="6">
        <v>1</v>
      </c>
      <c r="D25" s="1">
        <v>0.66990000000000005</v>
      </c>
      <c r="E25" s="1">
        <v>0.66569999999999996</v>
      </c>
      <c r="F25" s="1">
        <v>0.66779999999999995</v>
      </c>
      <c r="G25" s="6" t="str">
        <f t="shared" si="3"/>
        <v>https://huggingface.co/DOOGLAK/Article_250v1_NER_Model_3Epochs_AUGMENTED</v>
      </c>
      <c r="H25" s="7" t="str">
        <f t="shared" si="1"/>
        <v>Click Me</v>
      </c>
      <c r="J25" s="5"/>
      <c r="K25" s="6"/>
      <c r="L25" s="6"/>
      <c r="M25" s="11"/>
      <c r="N25" s="11"/>
      <c r="O25" s="11"/>
      <c r="P25" s="1"/>
      <c r="Q25" s="1"/>
      <c r="R25" s="1"/>
    </row>
    <row r="26" spans="1:18" ht="16.5" x14ac:dyDescent="0.25">
      <c r="A26" s="5" t="s">
        <v>6</v>
      </c>
      <c r="B26" s="6">
        <v>250</v>
      </c>
      <c r="C26" s="6">
        <v>2</v>
      </c>
      <c r="D26" s="1">
        <v>0.68459999999999999</v>
      </c>
      <c r="E26" s="1">
        <v>0.68089999999999995</v>
      </c>
      <c r="F26" s="1">
        <v>0.68269999999999997</v>
      </c>
      <c r="G26" s="6" t="str">
        <f t="shared" si="3"/>
        <v>https://huggingface.co/DOOGLAK/Article_250v2_NER_Model_3Epochs_AUGMENTED</v>
      </c>
      <c r="H26" s="7" t="str">
        <f t="shared" si="1"/>
        <v>Click Me</v>
      </c>
      <c r="J26" s="5"/>
      <c r="K26" s="6"/>
      <c r="L26" s="6"/>
      <c r="M26" s="11"/>
      <c r="N26" s="11"/>
      <c r="O26" s="11"/>
      <c r="P26" s="1"/>
      <c r="Q26" s="1"/>
      <c r="R26" s="1"/>
    </row>
    <row r="27" spans="1:18" ht="16.5" x14ac:dyDescent="0.25">
      <c r="A27" s="5" t="s">
        <v>6</v>
      </c>
      <c r="B27" s="6">
        <v>250</v>
      </c>
      <c r="C27" s="6">
        <v>3</v>
      </c>
      <c r="D27" s="1">
        <v>0.63470000000000004</v>
      </c>
      <c r="E27" s="1">
        <v>0.63419999999999999</v>
      </c>
      <c r="F27" s="1">
        <v>0.63449999999999995</v>
      </c>
      <c r="G27" s="6" t="str">
        <f t="shared" si="3"/>
        <v>https://huggingface.co/DOOGLAK/Article_250v3_NER_Model_3Epochs_AUGMENTED</v>
      </c>
      <c r="H27" s="7" t="str">
        <f t="shared" si="1"/>
        <v>Click Me</v>
      </c>
      <c r="J27" s="5"/>
      <c r="K27" s="6"/>
      <c r="L27" s="6"/>
      <c r="M27" s="11"/>
      <c r="N27" s="11"/>
      <c r="O27" s="11"/>
      <c r="P27" s="1"/>
      <c r="Q27" s="1"/>
      <c r="R27" s="1"/>
    </row>
    <row r="28" spans="1:18" ht="16.5" x14ac:dyDescent="0.25">
      <c r="A28" s="5" t="s">
        <v>6</v>
      </c>
      <c r="B28" s="6">
        <v>250</v>
      </c>
      <c r="C28" s="6">
        <v>4</v>
      </c>
      <c r="D28" s="1">
        <v>0.63009999999999999</v>
      </c>
      <c r="E28" s="1">
        <v>0.63849999999999996</v>
      </c>
      <c r="F28" s="1">
        <v>0.63419999999999999</v>
      </c>
      <c r="G28" s="6" t="str">
        <f t="shared" si="3"/>
        <v>https://huggingface.co/DOOGLAK/Article_250v4_NER_Model_3Epochs_AUGMENTED</v>
      </c>
      <c r="H28" s="7" t="str">
        <f t="shared" si="1"/>
        <v>Click Me</v>
      </c>
      <c r="J28" s="5"/>
      <c r="K28" s="6"/>
      <c r="L28" s="6"/>
      <c r="M28" s="11"/>
      <c r="N28" s="11"/>
      <c r="O28" s="11"/>
      <c r="P28" s="1"/>
      <c r="Q28" s="1"/>
      <c r="R28" s="1"/>
    </row>
    <row r="29" spans="1:18" ht="16.5" x14ac:dyDescent="0.25">
      <c r="A29" s="5" t="s">
        <v>6</v>
      </c>
      <c r="B29" s="6">
        <v>250</v>
      </c>
      <c r="C29" s="6">
        <v>5</v>
      </c>
      <c r="D29" s="1">
        <v>0.6724</v>
      </c>
      <c r="E29" s="1">
        <v>0.64749999999999996</v>
      </c>
      <c r="F29" s="1">
        <v>0.65969999999999995</v>
      </c>
      <c r="G29" s="6" t="str">
        <f t="shared" si="3"/>
        <v>https://huggingface.co/DOOGLAK/Article_250v5_NER_Model_3Epochs_AUGMENTED</v>
      </c>
      <c r="H29" s="7" t="str">
        <f t="shared" si="1"/>
        <v>Click Me</v>
      </c>
      <c r="J29" s="5"/>
      <c r="K29" s="6"/>
      <c r="L29" s="6"/>
      <c r="M29" s="11"/>
      <c r="N29" s="11"/>
      <c r="O29" s="11"/>
      <c r="P29" s="1"/>
      <c r="Q29" s="1"/>
      <c r="R29" s="1"/>
    </row>
    <row r="30" spans="1:18" ht="16.5" x14ac:dyDescent="0.25">
      <c r="A30" s="5" t="s">
        <v>6</v>
      </c>
      <c r="B30" s="6">
        <v>250</v>
      </c>
      <c r="C30" s="6">
        <v>6</v>
      </c>
      <c r="D30" s="1">
        <v>0.65969999999999995</v>
      </c>
      <c r="E30" s="1">
        <v>0.67779999999999996</v>
      </c>
      <c r="F30" s="1">
        <v>0.66859999999999997</v>
      </c>
      <c r="G30" s="6" t="str">
        <f t="shared" si="3"/>
        <v>https://huggingface.co/DOOGLAK/Article_250v6_NER_Model_3Epochs_AUGMENTED</v>
      </c>
      <c r="H30" s="7" t="str">
        <f t="shared" si="1"/>
        <v>Click Me</v>
      </c>
      <c r="J30" s="5"/>
      <c r="K30" s="6"/>
      <c r="L30" s="6"/>
      <c r="M30" s="11"/>
      <c r="N30" s="11"/>
      <c r="O30" s="11"/>
      <c r="P30" s="1"/>
      <c r="Q30" s="1"/>
      <c r="R30" s="1"/>
    </row>
    <row r="31" spans="1:18" ht="16.5" x14ac:dyDescent="0.25">
      <c r="A31" s="5" t="s">
        <v>6</v>
      </c>
      <c r="B31" s="6">
        <v>250</v>
      </c>
      <c r="C31" s="6">
        <v>7</v>
      </c>
      <c r="D31" s="1">
        <v>0.68569999999999998</v>
      </c>
      <c r="E31" s="1">
        <v>0.7036</v>
      </c>
      <c r="F31" s="1">
        <v>0.6946</v>
      </c>
      <c r="G31" s="6" t="str">
        <f t="shared" si="3"/>
        <v>https://huggingface.co/DOOGLAK/Article_250v7_NER_Model_3Epochs_AUGMENTED</v>
      </c>
      <c r="H31" s="7" t="str">
        <f t="shared" si="1"/>
        <v>Click Me</v>
      </c>
      <c r="J31" s="5"/>
      <c r="K31" s="6"/>
      <c r="L31" s="6"/>
      <c r="M31" s="11"/>
      <c r="N31" s="11"/>
      <c r="O31" s="11"/>
      <c r="P31" s="1"/>
      <c r="Q31" s="1"/>
      <c r="R31" s="1"/>
    </row>
    <row r="32" spans="1:18" ht="16.5" x14ac:dyDescent="0.25">
      <c r="A32" s="5" t="s">
        <v>6</v>
      </c>
      <c r="B32" s="6">
        <v>250</v>
      </c>
      <c r="C32" s="6">
        <v>8</v>
      </c>
      <c r="D32" s="1">
        <v>0.67100000000000004</v>
      </c>
      <c r="E32" s="1">
        <v>0.66620000000000001</v>
      </c>
      <c r="F32" s="1">
        <v>0.66859999999999997</v>
      </c>
      <c r="G32" s="6" t="str">
        <f t="shared" si="3"/>
        <v>https://huggingface.co/DOOGLAK/Article_250v8_NER_Model_3Epochs_AUGMENTED</v>
      </c>
      <c r="H32" s="7" t="str">
        <f t="shared" si="1"/>
        <v>Click Me</v>
      </c>
      <c r="J32" s="5"/>
      <c r="K32" s="6"/>
      <c r="L32" s="6"/>
      <c r="M32" s="11"/>
      <c r="N32" s="11"/>
      <c r="O32" s="11"/>
      <c r="P32" s="1"/>
      <c r="Q32" s="1"/>
      <c r="R32" s="1"/>
    </row>
    <row r="33" spans="1:18" ht="17.25" thickBot="1" x14ac:dyDescent="0.3">
      <c r="A33" s="8" t="s">
        <v>6</v>
      </c>
      <c r="B33" s="9">
        <v>250</v>
      </c>
      <c r="C33" s="9">
        <v>9</v>
      </c>
      <c r="D33" s="1">
        <v>0.68089999999999995</v>
      </c>
      <c r="E33" s="1">
        <v>0.69540000000000002</v>
      </c>
      <c r="F33" s="1">
        <v>0.68810000000000004</v>
      </c>
      <c r="G33" s="9" t="str">
        <f t="shared" si="3"/>
        <v>https://huggingface.co/DOOGLAK/Article_250v9_NER_Model_3Epochs_AUGMENTED</v>
      </c>
      <c r="H33" s="10" t="str">
        <f t="shared" si="1"/>
        <v>Click Me</v>
      </c>
      <c r="J33" s="5"/>
      <c r="K33" s="6"/>
      <c r="L33" s="6"/>
      <c r="M33" s="11"/>
      <c r="N33" s="11"/>
      <c r="O33" s="11"/>
      <c r="P33" s="1"/>
      <c r="Q33" s="1"/>
      <c r="R33" s="1"/>
    </row>
    <row r="34" spans="1:18" ht="15.75" thickBot="1" x14ac:dyDescent="0.3">
      <c r="A34" s="14" t="s">
        <v>6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66.5%+-1.2%</v>
      </c>
      <c r="E34" s="15" t="str">
        <f>ROUND(AVERAGE(E24:E33)*100,2)&amp;"%+-"&amp;ROUND(1.96*_xlfn.STDEV.S(E24:E33)/SQRT(COUNT(E24:E33))*100,2)&amp;"%"</f>
        <v>66.34%+-1.66%</v>
      </c>
      <c r="F34" s="15" t="str">
        <f>ROUND(AVERAGE(F24:F33)*100,2)&amp;"%+-"&amp;ROUND(1.96*_xlfn.STDEV.S(F24:F33)/SQRT(COUNT(F24:F33))*100,2)&amp;"%"</f>
        <v>66.41%+-1.34%</v>
      </c>
      <c r="G34" s="15" t="s">
        <v>10</v>
      </c>
      <c r="H34" s="16" t="s">
        <v>10</v>
      </c>
      <c r="J34" s="21"/>
      <c r="K34" s="21"/>
      <c r="L34" s="21"/>
      <c r="M34" s="21"/>
      <c r="N34" s="21"/>
      <c r="O34" s="21"/>
      <c r="P34" s="15"/>
      <c r="Q34" s="15"/>
      <c r="R34" s="15"/>
    </row>
    <row r="35" spans="1:18" ht="16.5" x14ac:dyDescent="0.25">
      <c r="A35" s="2" t="s">
        <v>6</v>
      </c>
      <c r="B35" s="3">
        <v>500</v>
      </c>
      <c r="C35" s="3">
        <v>0</v>
      </c>
      <c r="D35" s="1">
        <v>0.70050000000000001</v>
      </c>
      <c r="E35" s="1">
        <v>0.74539999999999995</v>
      </c>
      <c r="F35" s="1">
        <v>0.72219999999999995</v>
      </c>
      <c r="G35" s="3" t="str">
        <f t="shared" ref="G35:G44" si="4">"https://huggingface.co/DOOGLAK/"&amp;A35&amp;"_"&amp;B35&amp;"v"&amp;C35&amp;"_NER_Model_3Epochs_AUGMENTED"</f>
        <v>https://huggingface.co/DOOGLAK/Article_500v0_NER_Model_3Epochs_AUGMENTED</v>
      </c>
      <c r="H35" s="4" t="str">
        <f t="shared" si="1"/>
        <v>Click Me</v>
      </c>
      <c r="J35" s="5"/>
      <c r="K35" s="6"/>
      <c r="L35" s="6"/>
      <c r="M35" s="11"/>
      <c r="N35" s="11"/>
      <c r="O35" s="11"/>
      <c r="P35" s="1"/>
      <c r="Q35" s="1"/>
      <c r="R35" s="1"/>
    </row>
    <row r="36" spans="1:18" ht="16.5" x14ac:dyDescent="0.25">
      <c r="A36" s="5" t="s">
        <v>6</v>
      </c>
      <c r="B36" s="6">
        <v>500</v>
      </c>
      <c r="C36" s="6">
        <v>1</v>
      </c>
      <c r="D36" s="1">
        <v>0.74560000000000004</v>
      </c>
      <c r="E36" s="1">
        <v>0.77149999999999996</v>
      </c>
      <c r="F36" s="1">
        <v>0.75829999999999997</v>
      </c>
      <c r="G36" s="6" t="str">
        <f t="shared" si="4"/>
        <v>https://huggingface.co/DOOGLAK/Article_500v1_NER_Model_3Epochs_AUGMENTED</v>
      </c>
      <c r="H36" s="7" t="str">
        <f t="shared" si="1"/>
        <v>Click Me</v>
      </c>
      <c r="J36" s="5"/>
      <c r="K36" s="6"/>
      <c r="L36" s="6"/>
      <c r="M36" s="11"/>
      <c r="N36" s="11"/>
      <c r="O36" s="11"/>
      <c r="P36" s="1"/>
      <c r="Q36" s="1"/>
      <c r="R36" s="1"/>
    </row>
    <row r="37" spans="1:18" ht="16.5" x14ac:dyDescent="0.25">
      <c r="A37" s="5" t="s">
        <v>6</v>
      </c>
      <c r="B37" s="6">
        <v>500</v>
      </c>
      <c r="C37" s="6">
        <v>2</v>
      </c>
      <c r="D37" s="1">
        <v>0.71130000000000004</v>
      </c>
      <c r="E37" s="1">
        <v>0.75260000000000005</v>
      </c>
      <c r="F37" s="1">
        <v>0.73140000000000005</v>
      </c>
      <c r="G37" s="6" t="str">
        <f t="shared" si="4"/>
        <v>https://huggingface.co/DOOGLAK/Article_500v2_NER_Model_3Epochs_AUGMENTED</v>
      </c>
      <c r="H37" s="7" t="str">
        <f t="shared" si="1"/>
        <v>Click Me</v>
      </c>
      <c r="J37" s="5"/>
      <c r="K37" s="6"/>
      <c r="L37" s="6"/>
      <c r="M37" s="11"/>
      <c r="N37" s="11"/>
      <c r="O37" s="11"/>
      <c r="P37" s="1"/>
      <c r="Q37" s="1"/>
      <c r="R37" s="1"/>
    </row>
    <row r="38" spans="1:18" ht="16.5" x14ac:dyDescent="0.25">
      <c r="A38" s="5" t="s">
        <v>6</v>
      </c>
      <c r="B38" s="6">
        <v>500</v>
      </c>
      <c r="C38" s="6">
        <v>3</v>
      </c>
      <c r="D38" s="1">
        <v>0.72929999999999995</v>
      </c>
      <c r="E38" s="1">
        <v>0.75749999999999995</v>
      </c>
      <c r="F38" s="1">
        <v>0.74309999999999998</v>
      </c>
      <c r="G38" s="6" t="str">
        <f t="shared" si="4"/>
        <v>https://huggingface.co/DOOGLAK/Article_500v3_NER_Model_3Epochs_AUGMENTED</v>
      </c>
      <c r="H38" s="7" t="str">
        <f t="shared" si="1"/>
        <v>Click Me</v>
      </c>
      <c r="J38" s="5"/>
      <c r="K38" s="6"/>
      <c r="L38" s="6"/>
      <c r="M38" s="11"/>
      <c r="N38" s="11"/>
      <c r="O38" s="11"/>
      <c r="P38" s="1"/>
      <c r="Q38" s="1"/>
      <c r="R38" s="1"/>
    </row>
    <row r="39" spans="1:18" ht="16.5" x14ac:dyDescent="0.25">
      <c r="A39" s="5" t="s">
        <v>6</v>
      </c>
      <c r="B39" s="6">
        <v>500</v>
      </c>
      <c r="C39" s="6">
        <v>4</v>
      </c>
      <c r="D39" s="1">
        <v>0.72840000000000005</v>
      </c>
      <c r="E39" s="1">
        <v>0.75429999999999997</v>
      </c>
      <c r="F39" s="1">
        <v>0.74119999999999997</v>
      </c>
      <c r="G39" s="6" t="str">
        <f t="shared" si="4"/>
        <v>https://huggingface.co/DOOGLAK/Article_500v4_NER_Model_3Epochs_AUGMENTED</v>
      </c>
      <c r="H39" s="7" t="str">
        <f t="shared" si="1"/>
        <v>Click Me</v>
      </c>
      <c r="J39" s="5"/>
      <c r="K39" s="6"/>
      <c r="L39" s="6"/>
      <c r="M39" s="11"/>
      <c r="N39" s="11"/>
      <c r="O39" s="11"/>
      <c r="P39" s="1"/>
      <c r="Q39" s="1"/>
      <c r="R39" s="1"/>
    </row>
    <row r="40" spans="1:18" ht="16.5" x14ac:dyDescent="0.25">
      <c r="A40" s="5" t="s">
        <v>6</v>
      </c>
      <c r="B40" s="6">
        <v>500</v>
      </c>
      <c r="C40" s="6">
        <v>5</v>
      </c>
      <c r="D40" s="1">
        <v>0.73019999999999996</v>
      </c>
      <c r="E40" s="1">
        <v>0.76570000000000005</v>
      </c>
      <c r="F40" s="1">
        <v>0.74760000000000004</v>
      </c>
      <c r="G40" s="6" t="str">
        <f t="shared" si="4"/>
        <v>https://huggingface.co/DOOGLAK/Article_500v5_NER_Model_3Epochs_AUGMENTED</v>
      </c>
      <c r="H40" s="7" t="str">
        <f t="shared" si="1"/>
        <v>Click Me</v>
      </c>
      <c r="J40" s="5"/>
      <c r="K40" s="6"/>
      <c r="L40" s="6"/>
      <c r="M40" s="11"/>
      <c r="N40" s="11"/>
      <c r="O40" s="11"/>
      <c r="P40" s="1"/>
      <c r="Q40" s="1"/>
      <c r="R40" s="1"/>
    </row>
    <row r="41" spans="1:18" ht="16.5" x14ac:dyDescent="0.25">
      <c r="A41" s="5" t="s">
        <v>6</v>
      </c>
      <c r="B41" s="6">
        <v>500</v>
      </c>
      <c r="C41" s="6">
        <v>6</v>
      </c>
      <c r="D41" s="1">
        <v>0.72760000000000002</v>
      </c>
      <c r="E41" s="1">
        <v>0.76549999999999996</v>
      </c>
      <c r="F41" s="1">
        <v>0.74609999999999999</v>
      </c>
      <c r="G41" s="6" t="str">
        <f t="shared" si="4"/>
        <v>https://huggingface.co/DOOGLAK/Article_500v6_NER_Model_3Epochs_AUGMENTED</v>
      </c>
      <c r="H41" s="7" t="str">
        <f t="shared" si="1"/>
        <v>Click Me</v>
      </c>
      <c r="J41" s="5"/>
      <c r="K41" s="6"/>
      <c r="L41" s="6"/>
      <c r="M41" s="11"/>
      <c r="N41" s="11"/>
      <c r="O41" s="11"/>
      <c r="P41" s="1"/>
      <c r="Q41" s="1"/>
      <c r="R41" s="1"/>
    </row>
    <row r="42" spans="1:18" ht="16.5" x14ac:dyDescent="0.25">
      <c r="A42" s="5" t="s">
        <v>6</v>
      </c>
      <c r="B42" s="6">
        <v>500</v>
      </c>
      <c r="C42" s="6">
        <v>7</v>
      </c>
      <c r="D42" s="1">
        <v>0.72350000000000003</v>
      </c>
      <c r="E42" s="1">
        <v>0.76129999999999998</v>
      </c>
      <c r="F42" s="1">
        <v>0.7419</v>
      </c>
      <c r="G42" s="6" t="str">
        <f t="shared" si="4"/>
        <v>https://huggingface.co/DOOGLAK/Article_500v7_NER_Model_3Epochs_AUGMENTED</v>
      </c>
      <c r="H42" s="7" t="str">
        <f t="shared" si="1"/>
        <v>Click Me</v>
      </c>
      <c r="J42" s="5"/>
      <c r="K42" s="6"/>
      <c r="L42" s="6"/>
      <c r="M42" s="11"/>
      <c r="N42" s="11"/>
      <c r="O42" s="11"/>
      <c r="P42" s="1"/>
      <c r="Q42" s="1"/>
      <c r="R42" s="1"/>
    </row>
    <row r="43" spans="1:18" ht="16.5" x14ac:dyDescent="0.25">
      <c r="A43" s="5" t="s">
        <v>6</v>
      </c>
      <c r="B43" s="6">
        <v>500</v>
      </c>
      <c r="C43" s="6">
        <v>8</v>
      </c>
      <c r="D43" s="1">
        <v>0.7349</v>
      </c>
      <c r="E43" s="1">
        <v>0.75600000000000001</v>
      </c>
      <c r="F43" s="1">
        <v>0.74529999999999996</v>
      </c>
      <c r="G43" s="6" t="str">
        <f t="shared" si="4"/>
        <v>https://huggingface.co/DOOGLAK/Article_500v8_NER_Model_3Epochs_AUGMENTED</v>
      </c>
      <c r="H43" s="7" t="str">
        <f t="shared" si="1"/>
        <v>Click Me</v>
      </c>
      <c r="J43" s="5"/>
      <c r="K43" s="6"/>
      <c r="L43" s="6"/>
      <c r="M43" s="11"/>
      <c r="N43" s="11"/>
      <c r="O43" s="11"/>
      <c r="P43" s="1"/>
      <c r="Q43" s="1"/>
      <c r="R43" s="1"/>
    </row>
    <row r="44" spans="1:18" ht="17.25" thickBot="1" x14ac:dyDescent="0.3">
      <c r="A44" s="8" t="s">
        <v>6</v>
      </c>
      <c r="B44" s="9">
        <v>500</v>
      </c>
      <c r="C44" s="9">
        <v>9</v>
      </c>
      <c r="D44" s="1">
        <v>0.74380000000000002</v>
      </c>
      <c r="E44" s="1">
        <v>0.76180000000000003</v>
      </c>
      <c r="F44" s="1">
        <v>0.75270000000000004</v>
      </c>
      <c r="G44" s="9" t="str">
        <f t="shared" si="4"/>
        <v>https://huggingface.co/DOOGLAK/Article_500v9_NER_Model_3Epochs_AUGMENTED</v>
      </c>
      <c r="H44" s="10" t="str">
        <f t="shared" si="1"/>
        <v>Click Me</v>
      </c>
      <c r="J44" s="5"/>
      <c r="K44" s="6"/>
      <c r="L44" s="6"/>
      <c r="M44" s="11"/>
      <c r="N44" s="11"/>
      <c r="O44" s="11"/>
      <c r="P44" s="1"/>
      <c r="Q44" s="1"/>
      <c r="R44" s="1"/>
    </row>
    <row r="45" spans="1:18" ht="15.75" thickBot="1" x14ac:dyDescent="0.3">
      <c r="A45" s="14" t="s">
        <v>6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72.75%+-0.84%</v>
      </c>
      <c r="E45" s="15" t="str">
        <f>ROUND(AVERAGE(E35:E44)*100,2)&amp;"%+-"&amp;ROUND(1.96*_xlfn.STDEV.S(E35:E44)/SQRT(COUNT(E35:E44))*100,2)&amp;"%"</f>
        <v>75.92%+-0.47%</v>
      </c>
      <c r="F45" s="15" t="str">
        <f>ROUND(AVERAGE(F35:F44)*100,2)&amp;"%+-"&amp;ROUND(1.96*_xlfn.STDEV.S(F35:F44)/SQRT(COUNT(F35:F44))*100,2)&amp;"%"</f>
        <v>74.3%+-0.63%</v>
      </c>
      <c r="G45" s="15" t="s">
        <v>10</v>
      </c>
      <c r="H45" s="16" t="s">
        <v>10</v>
      </c>
      <c r="J45" s="21"/>
      <c r="K45" s="21"/>
      <c r="L45" s="21"/>
      <c r="M45" s="21"/>
      <c r="N45" s="21"/>
      <c r="O45" s="21"/>
      <c r="P45" s="15"/>
      <c r="Q45" s="15"/>
      <c r="R45" s="15"/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FA7B-303B-4418-BDAB-DF511499FDF3}">
  <dimension ref="A1:R45"/>
  <sheetViews>
    <sheetView topLeftCell="A32" workbookViewId="0">
      <selection activeCell="F59" sqref="F59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10.42578125" bestFit="1" customWidth="1"/>
    <col min="4" max="6" width="14.140625" bestFit="1" customWidth="1"/>
    <col min="13" max="13" width="12" bestFit="1" customWidth="1"/>
    <col min="14" max="14" width="4.5703125" bestFit="1" customWidth="1"/>
    <col min="15" max="15" width="10.42578125" bestFit="1" customWidth="1"/>
    <col min="16" max="18" width="14.140625" bestFit="1" customWidth="1"/>
  </cols>
  <sheetData>
    <row r="1" spans="1:18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8</v>
      </c>
      <c r="H1" s="19" t="s">
        <v>7</v>
      </c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P1" s="18"/>
      <c r="Q1" s="18"/>
      <c r="R1" s="18"/>
    </row>
    <row r="2" spans="1:18" ht="17.25" x14ac:dyDescent="0.3">
      <c r="A2" s="5" t="s">
        <v>11</v>
      </c>
      <c r="B2" s="6">
        <v>50</v>
      </c>
      <c r="C2" s="6">
        <v>0</v>
      </c>
      <c r="D2" s="1">
        <v>2.3300000000000001E-2</v>
      </c>
      <c r="E2" s="1">
        <v>2.0000000000000001E-4</v>
      </c>
      <c r="F2" s="1">
        <v>5.0000000000000001E-4</v>
      </c>
      <c r="G2" s="6" t="str">
        <f>"https://huggingface.co/DOOGLAK/"&amp;A2&amp;"_"&amp;B2&amp;"v"&amp;C2&amp;"_NER_Model_3Epochs_AUGMENTED"</f>
        <v>https://huggingface.co/DOOGLAK/Tagged_One_50v0_NER_Model_3Epochs_AUGMENTED</v>
      </c>
      <c r="H2" s="7" t="str">
        <f>HYPERLINK(G2,"Click Me")</f>
        <v>Click Me</v>
      </c>
      <c r="J2" s="5" t="str">
        <f>A2</f>
        <v>Tagged_One</v>
      </c>
      <c r="K2" s="6">
        <f>B2</f>
        <v>50</v>
      </c>
      <c r="L2" s="6">
        <f>C2</f>
        <v>0</v>
      </c>
      <c r="M2" s="11"/>
      <c r="N2" s="11"/>
      <c r="O2" s="11">
        <f>F2-'ARTICLE VARIANT'!F2</f>
        <v>-3.0300000000000001E-2</v>
      </c>
      <c r="P2" s="1"/>
      <c r="Q2" s="1"/>
      <c r="R2" s="1"/>
    </row>
    <row r="3" spans="1:18" ht="17.25" x14ac:dyDescent="0.3">
      <c r="A3" s="5" t="s">
        <v>11</v>
      </c>
      <c r="B3" s="6">
        <v>50</v>
      </c>
      <c r="C3" s="6">
        <v>1</v>
      </c>
      <c r="D3" s="1">
        <v>0.19070000000000001</v>
      </c>
      <c r="E3" s="1">
        <v>2.7099999999999999E-2</v>
      </c>
      <c r="F3" s="1">
        <v>4.7500000000000001E-2</v>
      </c>
      <c r="G3" s="6" t="str">
        <f t="shared" ref="G3:G11" si="0">"https://huggingface.co/DOOGLAK/"&amp;A3&amp;"_"&amp;B3&amp;"v"&amp;C3&amp;"_NER_Model_3Epochs_AUGMENTED"</f>
        <v>https://huggingface.co/DOOGLAK/Tagged_One_50v1_NER_Model_3Epochs_AUGMENTED</v>
      </c>
      <c r="H3" s="7" t="str">
        <f t="shared" ref="H3:H44" si="1">HYPERLINK(G3,"Click Me")</f>
        <v>Click Me</v>
      </c>
      <c r="J3" s="5" t="str">
        <f t="shared" ref="J3:L11" si="2">A3</f>
        <v>Tagged_One</v>
      </c>
      <c r="K3" s="6">
        <f t="shared" si="2"/>
        <v>50</v>
      </c>
      <c r="L3" s="6">
        <f t="shared" si="2"/>
        <v>1</v>
      </c>
      <c r="M3" s="11"/>
      <c r="N3" s="11"/>
      <c r="O3" s="11">
        <f>F3-'ARTICLE VARIANT'!F3</f>
        <v>-0.12859999999999999</v>
      </c>
      <c r="P3" s="1"/>
      <c r="Q3" s="1"/>
      <c r="R3" s="1"/>
    </row>
    <row r="4" spans="1:18" ht="17.25" x14ac:dyDescent="0.3">
      <c r="A4" s="5" t="s">
        <v>11</v>
      </c>
      <c r="B4" s="6">
        <v>50</v>
      </c>
      <c r="C4" s="6">
        <v>2</v>
      </c>
      <c r="D4" s="1">
        <v>0.125</v>
      </c>
      <c r="E4" s="1">
        <v>6.9999999999999999E-4</v>
      </c>
      <c r="F4" s="1">
        <v>1.5E-3</v>
      </c>
      <c r="G4" s="6" t="str">
        <f t="shared" si="0"/>
        <v>https://huggingface.co/DOOGLAK/Tagged_One_50v2_NER_Model_3Epochs_AUGMENTED</v>
      </c>
      <c r="H4" s="7" t="str">
        <f t="shared" si="1"/>
        <v>Click Me</v>
      </c>
      <c r="J4" s="5" t="str">
        <f t="shared" si="2"/>
        <v>Tagged_One</v>
      </c>
      <c r="K4" s="6">
        <f t="shared" si="2"/>
        <v>50</v>
      </c>
      <c r="L4" s="6">
        <f t="shared" si="2"/>
        <v>2</v>
      </c>
      <c r="M4" s="11"/>
      <c r="N4" s="11"/>
      <c r="O4" s="11">
        <f>F4-'ARTICLE VARIANT'!F4</f>
        <v>-0.15409999999999999</v>
      </c>
      <c r="P4" s="1"/>
      <c r="Q4" s="1"/>
      <c r="R4" s="1"/>
    </row>
    <row r="5" spans="1:18" ht="17.25" x14ac:dyDescent="0.3">
      <c r="A5" s="5" t="s">
        <v>11</v>
      </c>
      <c r="B5" s="6">
        <v>50</v>
      </c>
      <c r="C5" s="6">
        <v>3</v>
      </c>
      <c r="D5" s="1">
        <v>0.13109999999999999</v>
      </c>
      <c r="E5" s="1">
        <v>6.6E-3</v>
      </c>
      <c r="F5" s="1">
        <v>1.26E-2</v>
      </c>
      <c r="G5" s="6" t="str">
        <f t="shared" si="0"/>
        <v>https://huggingface.co/DOOGLAK/Tagged_One_50v3_NER_Model_3Epochs_AUGMENTED</v>
      </c>
      <c r="H5" s="7" t="str">
        <f t="shared" si="1"/>
        <v>Click Me</v>
      </c>
      <c r="J5" s="5" t="str">
        <f t="shared" si="2"/>
        <v>Tagged_One</v>
      </c>
      <c r="K5" s="6">
        <f t="shared" si="2"/>
        <v>50</v>
      </c>
      <c r="L5" s="6">
        <f t="shared" si="2"/>
        <v>3</v>
      </c>
      <c r="M5" s="11"/>
      <c r="N5" s="11"/>
      <c r="O5" s="11">
        <f>F5-'ARTICLE VARIANT'!F5</f>
        <v>-0.123</v>
      </c>
      <c r="P5" s="1"/>
      <c r="Q5" s="1"/>
      <c r="R5" s="1"/>
    </row>
    <row r="6" spans="1:18" ht="17.25" x14ac:dyDescent="0.3">
      <c r="A6" s="5" t="s">
        <v>11</v>
      </c>
      <c r="B6" s="6">
        <v>50</v>
      </c>
      <c r="C6" s="6">
        <v>4</v>
      </c>
      <c r="D6" s="1">
        <v>0.35599999999999998</v>
      </c>
      <c r="E6" s="1">
        <v>4.2099999999999999E-2</v>
      </c>
      <c r="F6" s="1">
        <v>7.5200000000000003E-2</v>
      </c>
      <c r="G6" s="6" t="str">
        <f t="shared" si="0"/>
        <v>https://huggingface.co/DOOGLAK/Tagged_One_50v4_NER_Model_3Epochs_AUGMENTED</v>
      </c>
      <c r="H6" s="7" t="str">
        <f t="shared" si="1"/>
        <v>Click Me</v>
      </c>
      <c r="J6" s="5" t="str">
        <f t="shared" si="2"/>
        <v>Tagged_One</v>
      </c>
      <c r="K6" s="6">
        <f t="shared" si="2"/>
        <v>50</v>
      </c>
      <c r="L6" s="6">
        <f t="shared" si="2"/>
        <v>4</v>
      </c>
      <c r="M6" s="11"/>
      <c r="N6" s="11"/>
      <c r="O6" s="11">
        <f>F6-'ARTICLE VARIANT'!F6</f>
        <v>-0.13229999999999997</v>
      </c>
      <c r="P6" s="1"/>
      <c r="Q6" s="1"/>
      <c r="R6" s="1"/>
    </row>
    <row r="7" spans="1:18" ht="17.25" x14ac:dyDescent="0.3">
      <c r="A7" s="5" t="s">
        <v>11</v>
      </c>
      <c r="B7" s="6">
        <v>50</v>
      </c>
      <c r="C7" s="6">
        <v>5</v>
      </c>
      <c r="D7" s="1">
        <v>0.1164</v>
      </c>
      <c r="E7" s="1">
        <v>8.3000000000000001E-3</v>
      </c>
      <c r="F7" s="1">
        <v>1.54E-2</v>
      </c>
      <c r="G7" s="6" t="str">
        <f t="shared" si="0"/>
        <v>https://huggingface.co/DOOGLAK/Tagged_One_50v5_NER_Model_3Epochs_AUGMENTED</v>
      </c>
      <c r="H7" s="7" t="str">
        <f t="shared" si="1"/>
        <v>Click Me</v>
      </c>
      <c r="J7" s="5" t="str">
        <f t="shared" si="2"/>
        <v>Tagged_One</v>
      </c>
      <c r="K7" s="6">
        <f t="shared" si="2"/>
        <v>50</v>
      </c>
      <c r="L7" s="6">
        <f t="shared" si="2"/>
        <v>5</v>
      </c>
      <c r="M7" s="11"/>
      <c r="N7" s="11"/>
      <c r="O7" s="11">
        <f>F7-'ARTICLE VARIANT'!F7</f>
        <v>-0.17780000000000001</v>
      </c>
      <c r="P7" s="1"/>
      <c r="Q7" s="1"/>
      <c r="R7" s="1"/>
    </row>
    <row r="8" spans="1:18" ht="17.25" x14ac:dyDescent="0.3">
      <c r="A8" s="5" t="s">
        <v>11</v>
      </c>
      <c r="B8" s="6">
        <v>50</v>
      </c>
      <c r="C8" s="6">
        <v>6</v>
      </c>
      <c r="D8" s="1">
        <v>6.25E-2</v>
      </c>
      <c r="E8" s="1">
        <v>5.0000000000000001E-4</v>
      </c>
      <c r="F8" s="1">
        <v>1E-3</v>
      </c>
      <c r="G8" s="6" t="str">
        <f t="shared" si="0"/>
        <v>https://huggingface.co/DOOGLAK/Tagged_One_50v6_NER_Model_3Epochs_AUGMENTED</v>
      </c>
      <c r="H8" s="7" t="str">
        <f t="shared" si="1"/>
        <v>Click Me</v>
      </c>
      <c r="J8" s="5" t="str">
        <f t="shared" si="2"/>
        <v>Tagged_One</v>
      </c>
      <c r="K8" s="6">
        <f t="shared" si="2"/>
        <v>50</v>
      </c>
      <c r="L8" s="6">
        <f t="shared" si="2"/>
        <v>6</v>
      </c>
      <c r="M8" s="11"/>
      <c r="N8" s="11"/>
      <c r="O8" s="11">
        <f>F8-'ARTICLE VARIANT'!F8</f>
        <v>-3.0800000000000001E-2</v>
      </c>
      <c r="P8" s="1"/>
      <c r="Q8" s="1"/>
      <c r="R8" s="1"/>
    </row>
    <row r="9" spans="1:18" ht="17.25" x14ac:dyDescent="0.3">
      <c r="A9" s="5" t="s">
        <v>11</v>
      </c>
      <c r="B9" s="6">
        <v>50</v>
      </c>
      <c r="C9" s="6">
        <v>7</v>
      </c>
      <c r="D9" s="1">
        <v>0</v>
      </c>
      <c r="E9" s="1">
        <v>0</v>
      </c>
      <c r="F9" s="1">
        <v>0</v>
      </c>
      <c r="G9" s="6" t="str">
        <f t="shared" si="0"/>
        <v>https://huggingface.co/DOOGLAK/Tagged_One_50v7_NER_Model_3Epochs_AUGMENTED</v>
      </c>
      <c r="H9" s="7" t="str">
        <f t="shared" si="1"/>
        <v>Click Me</v>
      </c>
      <c r="J9" s="5" t="str">
        <f t="shared" si="2"/>
        <v>Tagged_One</v>
      </c>
      <c r="K9" s="6">
        <f t="shared" si="2"/>
        <v>50</v>
      </c>
      <c r="L9" s="6">
        <f t="shared" si="2"/>
        <v>7</v>
      </c>
      <c r="M9" s="11"/>
      <c r="N9" s="11"/>
      <c r="O9" s="11">
        <f>F9-'ARTICLE VARIANT'!F9</f>
        <v>-3.2099999999999997E-2</v>
      </c>
      <c r="P9" s="1"/>
      <c r="Q9" s="1"/>
      <c r="R9" s="1"/>
    </row>
    <row r="10" spans="1:18" ht="17.25" x14ac:dyDescent="0.3">
      <c r="A10" s="5" t="s">
        <v>11</v>
      </c>
      <c r="B10" s="6">
        <v>50</v>
      </c>
      <c r="C10" s="6">
        <v>8</v>
      </c>
      <c r="D10" s="1">
        <v>9.1700000000000004E-2</v>
      </c>
      <c r="E10" s="1">
        <v>5.4000000000000003E-3</v>
      </c>
      <c r="F10" s="1">
        <v>1.0200000000000001E-2</v>
      </c>
      <c r="G10" s="6" t="str">
        <f t="shared" si="0"/>
        <v>https://huggingface.co/DOOGLAK/Tagged_One_50v8_NER_Model_3Epochs_AUGMENTED</v>
      </c>
      <c r="H10" s="7" t="str">
        <f t="shared" si="1"/>
        <v>Click Me</v>
      </c>
      <c r="J10" s="5" t="str">
        <f t="shared" si="2"/>
        <v>Tagged_One</v>
      </c>
      <c r="K10" s="6">
        <f t="shared" si="2"/>
        <v>50</v>
      </c>
      <c r="L10" s="6">
        <f t="shared" si="2"/>
        <v>8</v>
      </c>
      <c r="M10" s="11"/>
      <c r="N10" s="11"/>
      <c r="O10" s="11">
        <f>F10-'ARTICLE VARIANT'!F10</f>
        <v>-0.15849999999999997</v>
      </c>
      <c r="P10" s="1"/>
      <c r="Q10" s="1"/>
      <c r="R10" s="1"/>
    </row>
    <row r="11" spans="1:18" ht="18" thickBot="1" x14ac:dyDescent="0.35">
      <c r="A11" s="5" t="s">
        <v>11</v>
      </c>
      <c r="B11" s="6">
        <v>50</v>
      </c>
      <c r="C11" s="6">
        <v>9</v>
      </c>
      <c r="D11" s="1">
        <v>0.5</v>
      </c>
      <c r="E11" s="1">
        <v>2.0000000000000001E-4</v>
      </c>
      <c r="F11" s="1">
        <v>5.0000000000000001E-4</v>
      </c>
      <c r="G11" s="6" t="str">
        <f t="shared" si="0"/>
        <v>https://huggingface.co/DOOGLAK/Tagged_One_50v9_NER_Model_3Epochs_AUGMENTED</v>
      </c>
      <c r="H11" s="7" t="str">
        <f t="shared" si="1"/>
        <v>Click Me</v>
      </c>
      <c r="J11" s="5" t="str">
        <f t="shared" si="2"/>
        <v>Tagged_One</v>
      </c>
      <c r="K11" s="6">
        <f t="shared" si="2"/>
        <v>50</v>
      </c>
      <c r="L11" s="6">
        <f t="shared" si="2"/>
        <v>9</v>
      </c>
      <c r="M11" s="11"/>
      <c r="N11" s="11"/>
      <c r="O11" s="11">
        <f>F11-'ARTICLE VARIANT'!F11</f>
        <v>-7.3200000000000001E-2</v>
      </c>
      <c r="P11" s="1"/>
      <c r="Q11" s="1"/>
      <c r="R11" s="1"/>
    </row>
    <row r="12" spans="1:18" ht="15.75" thickBot="1" x14ac:dyDescent="0.3">
      <c r="A12" s="14" t="str">
        <f>A11</f>
        <v>Tagged_One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15.97%+-9.63%</v>
      </c>
      <c r="E12" s="15" t="str">
        <f>ROUND(AVERAGE(E2:E11)*100,2)&amp;"%+-"&amp;ROUND(1.96*_xlfn.STDEV.S(E2:E11)/SQRT(COUNT(E2:E11))*100,2)&amp;"%"</f>
        <v>0.91%+-0.88%</v>
      </c>
      <c r="F12" s="15" t="str">
        <f>ROUND(AVERAGE(F2:F11)*100,2)&amp;"%+-"&amp;ROUND(1.96*_xlfn.STDEV.S(F2:F11)/SQRT(COUNT(F2:F11))*100,2)&amp;"%"</f>
        <v>1.64%+-1.56%</v>
      </c>
      <c r="G12" s="15" t="s">
        <v>10</v>
      </c>
      <c r="H12" s="16" t="s">
        <v>10</v>
      </c>
      <c r="J12" s="21" t="str">
        <f>IF(ABS(AVERAGE(O2:O11)/_xlfn.STDEV.S(O2:O11))&gt;2.262,"NO DIFF","DIFF")</f>
        <v>DIFF</v>
      </c>
      <c r="K12" s="21"/>
      <c r="L12" s="21"/>
      <c r="M12" s="21"/>
      <c r="N12" s="21"/>
      <c r="O12" s="21"/>
      <c r="P12" s="15"/>
      <c r="Q12" s="15"/>
      <c r="R12" s="15"/>
    </row>
    <row r="13" spans="1:18" ht="17.25" x14ac:dyDescent="0.3">
      <c r="A13" s="5" t="s">
        <v>11</v>
      </c>
      <c r="B13" s="6">
        <v>100</v>
      </c>
      <c r="C13" s="6">
        <v>0</v>
      </c>
      <c r="D13" s="1">
        <v>0.16900000000000001</v>
      </c>
      <c r="E13" s="1">
        <v>8.9899999999999994E-2</v>
      </c>
      <c r="F13" s="1">
        <v>0.1173</v>
      </c>
      <c r="G13" s="6" t="str">
        <f t="shared" ref="G13:G22" si="3">"https://huggingface.co/DOOGLAK/"&amp;A13&amp;"_"&amp;B13&amp;"v"&amp;C13&amp;"_NER_Model_3Epochs_AUGMENTED"</f>
        <v>https://huggingface.co/DOOGLAK/Tagged_One_100v0_NER_Model_3Epochs_AUGMENTED</v>
      </c>
      <c r="H13" s="7" t="str">
        <f t="shared" si="1"/>
        <v>Click Me</v>
      </c>
      <c r="J13" s="5" t="str">
        <f>A13</f>
        <v>Tagged_One</v>
      </c>
      <c r="K13" s="6">
        <f>B13</f>
        <v>100</v>
      </c>
      <c r="L13" s="6">
        <f>C13</f>
        <v>0</v>
      </c>
      <c r="M13" s="11"/>
      <c r="N13" s="11"/>
      <c r="O13" s="11">
        <f>F13-'ARTICLE VARIANT'!F13</f>
        <v>-0.25489999999999996</v>
      </c>
      <c r="P13" s="1"/>
      <c r="Q13" s="1"/>
      <c r="R13" s="1"/>
    </row>
    <row r="14" spans="1:18" ht="17.25" x14ac:dyDescent="0.3">
      <c r="A14" s="5" t="s">
        <v>11</v>
      </c>
      <c r="B14" s="6">
        <v>100</v>
      </c>
      <c r="C14" s="6">
        <v>1</v>
      </c>
      <c r="D14" s="1">
        <v>0.23250000000000001</v>
      </c>
      <c r="E14" s="1">
        <v>0.1424</v>
      </c>
      <c r="F14" s="1">
        <v>0.17660000000000001</v>
      </c>
      <c r="G14" s="6" t="str">
        <f t="shared" si="3"/>
        <v>https://huggingface.co/DOOGLAK/Tagged_One_100v1_NER_Model_3Epochs_AUGMENTED</v>
      </c>
      <c r="H14" s="7" t="str">
        <f t="shared" si="1"/>
        <v>Click Me</v>
      </c>
      <c r="J14" s="5" t="str">
        <f t="shared" ref="J14:L22" si="4">A14</f>
        <v>Tagged_One</v>
      </c>
      <c r="K14" s="6">
        <f t="shared" si="4"/>
        <v>100</v>
      </c>
      <c r="L14" s="6">
        <f t="shared" si="4"/>
        <v>1</v>
      </c>
      <c r="M14" s="11"/>
      <c r="N14" s="11"/>
      <c r="O14" s="11">
        <f>F14-'ARTICLE VARIANT'!F14</f>
        <v>-0.28620000000000001</v>
      </c>
      <c r="P14" s="1"/>
      <c r="Q14" s="1"/>
      <c r="R14" s="1"/>
    </row>
    <row r="15" spans="1:18" ht="17.25" x14ac:dyDescent="0.3">
      <c r="A15" s="5" t="s">
        <v>11</v>
      </c>
      <c r="B15" s="6">
        <v>100</v>
      </c>
      <c r="C15" s="6">
        <v>2</v>
      </c>
      <c r="D15" s="1">
        <v>0.29020000000000001</v>
      </c>
      <c r="E15" s="1">
        <v>0.12859999999999999</v>
      </c>
      <c r="F15" s="1">
        <v>0.1782</v>
      </c>
      <c r="G15" s="6" t="str">
        <f t="shared" si="3"/>
        <v>https://huggingface.co/DOOGLAK/Tagged_One_100v2_NER_Model_3Epochs_AUGMENTED</v>
      </c>
      <c r="H15" s="7" t="str">
        <f t="shared" si="1"/>
        <v>Click Me</v>
      </c>
      <c r="J15" s="5" t="str">
        <f t="shared" si="4"/>
        <v>Tagged_One</v>
      </c>
      <c r="K15" s="6">
        <f t="shared" si="4"/>
        <v>100</v>
      </c>
      <c r="L15" s="6">
        <f t="shared" si="4"/>
        <v>2</v>
      </c>
      <c r="M15" s="11"/>
      <c r="N15" s="11"/>
      <c r="O15" s="11">
        <f>F15-'ARTICLE VARIANT'!F15</f>
        <v>-0.25680000000000003</v>
      </c>
      <c r="P15" s="1"/>
      <c r="Q15" s="1"/>
      <c r="R15" s="1"/>
    </row>
    <row r="16" spans="1:18" ht="17.25" x14ac:dyDescent="0.3">
      <c r="A16" s="5" t="s">
        <v>11</v>
      </c>
      <c r="B16" s="6">
        <v>100</v>
      </c>
      <c r="C16" s="6">
        <v>3</v>
      </c>
      <c r="D16" s="1">
        <v>0.2056</v>
      </c>
      <c r="E16" s="1">
        <v>8.9599999999999999E-2</v>
      </c>
      <c r="F16" s="1">
        <v>0.12479999999999999</v>
      </c>
      <c r="G16" s="6" t="str">
        <f t="shared" si="3"/>
        <v>https://huggingface.co/DOOGLAK/Tagged_One_100v3_NER_Model_3Epochs_AUGMENTED</v>
      </c>
      <c r="H16" s="7" t="str">
        <f t="shared" si="1"/>
        <v>Click Me</v>
      </c>
      <c r="J16" s="5" t="str">
        <f t="shared" si="4"/>
        <v>Tagged_One</v>
      </c>
      <c r="K16" s="6">
        <f t="shared" si="4"/>
        <v>100</v>
      </c>
      <c r="L16" s="6">
        <f t="shared" si="4"/>
        <v>3</v>
      </c>
      <c r="M16" s="11"/>
      <c r="N16" s="11"/>
      <c r="O16" s="11">
        <f>F16-'ARTICLE VARIANT'!F16</f>
        <v>-0.19589999999999999</v>
      </c>
      <c r="P16" s="1"/>
      <c r="Q16" s="1"/>
      <c r="R16" s="1"/>
    </row>
    <row r="17" spans="1:18" ht="17.25" x14ac:dyDescent="0.3">
      <c r="A17" s="5" t="s">
        <v>11</v>
      </c>
      <c r="B17" s="6">
        <v>100</v>
      </c>
      <c r="C17" s="6">
        <v>4</v>
      </c>
      <c r="D17" s="1">
        <v>0.16489999999999999</v>
      </c>
      <c r="E17" s="1">
        <v>8.1799999999999998E-2</v>
      </c>
      <c r="F17" s="1">
        <v>0.10929999999999999</v>
      </c>
      <c r="G17" s="6" t="str">
        <f t="shared" si="3"/>
        <v>https://huggingface.co/DOOGLAK/Tagged_One_100v4_NER_Model_3Epochs_AUGMENTED</v>
      </c>
      <c r="H17" s="7" t="str">
        <f t="shared" si="1"/>
        <v>Click Me</v>
      </c>
      <c r="J17" s="5" t="str">
        <f t="shared" si="4"/>
        <v>Tagged_One</v>
      </c>
      <c r="K17" s="6">
        <f t="shared" si="4"/>
        <v>100</v>
      </c>
      <c r="L17" s="6">
        <f t="shared" si="4"/>
        <v>4</v>
      </c>
      <c r="M17" s="11"/>
      <c r="N17" s="11"/>
      <c r="O17" s="11">
        <f>F17-'ARTICLE VARIANT'!F17</f>
        <v>-0.28289999999999998</v>
      </c>
      <c r="P17" s="1"/>
      <c r="Q17" s="1"/>
      <c r="R17" s="1"/>
    </row>
    <row r="18" spans="1:18" ht="17.25" x14ac:dyDescent="0.3">
      <c r="A18" s="5" t="s">
        <v>11</v>
      </c>
      <c r="B18" s="6">
        <v>100</v>
      </c>
      <c r="C18" s="6">
        <v>5</v>
      </c>
      <c r="D18" s="1">
        <v>0.27910000000000001</v>
      </c>
      <c r="E18" s="1">
        <v>0.21440000000000001</v>
      </c>
      <c r="F18" s="1">
        <v>0.24249999999999999</v>
      </c>
      <c r="G18" s="6" t="str">
        <f t="shared" si="3"/>
        <v>https://huggingface.co/DOOGLAK/Tagged_One_100v5_NER_Model_3Epochs_AUGMENTED</v>
      </c>
      <c r="H18" s="7" t="str">
        <f t="shared" si="1"/>
        <v>Click Me</v>
      </c>
      <c r="J18" s="5" t="str">
        <f t="shared" si="4"/>
        <v>Tagged_One</v>
      </c>
      <c r="K18" s="6">
        <f t="shared" si="4"/>
        <v>100</v>
      </c>
      <c r="L18" s="6">
        <f t="shared" si="4"/>
        <v>5</v>
      </c>
      <c r="M18" s="11"/>
      <c r="N18" s="11"/>
      <c r="O18" s="11">
        <f>F18-'ARTICLE VARIANT'!F18</f>
        <v>-0.25059999999999999</v>
      </c>
      <c r="P18" s="1"/>
      <c r="Q18" s="1"/>
      <c r="R18" s="1"/>
    </row>
    <row r="19" spans="1:18" ht="17.25" x14ac:dyDescent="0.3">
      <c r="A19" s="5" t="s">
        <v>11</v>
      </c>
      <c r="B19" s="6">
        <v>100</v>
      </c>
      <c r="C19" s="6">
        <v>6</v>
      </c>
      <c r="D19" s="1">
        <v>0.24410000000000001</v>
      </c>
      <c r="E19" s="1">
        <v>0.1391</v>
      </c>
      <c r="F19" s="1">
        <v>0.1772</v>
      </c>
      <c r="G19" s="6" t="str">
        <f t="shared" si="3"/>
        <v>https://huggingface.co/DOOGLAK/Tagged_One_100v6_NER_Model_3Epochs_AUGMENTED</v>
      </c>
      <c r="H19" s="7" t="str">
        <f t="shared" si="1"/>
        <v>Click Me</v>
      </c>
      <c r="J19" s="5" t="str">
        <f t="shared" si="4"/>
        <v>Tagged_One</v>
      </c>
      <c r="K19" s="6">
        <f t="shared" si="4"/>
        <v>100</v>
      </c>
      <c r="L19" s="6">
        <f t="shared" si="4"/>
        <v>6</v>
      </c>
      <c r="M19" s="11"/>
      <c r="N19" s="11"/>
      <c r="O19" s="11">
        <f>F19-'ARTICLE VARIANT'!F19</f>
        <v>-0.32909999999999995</v>
      </c>
      <c r="P19" s="1"/>
      <c r="Q19" s="1"/>
      <c r="R19" s="1"/>
    </row>
    <row r="20" spans="1:18" ht="17.25" x14ac:dyDescent="0.3">
      <c r="A20" s="5" t="s">
        <v>11</v>
      </c>
      <c r="B20" s="6">
        <v>100</v>
      </c>
      <c r="C20" s="6">
        <v>7</v>
      </c>
      <c r="D20" s="1">
        <v>0.2402</v>
      </c>
      <c r="E20" s="1">
        <v>0.1069</v>
      </c>
      <c r="F20" s="1">
        <v>0.14799999999999999</v>
      </c>
      <c r="G20" s="6" t="str">
        <f t="shared" si="3"/>
        <v>https://huggingface.co/DOOGLAK/Tagged_One_100v7_NER_Model_3Epochs_AUGMENTED</v>
      </c>
      <c r="H20" s="7" t="str">
        <f t="shared" si="1"/>
        <v>Click Me</v>
      </c>
      <c r="J20" s="5" t="str">
        <f t="shared" si="4"/>
        <v>Tagged_One</v>
      </c>
      <c r="K20" s="6">
        <f t="shared" si="4"/>
        <v>100</v>
      </c>
      <c r="L20" s="6">
        <f t="shared" si="4"/>
        <v>7</v>
      </c>
      <c r="M20" s="11"/>
      <c r="N20" s="11"/>
      <c r="O20" s="11">
        <f>F20-'ARTICLE VARIANT'!F20</f>
        <v>-0.21630000000000002</v>
      </c>
      <c r="P20" s="1"/>
      <c r="Q20" s="1"/>
      <c r="R20" s="1"/>
    </row>
    <row r="21" spans="1:18" ht="17.25" x14ac:dyDescent="0.3">
      <c r="A21" s="5" t="s">
        <v>11</v>
      </c>
      <c r="B21" s="6">
        <v>100</v>
      </c>
      <c r="C21" s="6">
        <v>8</v>
      </c>
      <c r="D21" s="1">
        <v>0.1885</v>
      </c>
      <c r="E21" s="1">
        <v>4.9799999999999997E-2</v>
      </c>
      <c r="F21" s="1">
        <v>7.8799999999999995E-2</v>
      </c>
      <c r="G21" s="6" t="str">
        <f t="shared" si="3"/>
        <v>https://huggingface.co/DOOGLAK/Tagged_One_100v8_NER_Model_3Epochs_AUGMENTED</v>
      </c>
      <c r="H21" s="7" t="str">
        <f t="shared" si="1"/>
        <v>Click Me</v>
      </c>
      <c r="J21" s="5" t="str">
        <f t="shared" si="4"/>
        <v>Tagged_One</v>
      </c>
      <c r="K21" s="6">
        <f t="shared" si="4"/>
        <v>100</v>
      </c>
      <c r="L21" s="6">
        <f t="shared" si="4"/>
        <v>8</v>
      </c>
      <c r="M21" s="11"/>
      <c r="N21" s="11"/>
      <c r="O21" s="11">
        <f>F21-'ARTICLE VARIANT'!F21</f>
        <v>-0.2258</v>
      </c>
      <c r="P21" s="1"/>
      <c r="Q21" s="1"/>
      <c r="R21" s="1"/>
    </row>
    <row r="22" spans="1:18" ht="18" thickBot="1" x14ac:dyDescent="0.35">
      <c r="A22" s="5" t="s">
        <v>11</v>
      </c>
      <c r="B22" s="6">
        <v>100</v>
      </c>
      <c r="C22" s="6">
        <v>9</v>
      </c>
      <c r="D22" s="1">
        <v>0.30399999999999999</v>
      </c>
      <c r="E22" s="1">
        <v>0.2132</v>
      </c>
      <c r="F22" s="1">
        <v>0.25059999999999999</v>
      </c>
      <c r="G22" s="6" t="str">
        <f t="shared" si="3"/>
        <v>https://huggingface.co/DOOGLAK/Tagged_One_100v9_NER_Model_3Epochs_AUGMENTED</v>
      </c>
      <c r="H22" s="7" t="str">
        <f t="shared" si="1"/>
        <v>Click Me</v>
      </c>
      <c r="J22" s="5" t="str">
        <f t="shared" si="4"/>
        <v>Tagged_One</v>
      </c>
      <c r="K22" s="6">
        <f t="shared" si="4"/>
        <v>100</v>
      </c>
      <c r="L22" s="6">
        <f t="shared" si="4"/>
        <v>9</v>
      </c>
      <c r="M22" s="11"/>
      <c r="N22" s="11"/>
      <c r="O22" s="11">
        <f>F22-'ARTICLE VARIANT'!F22</f>
        <v>-0.25900000000000006</v>
      </c>
      <c r="P22" s="1"/>
      <c r="Q22" s="1"/>
      <c r="R22" s="1"/>
    </row>
    <row r="23" spans="1:18" ht="15.75" thickBot="1" x14ac:dyDescent="0.3">
      <c r="A23" s="14" t="str">
        <f>A22</f>
        <v>Tagged_One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23.18%+-3.07%</v>
      </c>
      <c r="E23" s="15" t="str">
        <f>ROUND(AVERAGE(E13:E22)*100,2)&amp;"%+-"&amp;ROUND(1.96*_xlfn.STDEV.S(E13:E22)/SQRT(COUNT(E13:E22))*100,2)&amp;"%"</f>
        <v>12.56%+-3.37%</v>
      </c>
      <c r="F23" s="15" t="str">
        <f>ROUND(AVERAGE(F13:F22)*100,2)&amp;"%+-"&amp;ROUND(1.96*_xlfn.STDEV.S(F13:F22)/SQRT(COUNT(F13:F22))*100,2)&amp;"%"</f>
        <v>16.03%+-3.47%</v>
      </c>
      <c r="G23" s="15" t="s">
        <v>10</v>
      </c>
      <c r="H23" s="16" t="s">
        <v>10</v>
      </c>
      <c r="J23" s="21" t="str">
        <f>IF(ABS(AVERAGE(O13:O22)/_xlfn.STDEV.S(O13:O22))&gt;2.262,"NO DIFF","DIFF")</f>
        <v>NO DIFF</v>
      </c>
      <c r="K23" s="21"/>
      <c r="L23" s="21"/>
      <c r="M23" s="21"/>
      <c r="N23" s="21"/>
      <c r="O23" s="21"/>
      <c r="P23" s="15" t="s">
        <v>20</v>
      </c>
      <c r="Q23" s="15"/>
      <c r="R23" s="15"/>
    </row>
    <row r="24" spans="1:18" ht="17.25" x14ac:dyDescent="0.3">
      <c r="A24" s="5" t="s">
        <v>11</v>
      </c>
      <c r="B24" s="6">
        <v>250</v>
      </c>
      <c r="C24" s="6">
        <v>0</v>
      </c>
      <c r="D24" s="1">
        <v>0.51249999999999996</v>
      </c>
      <c r="E24" s="1">
        <v>0.36940000000000001</v>
      </c>
      <c r="F24" s="1">
        <v>0.4294</v>
      </c>
      <c r="G24" s="6" t="str">
        <f t="shared" ref="G24:G33" si="5">"https://huggingface.co/DOOGLAK/"&amp;A24&amp;"_"&amp;B24&amp;"v"&amp;C24&amp;"_NER_Model_3Epochs_AUGMENTED"</f>
        <v>https://huggingface.co/DOOGLAK/Tagged_One_250v0_NER_Model_3Epochs_AUGMENTED</v>
      </c>
      <c r="H24" s="7" t="str">
        <f t="shared" si="1"/>
        <v>Click Me</v>
      </c>
      <c r="J24" s="5" t="str">
        <f>A24</f>
        <v>Tagged_One</v>
      </c>
      <c r="K24" s="6">
        <f>B24</f>
        <v>250</v>
      </c>
      <c r="L24" s="6">
        <f>C24</f>
        <v>0</v>
      </c>
      <c r="M24" s="11"/>
      <c r="N24" s="11"/>
      <c r="O24" s="11">
        <f>F24-'ARTICLE VARIANT'!F24</f>
        <v>-0.21250000000000002</v>
      </c>
      <c r="P24" s="1"/>
      <c r="Q24" s="1"/>
      <c r="R24" s="1"/>
    </row>
    <row r="25" spans="1:18" ht="17.25" x14ac:dyDescent="0.3">
      <c r="A25" s="5" t="s">
        <v>11</v>
      </c>
      <c r="B25" s="6">
        <v>250</v>
      </c>
      <c r="C25" s="6">
        <v>1</v>
      </c>
      <c r="D25" s="1">
        <v>0.58960000000000001</v>
      </c>
      <c r="E25" s="1">
        <v>0.50990000000000002</v>
      </c>
      <c r="F25" s="1">
        <v>0.54690000000000005</v>
      </c>
      <c r="G25" s="6" t="str">
        <f t="shared" si="5"/>
        <v>https://huggingface.co/DOOGLAK/Tagged_One_250v1_NER_Model_3Epochs_AUGMENTED</v>
      </c>
      <c r="H25" s="7" t="str">
        <f t="shared" si="1"/>
        <v>Click Me</v>
      </c>
      <c r="J25" s="5" t="str">
        <f t="shared" ref="J25:L33" si="6">A25</f>
        <v>Tagged_One</v>
      </c>
      <c r="K25" s="6">
        <f t="shared" si="6"/>
        <v>250</v>
      </c>
      <c r="L25" s="6">
        <f t="shared" si="6"/>
        <v>1</v>
      </c>
      <c r="M25" s="11"/>
      <c r="N25" s="11"/>
      <c r="O25" s="11">
        <f>F25-'ARTICLE VARIANT'!F25</f>
        <v>-0.1208999999999999</v>
      </c>
      <c r="P25" s="1"/>
      <c r="Q25" s="1"/>
      <c r="R25" s="1"/>
    </row>
    <row r="26" spans="1:18" ht="16.5" x14ac:dyDescent="0.25">
      <c r="A26" s="5" t="s">
        <v>11</v>
      </c>
      <c r="B26" s="6">
        <v>250</v>
      </c>
      <c r="C26" s="6">
        <v>2</v>
      </c>
      <c r="D26" s="1">
        <v>0.58589999999999998</v>
      </c>
      <c r="E26" s="1">
        <v>0.50739999999999996</v>
      </c>
      <c r="F26" s="1">
        <v>0.54390000000000005</v>
      </c>
      <c r="G26" s="6" t="str">
        <f t="shared" si="5"/>
        <v>https://huggingface.co/DOOGLAK/Tagged_One_250v2_NER_Model_3Epochs_AUGMENTED</v>
      </c>
      <c r="H26" s="7" t="str">
        <f t="shared" si="1"/>
        <v>Click Me</v>
      </c>
      <c r="J26" s="5" t="str">
        <f t="shared" si="6"/>
        <v>Tagged_One</v>
      </c>
      <c r="K26" s="6">
        <f t="shared" si="6"/>
        <v>250</v>
      </c>
      <c r="L26" s="6">
        <f t="shared" si="6"/>
        <v>2</v>
      </c>
      <c r="M26" s="11"/>
      <c r="N26" s="11"/>
      <c r="O26" s="11">
        <f>F26-'ARTICLE VARIANT'!F26</f>
        <v>-0.13879999999999992</v>
      </c>
      <c r="P26" s="1"/>
      <c r="Q26" s="1"/>
      <c r="R26" s="1"/>
    </row>
    <row r="27" spans="1:18" ht="17.25" x14ac:dyDescent="0.3">
      <c r="A27" s="5" t="s">
        <v>11</v>
      </c>
      <c r="B27" s="6">
        <v>250</v>
      </c>
      <c r="C27" s="6">
        <v>3</v>
      </c>
      <c r="D27" s="1">
        <v>0.57830000000000004</v>
      </c>
      <c r="E27" s="1">
        <v>0.48060000000000003</v>
      </c>
      <c r="F27" s="1">
        <v>0.52500000000000002</v>
      </c>
      <c r="G27" s="6" t="str">
        <f t="shared" si="5"/>
        <v>https://huggingface.co/DOOGLAK/Tagged_One_250v3_NER_Model_3Epochs_AUGMENTED</v>
      </c>
      <c r="H27" s="7" t="str">
        <f t="shared" si="1"/>
        <v>Click Me</v>
      </c>
      <c r="J27" s="5" t="str">
        <f t="shared" si="6"/>
        <v>Tagged_One</v>
      </c>
      <c r="K27" s="6">
        <f t="shared" si="6"/>
        <v>250</v>
      </c>
      <c r="L27" s="6">
        <f t="shared" si="6"/>
        <v>3</v>
      </c>
      <c r="M27" s="11"/>
      <c r="N27" s="11"/>
      <c r="O27" s="11">
        <f>F27-'ARTICLE VARIANT'!F27</f>
        <v>-0.10949999999999993</v>
      </c>
      <c r="P27" s="1"/>
      <c r="Q27" s="1"/>
      <c r="R27" s="1"/>
    </row>
    <row r="28" spans="1:18" ht="17.25" x14ac:dyDescent="0.3">
      <c r="A28" s="5" t="s">
        <v>11</v>
      </c>
      <c r="B28" s="6">
        <v>250</v>
      </c>
      <c r="C28" s="6">
        <v>4</v>
      </c>
      <c r="D28" s="1">
        <v>0.56850000000000001</v>
      </c>
      <c r="E28" s="1">
        <v>0.48470000000000002</v>
      </c>
      <c r="F28" s="1">
        <v>0.52329999999999999</v>
      </c>
      <c r="G28" s="6" t="str">
        <f t="shared" si="5"/>
        <v>https://huggingface.co/DOOGLAK/Tagged_One_250v4_NER_Model_3Epochs_AUGMENTED</v>
      </c>
      <c r="H28" s="7" t="str">
        <f t="shared" si="1"/>
        <v>Click Me</v>
      </c>
      <c r="J28" s="5" t="str">
        <f t="shared" si="6"/>
        <v>Tagged_One</v>
      </c>
      <c r="K28" s="6">
        <f t="shared" si="6"/>
        <v>250</v>
      </c>
      <c r="L28" s="6">
        <f t="shared" si="6"/>
        <v>4</v>
      </c>
      <c r="M28" s="11"/>
      <c r="N28" s="11"/>
      <c r="O28" s="11">
        <f>F28-'ARTICLE VARIANT'!F28</f>
        <v>-0.1109</v>
      </c>
      <c r="P28" s="1"/>
      <c r="Q28" s="1"/>
      <c r="R28" s="1"/>
    </row>
    <row r="29" spans="1:18" ht="17.25" x14ac:dyDescent="0.3">
      <c r="A29" s="5" t="s">
        <v>11</v>
      </c>
      <c r="B29" s="6">
        <v>250</v>
      </c>
      <c r="C29" s="6">
        <v>5</v>
      </c>
      <c r="D29" s="1">
        <v>0.55000000000000004</v>
      </c>
      <c r="E29" s="1">
        <v>0.49230000000000002</v>
      </c>
      <c r="F29" s="1">
        <v>0.51959999999999995</v>
      </c>
      <c r="G29" s="6" t="str">
        <f t="shared" si="5"/>
        <v>https://huggingface.co/DOOGLAK/Tagged_One_250v5_NER_Model_3Epochs_AUGMENTED</v>
      </c>
      <c r="H29" s="7" t="str">
        <f t="shared" si="1"/>
        <v>Click Me</v>
      </c>
      <c r="J29" s="5" t="str">
        <f t="shared" si="6"/>
        <v>Tagged_One</v>
      </c>
      <c r="K29" s="6">
        <f t="shared" si="6"/>
        <v>250</v>
      </c>
      <c r="L29" s="6">
        <f t="shared" si="6"/>
        <v>5</v>
      </c>
      <c r="M29" s="11"/>
      <c r="N29" s="11"/>
      <c r="O29" s="11">
        <f>F29-'ARTICLE VARIANT'!F29</f>
        <v>-0.1401</v>
      </c>
      <c r="P29" s="1"/>
      <c r="Q29" s="1"/>
      <c r="R29" s="1"/>
    </row>
    <row r="30" spans="1:18" ht="17.25" x14ac:dyDescent="0.3">
      <c r="A30" s="5" t="s">
        <v>11</v>
      </c>
      <c r="B30" s="6">
        <v>250</v>
      </c>
      <c r="C30" s="6">
        <v>6</v>
      </c>
      <c r="D30" s="1">
        <v>0.57050000000000001</v>
      </c>
      <c r="E30" s="1">
        <v>0.47160000000000002</v>
      </c>
      <c r="F30" s="1">
        <v>0.51639999999999997</v>
      </c>
      <c r="G30" s="6" t="str">
        <f t="shared" si="5"/>
        <v>https://huggingface.co/DOOGLAK/Tagged_One_250v6_NER_Model_3Epochs_AUGMENTED</v>
      </c>
      <c r="H30" s="7" t="str">
        <f t="shared" si="1"/>
        <v>Click Me</v>
      </c>
      <c r="J30" s="5" t="str">
        <f t="shared" si="6"/>
        <v>Tagged_One</v>
      </c>
      <c r="K30" s="6">
        <f t="shared" si="6"/>
        <v>250</v>
      </c>
      <c r="L30" s="6">
        <f t="shared" si="6"/>
        <v>6</v>
      </c>
      <c r="M30" s="11"/>
      <c r="N30" s="11"/>
      <c r="O30" s="11">
        <f>F30-'ARTICLE VARIANT'!F30</f>
        <v>-0.1522</v>
      </c>
      <c r="P30" s="1"/>
      <c r="Q30" s="1"/>
      <c r="R30" s="1"/>
    </row>
    <row r="31" spans="1:18" ht="17.25" x14ac:dyDescent="0.3">
      <c r="A31" s="5" t="s">
        <v>11</v>
      </c>
      <c r="B31" s="6">
        <v>250</v>
      </c>
      <c r="C31" s="6">
        <v>7</v>
      </c>
      <c r="D31" s="1">
        <v>0.55089999999999995</v>
      </c>
      <c r="E31" s="1">
        <v>0.46760000000000002</v>
      </c>
      <c r="F31" s="1">
        <v>0.50580000000000003</v>
      </c>
      <c r="G31" s="6" t="str">
        <f t="shared" si="5"/>
        <v>https://huggingface.co/DOOGLAK/Tagged_One_250v7_NER_Model_3Epochs_AUGMENTED</v>
      </c>
      <c r="H31" s="7" t="str">
        <f t="shared" si="1"/>
        <v>Click Me</v>
      </c>
      <c r="J31" s="5" t="str">
        <f t="shared" si="6"/>
        <v>Tagged_One</v>
      </c>
      <c r="K31" s="6">
        <f t="shared" si="6"/>
        <v>250</v>
      </c>
      <c r="L31" s="6">
        <f t="shared" si="6"/>
        <v>7</v>
      </c>
      <c r="M31" s="11"/>
      <c r="N31" s="11"/>
      <c r="O31" s="11">
        <f>F31-'ARTICLE VARIANT'!F31</f>
        <v>-0.18879999999999997</v>
      </c>
      <c r="P31" s="1"/>
      <c r="Q31" s="1"/>
      <c r="R31" s="1"/>
    </row>
    <row r="32" spans="1:18" ht="17.25" x14ac:dyDescent="0.3">
      <c r="A32" s="5" t="s">
        <v>11</v>
      </c>
      <c r="B32" s="6">
        <v>250</v>
      </c>
      <c r="C32" s="6">
        <v>8</v>
      </c>
      <c r="D32" s="1">
        <v>0.53520000000000001</v>
      </c>
      <c r="E32" s="1">
        <v>0.47949999999999998</v>
      </c>
      <c r="F32" s="1">
        <v>0.50580000000000003</v>
      </c>
      <c r="G32" s="6" t="str">
        <f t="shared" si="5"/>
        <v>https://huggingface.co/DOOGLAK/Tagged_One_250v8_NER_Model_3Epochs_AUGMENTED</v>
      </c>
      <c r="H32" s="7" t="str">
        <f t="shared" si="1"/>
        <v>Click Me</v>
      </c>
      <c r="J32" s="5" t="str">
        <f t="shared" si="6"/>
        <v>Tagged_One</v>
      </c>
      <c r="K32" s="6">
        <f t="shared" si="6"/>
        <v>250</v>
      </c>
      <c r="L32" s="6">
        <f t="shared" si="6"/>
        <v>8</v>
      </c>
      <c r="M32" s="11"/>
      <c r="N32" s="11"/>
      <c r="O32" s="11">
        <f>F32-'ARTICLE VARIANT'!F32</f>
        <v>-0.16279999999999994</v>
      </c>
      <c r="P32" s="1"/>
      <c r="Q32" s="1"/>
      <c r="R32" s="1"/>
    </row>
    <row r="33" spans="1:18" ht="18" thickBot="1" x14ac:dyDescent="0.35">
      <c r="A33" s="8" t="s">
        <v>11</v>
      </c>
      <c r="B33" s="9">
        <v>250</v>
      </c>
      <c r="C33" s="9">
        <v>9</v>
      </c>
      <c r="D33" s="1">
        <v>0.57950000000000002</v>
      </c>
      <c r="E33" s="1">
        <v>0.53349999999999997</v>
      </c>
      <c r="F33" s="1">
        <v>0.55549999999999999</v>
      </c>
      <c r="G33" s="9" t="str">
        <f t="shared" si="5"/>
        <v>https://huggingface.co/DOOGLAK/Tagged_One_250v9_NER_Model_3Epochs_AUGMENTED</v>
      </c>
      <c r="H33" s="10" t="str">
        <f t="shared" si="1"/>
        <v>Click Me</v>
      </c>
      <c r="J33" s="5" t="str">
        <f t="shared" si="6"/>
        <v>Tagged_One</v>
      </c>
      <c r="K33" s="6">
        <f t="shared" si="6"/>
        <v>250</v>
      </c>
      <c r="L33" s="6">
        <f t="shared" si="6"/>
        <v>9</v>
      </c>
      <c r="M33" s="11"/>
      <c r="N33" s="11"/>
      <c r="O33" s="11">
        <f>F33-'ARTICLE VARIANT'!F33</f>
        <v>-0.13260000000000005</v>
      </c>
      <c r="P33" s="1"/>
      <c r="Q33" s="1"/>
      <c r="R33" s="1"/>
    </row>
    <row r="34" spans="1:18" ht="15.75" thickBot="1" x14ac:dyDescent="0.3">
      <c r="A34" s="14" t="str">
        <f>A33</f>
        <v>Tagged_One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56.21%+-1.53%</v>
      </c>
      <c r="E34" s="15" t="str">
        <f>ROUND(AVERAGE(E24:E33)*100,2)&amp;"%+-"&amp;ROUND(1.96*_xlfn.STDEV.S(E24:E33)/SQRT(COUNT(E24:E33))*100,2)&amp;"%"</f>
        <v>47.97%+-2.7%</v>
      </c>
      <c r="F34" s="15" t="str">
        <f>ROUND(AVERAGE(F24:F33)*100,2)&amp;"%+-"&amp;ROUND(1.96*_xlfn.STDEV.S(F24:F33)/SQRT(COUNT(F24:F33))*100,2)&amp;"%"</f>
        <v>51.72%+-2.18%</v>
      </c>
      <c r="G34" s="15" t="s">
        <v>10</v>
      </c>
      <c r="H34" s="16" t="s">
        <v>10</v>
      </c>
      <c r="J34" s="21" t="str">
        <f>IF(ABS(AVERAGE(O24:O33)/_xlfn.STDEV.S(O24:O33))&gt;2.262,"NO DIFF","DIFF")</f>
        <v>NO DIFF</v>
      </c>
      <c r="K34" s="21"/>
      <c r="L34" s="21"/>
      <c r="M34" s="21"/>
      <c r="N34" s="21"/>
      <c r="O34" s="21"/>
      <c r="P34" s="15"/>
      <c r="Q34" s="15"/>
      <c r="R34" s="15"/>
    </row>
    <row r="35" spans="1:18" ht="17.25" x14ac:dyDescent="0.3">
      <c r="A35" s="2" t="s">
        <v>11</v>
      </c>
      <c r="B35" s="3">
        <v>500</v>
      </c>
      <c r="C35" s="3">
        <v>0</v>
      </c>
      <c r="D35" s="1">
        <v>0.6663</v>
      </c>
      <c r="E35" s="1">
        <v>0.68379999999999996</v>
      </c>
      <c r="F35" s="1">
        <v>0.67500000000000004</v>
      </c>
      <c r="G35" s="3" t="str">
        <f t="shared" ref="G35:G44" si="7">"https://huggingface.co/DOOGLAK/"&amp;A35&amp;"_"&amp;B35&amp;"v"&amp;C35&amp;"_NER_Model_3Epochs_AUGMENTED"</f>
        <v>https://huggingface.co/DOOGLAK/Tagged_One_500v0_NER_Model_3Epochs_AUGMENTED</v>
      </c>
      <c r="H35" s="4" t="str">
        <f t="shared" si="1"/>
        <v>Click Me</v>
      </c>
      <c r="J35" s="5" t="str">
        <f>A35</f>
        <v>Tagged_One</v>
      </c>
      <c r="K35" s="6">
        <f>B35</f>
        <v>500</v>
      </c>
      <c r="L35" s="6">
        <f>C35</f>
        <v>0</v>
      </c>
      <c r="M35" s="11"/>
      <c r="N35" s="11"/>
      <c r="O35" s="11">
        <f>F35-'ARTICLE VARIANT'!F35</f>
        <v>-4.7199999999999909E-2</v>
      </c>
      <c r="P35" s="1"/>
      <c r="Q35" s="1"/>
      <c r="R35" s="1"/>
    </row>
    <row r="36" spans="1:18" ht="17.25" x14ac:dyDescent="0.3">
      <c r="A36" s="5" t="s">
        <v>11</v>
      </c>
      <c r="B36" s="6">
        <v>500</v>
      </c>
      <c r="C36" s="6">
        <v>1</v>
      </c>
      <c r="D36" s="1">
        <v>0.71319999999999995</v>
      </c>
      <c r="E36" s="1">
        <v>0.66930000000000001</v>
      </c>
      <c r="F36" s="1">
        <v>0.6905</v>
      </c>
      <c r="G36" s="6" t="str">
        <f t="shared" si="7"/>
        <v>https://huggingface.co/DOOGLAK/Tagged_One_500v1_NER_Model_3Epochs_AUGMENTED</v>
      </c>
      <c r="H36" s="7" t="str">
        <f t="shared" si="1"/>
        <v>Click Me</v>
      </c>
      <c r="J36" s="5" t="str">
        <f t="shared" ref="J36:L44" si="8">A36</f>
        <v>Tagged_One</v>
      </c>
      <c r="K36" s="6">
        <f t="shared" si="8"/>
        <v>500</v>
      </c>
      <c r="L36" s="6">
        <f t="shared" si="8"/>
        <v>1</v>
      </c>
      <c r="M36" s="11"/>
      <c r="N36" s="11"/>
      <c r="O36" s="11">
        <f>F36-'ARTICLE VARIANT'!F36</f>
        <v>-6.7799999999999971E-2</v>
      </c>
      <c r="P36" s="1"/>
      <c r="Q36" s="1"/>
      <c r="R36" s="1"/>
    </row>
    <row r="37" spans="1:18" ht="17.25" x14ac:dyDescent="0.3">
      <c r="A37" s="5" t="s">
        <v>11</v>
      </c>
      <c r="B37" s="6">
        <v>500</v>
      </c>
      <c r="C37" s="6">
        <v>2</v>
      </c>
      <c r="D37" s="1">
        <v>0.68010000000000004</v>
      </c>
      <c r="E37" s="1">
        <v>0.68269999999999997</v>
      </c>
      <c r="F37" s="1">
        <v>0.68140000000000001</v>
      </c>
      <c r="G37" s="6" t="str">
        <f t="shared" si="7"/>
        <v>https://huggingface.co/DOOGLAK/Tagged_One_500v2_NER_Model_3Epochs_AUGMENTED</v>
      </c>
      <c r="H37" s="7" t="str">
        <f t="shared" si="1"/>
        <v>Click Me</v>
      </c>
      <c r="J37" s="5" t="str">
        <f t="shared" si="8"/>
        <v>Tagged_One</v>
      </c>
      <c r="K37" s="6">
        <f t="shared" si="8"/>
        <v>500</v>
      </c>
      <c r="L37" s="6">
        <f t="shared" si="8"/>
        <v>2</v>
      </c>
      <c r="M37" s="11"/>
      <c r="N37" s="11"/>
      <c r="O37" s="11">
        <f>F37-'ARTICLE VARIANT'!F37</f>
        <v>-5.0000000000000044E-2</v>
      </c>
      <c r="P37" s="1"/>
      <c r="Q37" s="1"/>
      <c r="R37" s="1"/>
    </row>
    <row r="38" spans="1:18" ht="17.25" x14ac:dyDescent="0.3">
      <c r="A38" s="5" t="s">
        <v>11</v>
      </c>
      <c r="B38" s="6">
        <v>500</v>
      </c>
      <c r="C38" s="6">
        <v>3</v>
      </c>
      <c r="D38" s="1">
        <v>0.69750000000000001</v>
      </c>
      <c r="E38" s="1">
        <v>0.67820000000000003</v>
      </c>
      <c r="F38" s="1">
        <v>0.68769999999999998</v>
      </c>
      <c r="G38" s="6" t="str">
        <f t="shared" si="7"/>
        <v>https://huggingface.co/DOOGLAK/Tagged_One_500v3_NER_Model_3Epochs_AUGMENTED</v>
      </c>
      <c r="H38" s="7" t="str">
        <f t="shared" si="1"/>
        <v>Click Me</v>
      </c>
      <c r="J38" s="5" t="str">
        <f t="shared" si="8"/>
        <v>Tagged_One</v>
      </c>
      <c r="K38" s="6">
        <f t="shared" si="8"/>
        <v>500</v>
      </c>
      <c r="L38" s="6">
        <f t="shared" si="8"/>
        <v>3</v>
      </c>
      <c r="M38" s="11"/>
      <c r="N38" s="11"/>
      <c r="O38" s="11">
        <f>F38-'ARTICLE VARIANT'!F38</f>
        <v>-5.5400000000000005E-2</v>
      </c>
      <c r="P38" s="1"/>
      <c r="Q38" s="1"/>
      <c r="R38" s="1"/>
    </row>
    <row r="39" spans="1:18" ht="17.25" x14ac:dyDescent="0.3">
      <c r="A39" s="5" t="s">
        <v>11</v>
      </c>
      <c r="B39" s="6">
        <v>500</v>
      </c>
      <c r="C39" s="6">
        <v>4</v>
      </c>
      <c r="D39" s="1">
        <v>0.66559999999999997</v>
      </c>
      <c r="E39" s="1">
        <v>0.62250000000000005</v>
      </c>
      <c r="F39" s="1">
        <v>0.64329999999999998</v>
      </c>
      <c r="G39" s="6" t="str">
        <f t="shared" si="7"/>
        <v>https://huggingface.co/DOOGLAK/Tagged_One_500v4_NER_Model_3Epochs_AUGMENTED</v>
      </c>
      <c r="H39" s="7" t="str">
        <f t="shared" si="1"/>
        <v>Click Me</v>
      </c>
      <c r="J39" s="5" t="str">
        <f t="shared" si="8"/>
        <v>Tagged_One</v>
      </c>
      <c r="K39" s="6">
        <f t="shared" si="8"/>
        <v>500</v>
      </c>
      <c r="L39" s="6">
        <f t="shared" si="8"/>
        <v>4</v>
      </c>
      <c r="M39" s="11"/>
      <c r="N39" s="11"/>
      <c r="O39" s="11">
        <f>F39-'ARTICLE VARIANT'!F39</f>
        <v>-9.7899999999999987E-2</v>
      </c>
      <c r="P39" s="1"/>
      <c r="Q39" s="1"/>
      <c r="R39" s="1"/>
    </row>
    <row r="40" spans="1:18" ht="17.25" x14ac:dyDescent="0.3">
      <c r="A40" s="5" t="s">
        <v>11</v>
      </c>
      <c r="B40" s="6">
        <v>500</v>
      </c>
      <c r="C40" s="6">
        <v>5</v>
      </c>
      <c r="D40" s="1">
        <v>0.69850000000000001</v>
      </c>
      <c r="E40" s="1">
        <v>0.68179999999999996</v>
      </c>
      <c r="F40" s="1">
        <v>0.69</v>
      </c>
      <c r="G40" s="6" t="str">
        <f t="shared" si="7"/>
        <v>https://huggingface.co/DOOGLAK/Tagged_One_500v5_NER_Model_3Epochs_AUGMENTED</v>
      </c>
      <c r="H40" s="7" t="str">
        <f t="shared" si="1"/>
        <v>Click Me</v>
      </c>
      <c r="J40" s="5" t="str">
        <f t="shared" si="8"/>
        <v>Tagged_One</v>
      </c>
      <c r="K40" s="6">
        <f t="shared" si="8"/>
        <v>500</v>
      </c>
      <c r="L40" s="6">
        <f t="shared" si="8"/>
        <v>5</v>
      </c>
      <c r="M40" s="11"/>
      <c r="N40" s="11"/>
      <c r="O40" s="11">
        <f>F40-'ARTICLE VARIANT'!F40</f>
        <v>-5.7600000000000096E-2</v>
      </c>
      <c r="P40" s="1"/>
      <c r="Q40" s="1"/>
      <c r="R40" s="1"/>
    </row>
    <row r="41" spans="1:18" ht="17.25" x14ac:dyDescent="0.3">
      <c r="A41" s="5" t="s">
        <v>11</v>
      </c>
      <c r="B41" s="6">
        <v>500</v>
      </c>
      <c r="C41" s="6">
        <v>6</v>
      </c>
      <c r="D41" s="1">
        <v>0.68669999999999998</v>
      </c>
      <c r="E41" s="1">
        <v>0.67190000000000005</v>
      </c>
      <c r="F41" s="1">
        <v>0.67920000000000003</v>
      </c>
      <c r="G41" s="6" t="str">
        <f t="shared" si="7"/>
        <v>https://huggingface.co/DOOGLAK/Tagged_One_500v6_NER_Model_3Epochs_AUGMENTED</v>
      </c>
      <c r="H41" s="7" t="str">
        <f t="shared" si="1"/>
        <v>Click Me</v>
      </c>
      <c r="J41" s="5" t="str">
        <f t="shared" si="8"/>
        <v>Tagged_One</v>
      </c>
      <c r="K41" s="6">
        <f t="shared" si="8"/>
        <v>500</v>
      </c>
      <c r="L41" s="6">
        <f t="shared" si="8"/>
        <v>6</v>
      </c>
      <c r="M41" s="11"/>
      <c r="N41" s="11"/>
      <c r="O41" s="11">
        <f>F41-'ARTICLE VARIANT'!F41</f>
        <v>-6.6899999999999959E-2</v>
      </c>
      <c r="P41" s="1"/>
      <c r="Q41" s="1"/>
      <c r="R41" s="1"/>
    </row>
    <row r="42" spans="1:18" ht="17.25" x14ac:dyDescent="0.3">
      <c r="A42" s="5" t="s">
        <v>11</v>
      </c>
      <c r="B42" s="6">
        <v>500</v>
      </c>
      <c r="C42" s="6">
        <v>7</v>
      </c>
      <c r="D42" s="1">
        <v>0.67010000000000003</v>
      </c>
      <c r="E42" s="1">
        <v>0.67669999999999997</v>
      </c>
      <c r="F42" s="1">
        <v>0.6734</v>
      </c>
      <c r="G42" s="6" t="str">
        <f t="shared" si="7"/>
        <v>https://huggingface.co/DOOGLAK/Tagged_One_500v7_NER_Model_3Epochs_AUGMENTED</v>
      </c>
      <c r="H42" s="7" t="str">
        <f t="shared" si="1"/>
        <v>Click Me</v>
      </c>
      <c r="J42" s="5" t="str">
        <f t="shared" si="8"/>
        <v>Tagged_One</v>
      </c>
      <c r="K42" s="6">
        <f t="shared" si="8"/>
        <v>500</v>
      </c>
      <c r="L42" s="6">
        <f t="shared" si="8"/>
        <v>7</v>
      </c>
      <c r="M42" s="11"/>
      <c r="N42" s="11"/>
      <c r="O42" s="11">
        <f>F42-'ARTICLE VARIANT'!F42</f>
        <v>-6.8500000000000005E-2</v>
      </c>
      <c r="P42" s="1"/>
      <c r="Q42" s="1"/>
      <c r="R42" s="1"/>
    </row>
    <row r="43" spans="1:18" ht="17.25" x14ac:dyDescent="0.3">
      <c r="A43" s="5" t="s">
        <v>11</v>
      </c>
      <c r="B43" s="6">
        <v>500</v>
      </c>
      <c r="C43" s="6">
        <v>8</v>
      </c>
      <c r="D43" s="1">
        <v>0.67849999999999999</v>
      </c>
      <c r="E43" s="1">
        <v>0.67730000000000001</v>
      </c>
      <c r="F43" s="1">
        <v>0.67789999999999995</v>
      </c>
      <c r="G43" s="6" t="str">
        <f t="shared" si="7"/>
        <v>https://huggingface.co/DOOGLAK/Tagged_One_500v8_NER_Model_3Epochs_AUGMENTED</v>
      </c>
      <c r="H43" s="7" t="str">
        <f t="shared" si="1"/>
        <v>Click Me</v>
      </c>
      <c r="J43" s="5" t="str">
        <f t="shared" si="8"/>
        <v>Tagged_One</v>
      </c>
      <c r="K43" s="6">
        <f t="shared" si="8"/>
        <v>500</v>
      </c>
      <c r="L43" s="6">
        <f t="shared" si="8"/>
        <v>8</v>
      </c>
      <c r="M43" s="11"/>
      <c r="N43" s="11"/>
      <c r="O43" s="11">
        <f>F43-'ARTICLE VARIANT'!F43</f>
        <v>-6.7400000000000015E-2</v>
      </c>
      <c r="P43" s="1"/>
      <c r="Q43" s="1"/>
      <c r="R43" s="1"/>
    </row>
    <row r="44" spans="1:18" ht="18" thickBot="1" x14ac:dyDescent="0.35">
      <c r="A44" s="8" t="s">
        <v>11</v>
      </c>
      <c r="B44" s="9">
        <v>500</v>
      </c>
      <c r="C44" s="9">
        <v>9</v>
      </c>
      <c r="D44" s="1">
        <v>0.7016</v>
      </c>
      <c r="E44" s="1">
        <v>0.70109999999999995</v>
      </c>
      <c r="F44" s="1">
        <v>0.70140000000000002</v>
      </c>
      <c r="G44" s="9" t="str">
        <f t="shared" si="7"/>
        <v>https://huggingface.co/DOOGLAK/Tagged_One_500v9_NER_Model_3Epochs_AUGMENTED</v>
      </c>
      <c r="H44" s="10" t="str">
        <f t="shared" si="1"/>
        <v>Click Me</v>
      </c>
      <c r="J44" s="5" t="str">
        <f t="shared" si="8"/>
        <v>Tagged_One</v>
      </c>
      <c r="K44" s="6">
        <f t="shared" si="8"/>
        <v>500</v>
      </c>
      <c r="L44" s="6">
        <f t="shared" si="8"/>
        <v>9</v>
      </c>
      <c r="M44" s="11"/>
      <c r="N44" s="11"/>
      <c r="O44" s="11">
        <f>F44-'ARTICLE VARIANT'!F44</f>
        <v>-5.1300000000000012E-2</v>
      </c>
      <c r="P44" s="1"/>
      <c r="Q44" s="1"/>
      <c r="R44" s="1"/>
    </row>
    <row r="45" spans="1:18" ht="15.75" thickBot="1" x14ac:dyDescent="0.3">
      <c r="A45" s="14" t="str">
        <f>A44</f>
        <v>Tagged_One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68.58%+-1.02%</v>
      </c>
      <c r="E45" s="15" t="str">
        <f>ROUND(AVERAGE(E35:E44)*100,2)&amp;"%+-"&amp;ROUND(1.96*_xlfn.STDEV.S(E35:E44)/SQRT(COUNT(E35:E44))*100,2)&amp;"%"</f>
        <v>67.45%+-1.25%</v>
      </c>
      <c r="F45" s="15" t="str">
        <f>ROUND(AVERAGE(F35:F44)*100,2)&amp;"%+-"&amp;ROUND(1.96*_xlfn.STDEV.S(F35:F44)/SQRT(COUNT(F35:F44))*100,2)&amp;"%"</f>
        <v>68%+-0.96%</v>
      </c>
      <c r="G45" s="15" t="s">
        <v>10</v>
      </c>
      <c r="H45" s="16" t="s">
        <v>10</v>
      </c>
      <c r="J45" s="21" t="str">
        <f>IF(ABS(AVERAGE(O35:O44)/_xlfn.STDEV.S(O35:O44))&gt;2.262,"NO DIFF","DIFF")</f>
        <v>NO DIFF</v>
      </c>
      <c r="K45" s="21"/>
      <c r="L45" s="21"/>
      <c r="M45" s="21"/>
      <c r="N45" s="21"/>
      <c r="O45" s="21"/>
      <c r="P45" s="15"/>
      <c r="Q45" s="15"/>
      <c r="R45" s="15"/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4EE2-7B73-4928-A68A-3AF681F0C38F}">
  <dimension ref="A1:R45"/>
  <sheetViews>
    <sheetView topLeftCell="A29" workbookViewId="0">
      <selection activeCell="F35" sqref="F35:F44"/>
    </sheetView>
  </sheetViews>
  <sheetFormatPr defaultRowHeight="15" x14ac:dyDescent="0.25"/>
  <cols>
    <col min="1" max="1" width="11.42578125" bestFit="1" customWidth="1"/>
    <col min="2" max="2" width="4.5703125" bestFit="1" customWidth="1"/>
    <col min="3" max="3" width="10.42578125" bestFit="1" customWidth="1"/>
    <col min="4" max="6" width="13.140625" bestFit="1" customWidth="1"/>
    <col min="13" max="13" width="11.42578125" bestFit="1" customWidth="1"/>
    <col min="14" max="14" width="4.5703125" bestFit="1" customWidth="1"/>
    <col min="15" max="15" width="10.42578125" bestFit="1" customWidth="1"/>
    <col min="16" max="18" width="13.140625" bestFit="1" customWidth="1"/>
  </cols>
  <sheetData>
    <row r="1" spans="1:18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8</v>
      </c>
      <c r="H1" s="19" t="s">
        <v>7</v>
      </c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P1" s="18"/>
      <c r="Q1" s="18"/>
      <c r="R1" s="18"/>
    </row>
    <row r="2" spans="1:18" ht="17.25" x14ac:dyDescent="0.3">
      <c r="A2" s="5" t="s">
        <v>12</v>
      </c>
      <c r="B2" s="6">
        <v>50</v>
      </c>
      <c r="C2" s="6">
        <v>0</v>
      </c>
      <c r="D2" s="1">
        <v>0.10630000000000001</v>
      </c>
      <c r="E2" s="1">
        <v>8.9999999999999993E-3</v>
      </c>
      <c r="F2" s="1">
        <v>1.66E-2</v>
      </c>
      <c r="G2" s="6" t="str">
        <f>"https://huggingface.co/DOOGLAK/"&amp;A2&amp;"_"&amp;B2&amp;"v"&amp;C2&amp;"_NER_Model_3Epochs_AUGMENTED"</f>
        <v>https://huggingface.co/DOOGLAK/Tagged_Uni_50v0_NER_Model_3Epochs_AUGMENTED</v>
      </c>
      <c r="H2" s="7" t="str">
        <f>HYPERLINK(G2,"Click Me")</f>
        <v>Click Me</v>
      </c>
      <c r="J2" s="5" t="str">
        <f>A2</f>
        <v>Tagged_Uni</v>
      </c>
      <c r="K2" s="6">
        <f>B2</f>
        <v>50</v>
      </c>
      <c r="L2" s="6">
        <f>C2</f>
        <v>0</v>
      </c>
      <c r="M2" s="11"/>
      <c r="N2" s="11"/>
      <c r="O2" s="11">
        <f>F2-'ARTICLE VARIANT'!F2</f>
        <v>-1.4200000000000001E-2</v>
      </c>
      <c r="P2" s="1"/>
      <c r="Q2" s="1"/>
      <c r="R2" s="1"/>
    </row>
    <row r="3" spans="1:18" ht="17.25" x14ac:dyDescent="0.3">
      <c r="A3" s="5" t="s">
        <v>12</v>
      </c>
      <c r="B3" s="6">
        <v>50</v>
      </c>
      <c r="C3" s="6">
        <v>1</v>
      </c>
      <c r="D3" s="1">
        <v>0.14660000000000001</v>
      </c>
      <c r="E3" s="1">
        <v>2.5600000000000001E-2</v>
      </c>
      <c r="F3" s="1">
        <v>4.3700000000000003E-2</v>
      </c>
      <c r="G3" s="6" t="str">
        <f t="shared" ref="G3:G11" si="0">"https://huggingface.co/DOOGLAK/"&amp;A3&amp;"_"&amp;B3&amp;"v"&amp;C3&amp;"_NER_Model_3Epochs_AUGMENTED"</f>
        <v>https://huggingface.co/DOOGLAK/Tagged_Uni_50v1_NER_Model_3Epochs_AUGMENTED</v>
      </c>
      <c r="H3" s="7" t="str">
        <f t="shared" ref="H3:H44" si="1">HYPERLINK(G3,"Click Me")</f>
        <v>Click Me</v>
      </c>
      <c r="J3" s="5" t="str">
        <f t="shared" ref="J3:L11" si="2">A3</f>
        <v>Tagged_Uni</v>
      </c>
      <c r="K3" s="6">
        <f t="shared" si="2"/>
        <v>50</v>
      </c>
      <c r="L3" s="6">
        <f t="shared" si="2"/>
        <v>1</v>
      </c>
      <c r="M3" s="11"/>
      <c r="N3" s="11"/>
      <c r="O3" s="11">
        <f>F3-'ARTICLE VARIANT'!F3</f>
        <v>-0.13240000000000002</v>
      </c>
      <c r="P3" s="1"/>
      <c r="Q3" s="1"/>
      <c r="R3" s="1"/>
    </row>
    <row r="4" spans="1:18" ht="17.25" x14ac:dyDescent="0.3">
      <c r="A4" s="5" t="s">
        <v>12</v>
      </c>
      <c r="B4" s="6">
        <v>50</v>
      </c>
      <c r="C4" s="6">
        <v>2</v>
      </c>
      <c r="D4" s="1">
        <v>0.08</v>
      </c>
      <c r="E4" s="1">
        <v>5.0000000000000001E-4</v>
      </c>
      <c r="F4" s="1">
        <v>1E-3</v>
      </c>
      <c r="G4" s="6" t="str">
        <f t="shared" si="0"/>
        <v>https://huggingface.co/DOOGLAK/Tagged_Uni_50v2_NER_Model_3Epochs_AUGMENTED</v>
      </c>
      <c r="H4" s="7" t="str">
        <f t="shared" si="1"/>
        <v>Click Me</v>
      </c>
      <c r="J4" s="5" t="str">
        <f t="shared" si="2"/>
        <v>Tagged_Uni</v>
      </c>
      <c r="K4" s="6">
        <f t="shared" si="2"/>
        <v>50</v>
      </c>
      <c r="L4" s="6">
        <f t="shared" si="2"/>
        <v>2</v>
      </c>
      <c r="M4" s="11"/>
      <c r="N4" s="11"/>
      <c r="O4" s="11">
        <f>F4-'ARTICLE VARIANT'!F4</f>
        <v>-0.15459999999999999</v>
      </c>
      <c r="P4" s="1"/>
      <c r="Q4" s="1"/>
      <c r="R4" s="1"/>
    </row>
    <row r="5" spans="1:18" ht="17.25" x14ac:dyDescent="0.3">
      <c r="A5" s="5" t="s">
        <v>12</v>
      </c>
      <c r="B5" s="6">
        <v>50</v>
      </c>
      <c r="C5" s="6">
        <v>3</v>
      </c>
      <c r="D5" s="1">
        <v>0.1477</v>
      </c>
      <c r="E5" s="1">
        <v>1.4E-2</v>
      </c>
      <c r="F5" s="1">
        <v>2.5499999999999998E-2</v>
      </c>
      <c r="G5" s="6" t="str">
        <f t="shared" si="0"/>
        <v>https://huggingface.co/DOOGLAK/Tagged_Uni_50v3_NER_Model_3Epochs_AUGMENTED</v>
      </c>
      <c r="H5" s="7" t="str">
        <f t="shared" si="1"/>
        <v>Click Me</v>
      </c>
      <c r="J5" s="5" t="str">
        <f t="shared" si="2"/>
        <v>Tagged_Uni</v>
      </c>
      <c r="K5" s="6">
        <f t="shared" si="2"/>
        <v>50</v>
      </c>
      <c r="L5" s="6">
        <f t="shared" si="2"/>
        <v>3</v>
      </c>
      <c r="M5" s="11"/>
      <c r="N5" s="11"/>
      <c r="O5" s="11">
        <f>F5-'ARTICLE VARIANT'!F5</f>
        <v>-0.1101</v>
      </c>
      <c r="P5" s="1"/>
      <c r="Q5" s="1"/>
      <c r="R5" s="1"/>
    </row>
    <row r="6" spans="1:18" ht="17.25" x14ac:dyDescent="0.3">
      <c r="A6" s="5" t="s">
        <v>12</v>
      </c>
      <c r="B6" s="6">
        <v>50</v>
      </c>
      <c r="C6" s="6">
        <v>4</v>
      </c>
      <c r="D6" s="1">
        <v>0.2717</v>
      </c>
      <c r="E6" s="1">
        <v>7.5399999999999995E-2</v>
      </c>
      <c r="F6" s="1">
        <v>0.11799999999999999</v>
      </c>
      <c r="G6" s="6" t="str">
        <f t="shared" si="0"/>
        <v>https://huggingface.co/DOOGLAK/Tagged_Uni_50v4_NER_Model_3Epochs_AUGMENTED</v>
      </c>
      <c r="H6" s="7" t="str">
        <f t="shared" si="1"/>
        <v>Click Me</v>
      </c>
      <c r="J6" s="5" t="str">
        <f t="shared" si="2"/>
        <v>Tagged_Uni</v>
      </c>
      <c r="K6" s="6">
        <f t="shared" si="2"/>
        <v>50</v>
      </c>
      <c r="L6" s="6">
        <f t="shared" si="2"/>
        <v>4</v>
      </c>
      <c r="M6" s="11"/>
      <c r="N6" s="11"/>
      <c r="O6" s="11">
        <f>F6-'ARTICLE VARIANT'!F6</f>
        <v>-8.9499999999999996E-2</v>
      </c>
      <c r="P6" s="1"/>
      <c r="Q6" s="1"/>
      <c r="R6" s="1"/>
    </row>
    <row r="7" spans="1:18" ht="17.25" x14ac:dyDescent="0.3">
      <c r="A7" s="5" t="s">
        <v>12</v>
      </c>
      <c r="B7" s="6">
        <v>50</v>
      </c>
      <c r="C7" s="6">
        <v>5</v>
      </c>
      <c r="D7" s="1">
        <v>0.2311</v>
      </c>
      <c r="E7" s="1">
        <v>3.5000000000000003E-2</v>
      </c>
      <c r="F7" s="1">
        <v>6.0699999999999997E-2</v>
      </c>
      <c r="G7" s="6" t="str">
        <f t="shared" si="0"/>
        <v>https://huggingface.co/DOOGLAK/Tagged_Uni_50v5_NER_Model_3Epochs_AUGMENTED</v>
      </c>
      <c r="H7" s="7" t="str">
        <f t="shared" si="1"/>
        <v>Click Me</v>
      </c>
      <c r="J7" s="5" t="str">
        <f t="shared" si="2"/>
        <v>Tagged_Uni</v>
      </c>
      <c r="K7" s="6">
        <f t="shared" si="2"/>
        <v>50</v>
      </c>
      <c r="L7" s="6">
        <f t="shared" si="2"/>
        <v>5</v>
      </c>
      <c r="M7" s="11"/>
      <c r="N7" s="11"/>
      <c r="O7" s="11">
        <f>F7-'ARTICLE VARIANT'!F7</f>
        <v>-0.13250000000000001</v>
      </c>
      <c r="P7" s="1"/>
      <c r="Q7" s="1"/>
      <c r="R7" s="1"/>
    </row>
    <row r="8" spans="1:18" ht="17.25" x14ac:dyDescent="0.3">
      <c r="A8" s="5" t="s">
        <v>12</v>
      </c>
      <c r="B8" s="6">
        <v>50</v>
      </c>
      <c r="C8" s="6">
        <v>6</v>
      </c>
      <c r="D8" s="1">
        <v>0</v>
      </c>
      <c r="E8" s="1">
        <v>0</v>
      </c>
      <c r="F8" s="1">
        <v>0</v>
      </c>
      <c r="G8" s="6" t="str">
        <f t="shared" si="0"/>
        <v>https://huggingface.co/DOOGLAK/Tagged_Uni_50v6_NER_Model_3Epochs_AUGMENTED</v>
      </c>
      <c r="H8" s="7" t="str">
        <f t="shared" si="1"/>
        <v>Click Me</v>
      </c>
      <c r="J8" s="5" t="str">
        <f t="shared" si="2"/>
        <v>Tagged_Uni</v>
      </c>
      <c r="K8" s="6">
        <f t="shared" si="2"/>
        <v>50</v>
      </c>
      <c r="L8" s="6">
        <f t="shared" si="2"/>
        <v>6</v>
      </c>
      <c r="M8" s="11"/>
      <c r="N8" s="11"/>
      <c r="O8" s="11">
        <f>F8-'ARTICLE VARIANT'!F8</f>
        <v>-3.1800000000000002E-2</v>
      </c>
      <c r="P8" s="1"/>
      <c r="Q8" s="1"/>
      <c r="R8" s="1"/>
    </row>
    <row r="9" spans="1:18" ht="17.25" x14ac:dyDescent="0.3">
      <c r="A9" s="5" t="s">
        <v>12</v>
      </c>
      <c r="B9" s="6">
        <v>50</v>
      </c>
      <c r="C9" s="6">
        <v>7</v>
      </c>
      <c r="D9" s="1">
        <v>0</v>
      </c>
      <c r="E9" s="1">
        <v>0</v>
      </c>
      <c r="F9" s="1">
        <v>0</v>
      </c>
      <c r="G9" s="6" t="str">
        <f t="shared" si="0"/>
        <v>https://huggingface.co/DOOGLAK/Tagged_Uni_50v7_NER_Model_3Epochs_AUGMENTED</v>
      </c>
      <c r="H9" s="7" t="str">
        <f t="shared" si="1"/>
        <v>Click Me</v>
      </c>
      <c r="J9" s="5" t="str">
        <f t="shared" si="2"/>
        <v>Tagged_Uni</v>
      </c>
      <c r="K9" s="6">
        <f t="shared" si="2"/>
        <v>50</v>
      </c>
      <c r="L9" s="6">
        <f t="shared" si="2"/>
        <v>7</v>
      </c>
      <c r="M9" s="11"/>
      <c r="N9" s="11"/>
      <c r="O9" s="11">
        <f>F9-'ARTICLE VARIANT'!F9</f>
        <v>-3.2099999999999997E-2</v>
      </c>
      <c r="P9" s="1"/>
      <c r="Q9" s="1"/>
      <c r="R9" s="1"/>
    </row>
    <row r="10" spans="1:18" ht="17.25" x14ac:dyDescent="0.3">
      <c r="A10" s="5" t="s">
        <v>12</v>
      </c>
      <c r="B10" s="6">
        <v>50</v>
      </c>
      <c r="C10" s="6">
        <v>8</v>
      </c>
      <c r="D10" s="1">
        <v>0.15459999999999999</v>
      </c>
      <c r="E10" s="1">
        <v>2.3E-2</v>
      </c>
      <c r="F10" s="1">
        <v>4.0099999999999997E-2</v>
      </c>
      <c r="G10" s="6" t="str">
        <f t="shared" si="0"/>
        <v>https://huggingface.co/DOOGLAK/Tagged_Uni_50v8_NER_Model_3Epochs_AUGMENTED</v>
      </c>
      <c r="H10" s="7" t="str">
        <f t="shared" si="1"/>
        <v>Click Me</v>
      </c>
      <c r="J10" s="5" t="str">
        <f t="shared" si="2"/>
        <v>Tagged_Uni</v>
      </c>
      <c r="K10" s="6">
        <f t="shared" si="2"/>
        <v>50</v>
      </c>
      <c r="L10" s="6">
        <f t="shared" si="2"/>
        <v>8</v>
      </c>
      <c r="M10" s="11"/>
      <c r="N10" s="11"/>
      <c r="O10" s="11">
        <f>F10-'ARTICLE VARIANT'!F10</f>
        <v>-0.12859999999999999</v>
      </c>
      <c r="P10" s="1"/>
      <c r="Q10" s="1"/>
      <c r="R10" s="1"/>
    </row>
    <row r="11" spans="1:18" ht="18" thickBot="1" x14ac:dyDescent="0.35">
      <c r="A11" s="5" t="s">
        <v>12</v>
      </c>
      <c r="B11" s="6">
        <v>50</v>
      </c>
      <c r="C11" s="6">
        <v>9</v>
      </c>
      <c r="D11" s="1">
        <v>0.5</v>
      </c>
      <c r="E11" s="1">
        <v>2.0000000000000001E-4</v>
      </c>
      <c r="F11" s="1">
        <v>5.0000000000000001E-4</v>
      </c>
      <c r="G11" s="6" t="str">
        <f t="shared" si="0"/>
        <v>https://huggingface.co/DOOGLAK/Tagged_Uni_50v9_NER_Model_3Epochs_AUGMENTED</v>
      </c>
      <c r="H11" s="7" t="str">
        <f t="shared" si="1"/>
        <v>Click Me</v>
      </c>
      <c r="J11" s="5" t="str">
        <f t="shared" si="2"/>
        <v>Tagged_Uni</v>
      </c>
      <c r="K11" s="6">
        <f t="shared" si="2"/>
        <v>50</v>
      </c>
      <c r="L11" s="6">
        <f t="shared" si="2"/>
        <v>9</v>
      </c>
      <c r="M11" s="11"/>
      <c r="N11" s="11"/>
      <c r="O11" s="11">
        <f>F11-'ARTICLE VARIANT'!F11</f>
        <v>-7.3200000000000001E-2</v>
      </c>
      <c r="P11" s="1"/>
      <c r="Q11" s="1"/>
      <c r="R11" s="1"/>
    </row>
    <row r="12" spans="1:18" ht="15.75" thickBot="1" x14ac:dyDescent="0.3">
      <c r="A12" s="14" t="str">
        <f>A11</f>
        <v>Tagged_Uni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16.38%+-9.1%</v>
      </c>
      <c r="E12" s="15" t="str">
        <f>ROUND(AVERAGE(E2:E11)*100,2)&amp;"%+-"&amp;ROUND(1.96*_xlfn.STDEV.S(E2:E11)/SQRT(COUNT(E2:E11))*100,2)&amp;"%"</f>
        <v>1.83%+-1.47%</v>
      </c>
      <c r="F12" s="15" t="str">
        <f>ROUND(AVERAGE(F2:F11)*100,2)&amp;"%+-"&amp;ROUND(1.96*_xlfn.STDEV.S(F2:F11)/SQRT(COUNT(F2:F11))*100,2)&amp;"%"</f>
        <v>3.06%+-2.33%</v>
      </c>
      <c r="G12" s="15" t="s">
        <v>10</v>
      </c>
      <c r="H12" s="16" t="s">
        <v>10</v>
      </c>
      <c r="J12" s="21" t="str">
        <f>IF(AVERAGE(O2:O11)/(_xlfn.STDEV.S(O2:O11)/SQRT(10))&lt;2.262,"Methods Equal","Methods Differ")</f>
        <v>Methods Equal</v>
      </c>
      <c r="K12" s="21"/>
      <c r="L12" s="21"/>
      <c r="M12" s="21"/>
      <c r="N12" s="21"/>
      <c r="O12" s="21"/>
      <c r="P12">
        <f>AVERAGE(O2:O11)/(_xlfn.STDEV.S(O2:O11)/SQRT(10))</f>
        <v>-5.6935211604006266</v>
      </c>
      <c r="Q12" s="15"/>
      <c r="R12" s="15"/>
    </row>
    <row r="13" spans="1:18" ht="17.25" x14ac:dyDescent="0.3">
      <c r="A13" s="5" t="s">
        <v>12</v>
      </c>
      <c r="B13" s="6">
        <v>100</v>
      </c>
      <c r="C13" s="6">
        <v>0</v>
      </c>
      <c r="D13" s="1">
        <v>0.1802</v>
      </c>
      <c r="E13" s="1">
        <v>8.3000000000000004E-2</v>
      </c>
      <c r="F13" s="1">
        <v>0.1137</v>
      </c>
      <c r="G13" s="6" t="str">
        <f t="shared" ref="G13:G22" si="3">"https://huggingface.co/DOOGLAK/"&amp;A13&amp;"_"&amp;B13&amp;"v"&amp;C13&amp;"_NER_Model_3Epochs_AUGMENTED"</f>
        <v>https://huggingface.co/DOOGLAK/Tagged_Uni_100v0_NER_Model_3Epochs_AUGMENTED</v>
      </c>
      <c r="H13" s="7" t="str">
        <f t="shared" si="1"/>
        <v>Click Me</v>
      </c>
      <c r="J13" s="5" t="str">
        <f>A13</f>
        <v>Tagged_Uni</v>
      </c>
      <c r="K13" s="6">
        <f>B13</f>
        <v>100</v>
      </c>
      <c r="L13" s="6">
        <f>C13</f>
        <v>0</v>
      </c>
      <c r="M13" s="11"/>
      <c r="N13" s="11"/>
      <c r="O13" s="11">
        <f>F13-'ARTICLE VARIANT'!F13</f>
        <v>-0.25849999999999995</v>
      </c>
      <c r="P13" s="1"/>
      <c r="Q13" s="1"/>
      <c r="R13" s="1"/>
    </row>
    <row r="14" spans="1:18" ht="17.25" x14ac:dyDescent="0.3">
      <c r="A14" s="5" t="s">
        <v>12</v>
      </c>
      <c r="B14" s="6">
        <v>100</v>
      </c>
      <c r="C14" s="6">
        <v>1</v>
      </c>
      <c r="D14" s="1">
        <v>0.2364</v>
      </c>
      <c r="E14" s="1">
        <v>0.18429999999999999</v>
      </c>
      <c r="F14" s="1">
        <v>0.20710000000000001</v>
      </c>
      <c r="G14" s="6" t="str">
        <f t="shared" si="3"/>
        <v>https://huggingface.co/DOOGLAK/Tagged_Uni_100v1_NER_Model_3Epochs_AUGMENTED</v>
      </c>
      <c r="H14" s="7" t="str">
        <f t="shared" si="1"/>
        <v>Click Me</v>
      </c>
      <c r="J14" s="5" t="str">
        <f t="shared" ref="J14:L22" si="4">A14</f>
        <v>Tagged_Uni</v>
      </c>
      <c r="K14" s="6">
        <f t="shared" si="4"/>
        <v>100</v>
      </c>
      <c r="L14" s="6">
        <f t="shared" si="4"/>
        <v>1</v>
      </c>
      <c r="M14" s="11"/>
      <c r="N14" s="11"/>
      <c r="O14" s="11">
        <f>F14-'ARTICLE VARIANT'!F14</f>
        <v>-0.25569999999999998</v>
      </c>
      <c r="P14" s="1"/>
      <c r="Q14" s="1"/>
      <c r="R14" s="1"/>
    </row>
    <row r="15" spans="1:18" ht="17.25" x14ac:dyDescent="0.3">
      <c r="A15" s="5" t="s">
        <v>12</v>
      </c>
      <c r="B15" s="6">
        <v>100</v>
      </c>
      <c r="C15" s="6">
        <v>2</v>
      </c>
      <c r="D15" s="1">
        <v>0.27829999999999999</v>
      </c>
      <c r="E15" s="1">
        <v>0.15890000000000001</v>
      </c>
      <c r="F15" s="1">
        <v>0.20230000000000001</v>
      </c>
      <c r="G15" s="6" t="str">
        <f t="shared" si="3"/>
        <v>https://huggingface.co/DOOGLAK/Tagged_Uni_100v2_NER_Model_3Epochs_AUGMENTED</v>
      </c>
      <c r="H15" s="7" t="str">
        <f t="shared" si="1"/>
        <v>Click Me</v>
      </c>
      <c r="J15" s="5" t="str">
        <f t="shared" si="4"/>
        <v>Tagged_Uni</v>
      </c>
      <c r="K15" s="6">
        <f t="shared" si="4"/>
        <v>100</v>
      </c>
      <c r="L15" s="6">
        <f t="shared" si="4"/>
        <v>2</v>
      </c>
      <c r="M15" s="11"/>
      <c r="N15" s="11"/>
      <c r="O15" s="11">
        <f>F15-'ARTICLE VARIANT'!F15</f>
        <v>-0.23269999999999999</v>
      </c>
      <c r="P15" s="1"/>
      <c r="Q15" s="1"/>
      <c r="R15" s="1"/>
    </row>
    <row r="16" spans="1:18" ht="17.25" x14ac:dyDescent="0.3">
      <c r="A16" s="5" t="s">
        <v>12</v>
      </c>
      <c r="B16" s="6">
        <v>100</v>
      </c>
      <c r="C16" s="6">
        <v>3</v>
      </c>
      <c r="D16" s="1">
        <v>0.27639999999999998</v>
      </c>
      <c r="E16" s="1">
        <v>0.108</v>
      </c>
      <c r="F16" s="1">
        <v>0.15529999999999999</v>
      </c>
      <c r="G16" s="6" t="str">
        <f t="shared" si="3"/>
        <v>https://huggingface.co/DOOGLAK/Tagged_Uni_100v3_NER_Model_3Epochs_AUGMENTED</v>
      </c>
      <c r="H16" s="7" t="str">
        <f t="shared" si="1"/>
        <v>Click Me</v>
      </c>
      <c r="J16" s="5" t="str">
        <f t="shared" si="4"/>
        <v>Tagged_Uni</v>
      </c>
      <c r="K16" s="6">
        <f t="shared" si="4"/>
        <v>100</v>
      </c>
      <c r="L16" s="6">
        <f t="shared" si="4"/>
        <v>3</v>
      </c>
      <c r="M16" s="11"/>
      <c r="N16" s="11"/>
      <c r="O16" s="11">
        <f>F16-'ARTICLE VARIANT'!F16</f>
        <v>-0.16539999999999999</v>
      </c>
      <c r="P16" s="1"/>
      <c r="Q16" s="1"/>
      <c r="R16" s="1"/>
    </row>
    <row r="17" spans="1:18" ht="17.25" x14ac:dyDescent="0.3">
      <c r="A17" s="5" t="s">
        <v>12</v>
      </c>
      <c r="B17" s="6">
        <v>100</v>
      </c>
      <c r="C17" s="6">
        <v>4</v>
      </c>
      <c r="D17" s="1">
        <v>0.25280000000000002</v>
      </c>
      <c r="E17" s="1">
        <v>0.1915</v>
      </c>
      <c r="F17" s="1">
        <v>0.21790000000000001</v>
      </c>
      <c r="G17" s="6" t="str">
        <f t="shared" si="3"/>
        <v>https://huggingface.co/DOOGLAK/Tagged_Uni_100v4_NER_Model_3Epochs_AUGMENTED</v>
      </c>
      <c r="H17" s="7" t="str">
        <f t="shared" si="1"/>
        <v>Click Me</v>
      </c>
      <c r="J17" s="5" t="str">
        <f t="shared" si="4"/>
        <v>Tagged_Uni</v>
      </c>
      <c r="K17" s="6">
        <f t="shared" si="4"/>
        <v>100</v>
      </c>
      <c r="L17" s="6">
        <f t="shared" si="4"/>
        <v>4</v>
      </c>
      <c r="M17" s="11"/>
      <c r="N17" s="11"/>
      <c r="O17" s="11">
        <f>F17-'ARTICLE VARIANT'!F17</f>
        <v>-0.17429999999999998</v>
      </c>
      <c r="P17" s="1"/>
      <c r="Q17" s="1"/>
      <c r="R17" s="1"/>
    </row>
    <row r="18" spans="1:18" ht="17.25" x14ac:dyDescent="0.3">
      <c r="A18" s="5" t="s">
        <v>12</v>
      </c>
      <c r="B18" s="6">
        <v>100</v>
      </c>
      <c r="C18" s="6">
        <v>5</v>
      </c>
      <c r="D18" s="1">
        <v>0.27479999999999999</v>
      </c>
      <c r="E18" s="1">
        <v>0.2011</v>
      </c>
      <c r="F18" s="1">
        <v>0.23219999999999999</v>
      </c>
      <c r="G18" s="6" t="str">
        <f t="shared" si="3"/>
        <v>https://huggingface.co/DOOGLAK/Tagged_Uni_100v5_NER_Model_3Epochs_AUGMENTED</v>
      </c>
      <c r="H18" s="7" t="str">
        <f t="shared" si="1"/>
        <v>Click Me</v>
      </c>
      <c r="J18" s="5" t="str">
        <f t="shared" si="4"/>
        <v>Tagged_Uni</v>
      </c>
      <c r="K18" s="6">
        <f t="shared" si="4"/>
        <v>100</v>
      </c>
      <c r="L18" s="6">
        <f t="shared" si="4"/>
        <v>5</v>
      </c>
      <c r="M18" s="11"/>
      <c r="N18" s="11"/>
      <c r="O18" s="11">
        <f>F18-'ARTICLE VARIANT'!F18</f>
        <v>-0.26090000000000002</v>
      </c>
      <c r="P18" s="1"/>
      <c r="Q18" s="1"/>
      <c r="R18" s="1"/>
    </row>
    <row r="19" spans="1:18" ht="17.25" x14ac:dyDescent="0.3">
      <c r="A19" s="5" t="s">
        <v>12</v>
      </c>
      <c r="B19" s="6">
        <v>100</v>
      </c>
      <c r="C19" s="6">
        <v>6</v>
      </c>
      <c r="D19" s="1">
        <v>0.2402</v>
      </c>
      <c r="E19" s="1">
        <v>0.19639999999999999</v>
      </c>
      <c r="F19" s="1">
        <v>0.21609999999999999</v>
      </c>
      <c r="G19" s="6" t="str">
        <f t="shared" si="3"/>
        <v>https://huggingface.co/DOOGLAK/Tagged_Uni_100v6_NER_Model_3Epochs_AUGMENTED</v>
      </c>
      <c r="H19" s="7" t="str">
        <f t="shared" si="1"/>
        <v>Click Me</v>
      </c>
      <c r="J19" s="5" t="str">
        <f t="shared" si="4"/>
        <v>Tagged_Uni</v>
      </c>
      <c r="K19" s="6">
        <f t="shared" si="4"/>
        <v>100</v>
      </c>
      <c r="L19" s="6">
        <f t="shared" si="4"/>
        <v>6</v>
      </c>
      <c r="M19" s="11"/>
      <c r="N19" s="11"/>
      <c r="O19" s="11">
        <f>F19-'ARTICLE VARIANT'!F19</f>
        <v>-0.29020000000000001</v>
      </c>
      <c r="P19" s="1"/>
      <c r="Q19" s="1"/>
      <c r="R19" s="1"/>
    </row>
    <row r="20" spans="1:18" ht="17.25" x14ac:dyDescent="0.3">
      <c r="A20" s="5" t="s">
        <v>12</v>
      </c>
      <c r="B20" s="6">
        <v>100</v>
      </c>
      <c r="C20" s="6">
        <v>7</v>
      </c>
      <c r="D20" s="1">
        <v>0.2364</v>
      </c>
      <c r="E20" s="1">
        <v>0.1162</v>
      </c>
      <c r="F20" s="1">
        <v>0.15590000000000001</v>
      </c>
      <c r="G20" s="6" t="str">
        <f t="shared" si="3"/>
        <v>https://huggingface.co/DOOGLAK/Tagged_Uni_100v7_NER_Model_3Epochs_AUGMENTED</v>
      </c>
      <c r="H20" s="7" t="str">
        <f t="shared" si="1"/>
        <v>Click Me</v>
      </c>
      <c r="J20" s="5" t="str">
        <f t="shared" si="4"/>
        <v>Tagged_Uni</v>
      </c>
      <c r="K20" s="6">
        <f t="shared" si="4"/>
        <v>100</v>
      </c>
      <c r="L20" s="6">
        <f t="shared" si="4"/>
        <v>7</v>
      </c>
      <c r="M20" s="11"/>
      <c r="N20" s="11"/>
      <c r="O20" s="11">
        <f>F20-'ARTICLE VARIANT'!F20</f>
        <v>-0.2084</v>
      </c>
      <c r="P20" s="1"/>
      <c r="Q20" s="1"/>
      <c r="R20" s="1"/>
    </row>
    <row r="21" spans="1:18" ht="17.25" x14ac:dyDescent="0.3">
      <c r="A21" s="5" t="s">
        <v>12</v>
      </c>
      <c r="B21" s="6">
        <v>100</v>
      </c>
      <c r="C21" s="6">
        <v>8</v>
      </c>
      <c r="D21" s="1">
        <v>0.2341</v>
      </c>
      <c r="E21" s="1">
        <v>8.2199999999999995E-2</v>
      </c>
      <c r="F21" s="1">
        <v>0.1217</v>
      </c>
      <c r="G21" s="6" t="str">
        <f t="shared" si="3"/>
        <v>https://huggingface.co/DOOGLAK/Tagged_Uni_100v8_NER_Model_3Epochs_AUGMENTED</v>
      </c>
      <c r="H21" s="7" t="str">
        <f t="shared" si="1"/>
        <v>Click Me</v>
      </c>
      <c r="J21" s="5" t="str">
        <f t="shared" si="4"/>
        <v>Tagged_Uni</v>
      </c>
      <c r="K21" s="6">
        <f t="shared" si="4"/>
        <v>100</v>
      </c>
      <c r="L21" s="6">
        <f t="shared" si="4"/>
        <v>8</v>
      </c>
      <c r="M21" s="11"/>
      <c r="N21" s="11"/>
      <c r="O21" s="11">
        <f>F21-'ARTICLE VARIANT'!F21</f>
        <v>-0.18289999999999998</v>
      </c>
      <c r="P21" s="1"/>
      <c r="Q21" s="1"/>
      <c r="R21" s="1"/>
    </row>
    <row r="22" spans="1:18" ht="18" thickBot="1" x14ac:dyDescent="0.35">
      <c r="A22" s="5" t="s">
        <v>12</v>
      </c>
      <c r="B22" s="6">
        <v>100</v>
      </c>
      <c r="C22" s="6">
        <v>9</v>
      </c>
      <c r="D22" s="1">
        <v>0.32269999999999999</v>
      </c>
      <c r="E22" s="1">
        <v>0.23050000000000001</v>
      </c>
      <c r="F22" s="1">
        <v>0.26889999999999997</v>
      </c>
      <c r="G22" s="6" t="str">
        <f t="shared" si="3"/>
        <v>https://huggingface.co/DOOGLAK/Tagged_Uni_100v9_NER_Model_3Epochs_AUGMENTED</v>
      </c>
      <c r="H22" s="7" t="str">
        <f t="shared" si="1"/>
        <v>Click Me</v>
      </c>
      <c r="J22" s="5" t="str">
        <f t="shared" si="4"/>
        <v>Tagged_Uni</v>
      </c>
      <c r="K22" s="6">
        <f t="shared" si="4"/>
        <v>100</v>
      </c>
      <c r="L22" s="6">
        <f t="shared" si="4"/>
        <v>9</v>
      </c>
      <c r="M22" s="11"/>
      <c r="N22" s="11"/>
      <c r="O22" s="11">
        <f>F22-'ARTICLE VARIANT'!F22</f>
        <v>-0.24070000000000008</v>
      </c>
      <c r="P22" s="1"/>
      <c r="Q22" s="1"/>
      <c r="R22" s="1"/>
    </row>
    <row r="23" spans="1:18" ht="15.75" thickBot="1" x14ac:dyDescent="0.3">
      <c r="A23" s="14" t="str">
        <f>A22</f>
        <v>Tagged_Uni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25.32%+-2.35%</v>
      </c>
      <c r="E23" s="15" t="str">
        <f>ROUND(AVERAGE(E13:E22)*100,2)&amp;"%+-"&amp;ROUND(1.96*_xlfn.STDEV.S(E13:E22)/SQRT(COUNT(E13:E22))*100,2)&amp;"%"</f>
        <v>15.52%+-3.33%</v>
      </c>
      <c r="F23" s="15" t="str">
        <f>ROUND(AVERAGE(F13:F22)*100,2)&amp;"%+-"&amp;ROUND(1.96*_xlfn.STDEV.S(F13:F22)/SQRT(COUNT(F13:F22))*100,2)&amp;"%"</f>
        <v>18.91%+-3.12%</v>
      </c>
      <c r="G23" s="15" t="s">
        <v>10</v>
      </c>
      <c r="H23" s="16" t="s">
        <v>10</v>
      </c>
      <c r="J23" s="21" t="str">
        <f>IF(AVERAGE(O13:O22)/(_xlfn.STDEV.S(O13:O22)/SQRT(10))&lt;2.262,"Methods Equal","Methods Differ")</f>
        <v>Methods Equal</v>
      </c>
      <c r="K23" s="21"/>
      <c r="L23" s="21"/>
      <c r="M23" s="21"/>
      <c r="N23" s="21"/>
      <c r="O23" s="21"/>
      <c r="P23">
        <f>AVERAGE(O13:O22)/(_xlfn.STDEV.S(O13:O22)/SQRT(10))</f>
        <v>-17.00035562490854</v>
      </c>
      <c r="Q23" s="15"/>
      <c r="R23" s="15"/>
    </row>
    <row r="24" spans="1:18" ht="17.25" x14ac:dyDescent="0.3">
      <c r="A24" s="5" t="s">
        <v>12</v>
      </c>
      <c r="B24" s="6">
        <v>250</v>
      </c>
      <c r="C24" s="6">
        <v>0</v>
      </c>
      <c r="D24" s="1">
        <v>0.4748</v>
      </c>
      <c r="E24" s="1">
        <v>0.37319999999999998</v>
      </c>
      <c r="F24" s="1">
        <v>0.41789999999999999</v>
      </c>
      <c r="G24" s="6" t="str">
        <f t="shared" ref="G24:G33" si="5">"https://huggingface.co/DOOGLAK/"&amp;A24&amp;"_"&amp;B24&amp;"v"&amp;C24&amp;"_NER_Model_3Epochs_AUGMENTED"</f>
        <v>https://huggingface.co/DOOGLAK/Tagged_Uni_250v0_NER_Model_3Epochs_AUGMENTED</v>
      </c>
      <c r="H24" s="7" t="str">
        <f t="shared" si="1"/>
        <v>Click Me</v>
      </c>
      <c r="J24" s="5" t="str">
        <f>A24</f>
        <v>Tagged_Uni</v>
      </c>
      <c r="K24" s="6">
        <f>B24</f>
        <v>250</v>
      </c>
      <c r="L24" s="6">
        <f>C24</f>
        <v>0</v>
      </c>
      <c r="M24" s="11"/>
      <c r="N24" s="11"/>
      <c r="O24" s="11">
        <f>F24-'ARTICLE VARIANT'!F24</f>
        <v>-0.22400000000000003</v>
      </c>
      <c r="P24" s="1"/>
      <c r="Q24" s="1"/>
      <c r="R24" s="1"/>
    </row>
    <row r="25" spans="1:18" ht="17.25" x14ac:dyDescent="0.3">
      <c r="A25" s="5" t="s">
        <v>12</v>
      </c>
      <c r="B25" s="6">
        <v>250</v>
      </c>
      <c r="C25" s="6">
        <v>1</v>
      </c>
      <c r="D25" s="1">
        <v>0.59719999999999995</v>
      </c>
      <c r="E25" s="1">
        <v>0.52910000000000001</v>
      </c>
      <c r="F25" s="1">
        <v>0.56110000000000004</v>
      </c>
      <c r="G25" s="6" t="str">
        <f t="shared" si="5"/>
        <v>https://huggingface.co/DOOGLAK/Tagged_Uni_250v1_NER_Model_3Epochs_AUGMENTED</v>
      </c>
      <c r="H25" s="7" t="str">
        <f t="shared" si="1"/>
        <v>Click Me</v>
      </c>
      <c r="J25" s="5" t="str">
        <f t="shared" ref="J25:L33" si="6">A25</f>
        <v>Tagged_Uni</v>
      </c>
      <c r="K25" s="6">
        <f t="shared" si="6"/>
        <v>250</v>
      </c>
      <c r="L25" s="6">
        <f t="shared" si="6"/>
        <v>1</v>
      </c>
      <c r="M25" s="11"/>
      <c r="N25" s="11"/>
      <c r="O25" s="11">
        <f>F25-'ARTICLE VARIANT'!F25</f>
        <v>-0.10669999999999991</v>
      </c>
      <c r="P25" s="1"/>
      <c r="Q25" s="1"/>
      <c r="R25" s="1"/>
    </row>
    <row r="26" spans="1:18" ht="16.5" x14ac:dyDescent="0.25">
      <c r="A26" s="5" t="s">
        <v>12</v>
      </c>
      <c r="B26" s="6">
        <v>250</v>
      </c>
      <c r="C26" s="6">
        <v>2</v>
      </c>
      <c r="D26" s="1">
        <v>0.61019999999999996</v>
      </c>
      <c r="E26" s="1">
        <v>0.5595</v>
      </c>
      <c r="F26" s="1">
        <v>0.58379999999999999</v>
      </c>
      <c r="G26" s="6" t="str">
        <f t="shared" si="5"/>
        <v>https://huggingface.co/DOOGLAK/Tagged_Uni_250v2_NER_Model_3Epochs_AUGMENTED</v>
      </c>
      <c r="H26" s="7" t="str">
        <f t="shared" si="1"/>
        <v>Click Me</v>
      </c>
      <c r="J26" s="5" t="str">
        <f t="shared" si="6"/>
        <v>Tagged_Uni</v>
      </c>
      <c r="K26" s="6">
        <f t="shared" si="6"/>
        <v>250</v>
      </c>
      <c r="L26" s="6">
        <f t="shared" si="6"/>
        <v>2</v>
      </c>
      <c r="M26" s="11"/>
      <c r="N26" s="11"/>
      <c r="O26" s="11">
        <f>F26-'ARTICLE VARIANT'!F26</f>
        <v>-9.8899999999999988E-2</v>
      </c>
      <c r="P26" s="1"/>
      <c r="Q26" s="1"/>
      <c r="R26" s="1"/>
    </row>
    <row r="27" spans="1:18" ht="17.25" x14ac:dyDescent="0.3">
      <c r="A27" s="5" t="s">
        <v>12</v>
      </c>
      <c r="B27" s="6">
        <v>250</v>
      </c>
      <c r="C27" s="6">
        <v>3</v>
      </c>
      <c r="D27" s="1">
        <v>0.58309999999999995</v>
      </c>
      <c r="E27" s="1">
        <v>0.4849</v>
      </c>
      <c r="F27" s="1">
        <v>0.52949999999999997</v>
      </c>
      <c r="G27" s="6" t="str">
        <f t="shared" si="5"/>
        <v>https://huggingface.co/DOOGLAK/Tagged_Uni_250v3_NER_Model_3Epochs_AUGMENTED</v>
      </c>
      <c r="H27" s="7" t="str">
        <f t="shared" si="1"/>
        <v>Click Me</v>
      </c>
      <c r="J27" s="5" t="str">
        <f t="shared" si="6"/>
        <v>Tagged_Uni</v>
      </c>
      <c r="K27" s="6">
        <f t="shared" si="6"/>
        <v>250</v>
      </c>
      <c r="L27" s="6">
        <f t="shared" si="6"/>
        <v>3</v>
      </c>
      <c r="M27" s="11"/>
      <c r="N27" s="11"/>
      <c r="O27" s="11">
        <f>F27-'ARTICLE VARIANT'!F27</f>
        <v>-0.10499999999999998</v>
      </c>
      <c r="P27" s="1"/>
      <c r="Q27" s="1"/>
      <c r="R27" s="1"/>
    </row>
    <row r="28" spans="1:18" ht="17.25" x14ac:dyDescent="0.3">
      <c r="A28" s="5" t="s">
        <v>12</v>
      </c>
      <c r="B28" s="6">
        <v>250</v>
      </c>
      <c r="C28" s="6">
        <v>4</v>
      </c>
      <c r="D28" s="1">
        <v>0.54779999999999995</v>
      </c>
      <c r="E28" s="1">
        <v>0.47420000000000001</v>
      </c>
      <c r="F28" s="1">
        <v>0.50829999999999997</v>
      </c>
      <c r="G28" s="6" t="str">
        <f t="shared" si="5"/>
        <v>https://huggingface.co/DOOGLAK/Tagged_Uni_250v4_NER_Model_3Epochs_AUGMENTED</v>
      </c>
      <c r="H28" s="7" t="str">
        <f t="shared" si="1"/>
        <v>Click Me</v>
      </c>
      <c r="J28" s="5" t="str">
        <f t="shared" si="6"/>
        <v>Tagged_Uni</v>
      </c>
      <c r="K28" s="6">
        <f t="shared" si="6"/>
        <v>250</v>
      </c>
      <c r="L28" s="6">
        <f t="shared" si="6"/>
        <v>4</v>
      </c>
      <c r="M28" s="11"/>
      <c r="N28" s="11"/>
      <c r="O28" s="11">
        <f>F28-'ARTICLE VARIANT'!F28</f>
        <v>-0.12590000000000001</v>
      </c>
      <c r="P28" s="1"/>
      <c r="Q28" s="1"/>
      <c r="R28" s="1"/>
    </row>
    <row r="29" spans="1:18" ht="17.25" x14ac:dyDescent="0.3">
      <c r="A29" s="5" t="s">
        <v>12</v>
      </c>
      <c r="B29" s="6">
        <v>250</v>
      </c>
      <c r="C29" s="6">
        <v>5</v>
      </c>
      <c r="D29" s="1">
        <v>0.58079999999999998</v>
      </c>
      <c r="E29" s="1">
        <v>0.53410000000000002</v>
      </c>
      <c r="F29" s="1">
        <v>0.55649999999999999</v>
      </c>
      <c r="G29" s="6" t="str">
        <f t="shared" si="5"/>
        <v>https://huggingface.co/DOOGLAK/Tagged_Uni_250v5_NER_Model_3Epochs_AUGMENTED</v>
      </c>
      <c r="H29" s="7" t="str">
        <f t="shared" si="1"/>
        <v>Click Me</v>
      </c>
      <c r="J29" s="5" t="str">
        <f t="shared" si="6"/>
        <v>Tagged_Uni</v>
      </c>
      <c r="K29" s="6">
        <f t="shared" si="6"/>
        <v>250</v>
      </c>
      <c r="L29" s="6">
        <f t="shared" si="6"/>
        <v>5</v>
      </c>
      <c r="M29" s="11"/>
      <c r="N29" s="11"/>
      <c r="O29" s="11">
        <f>F29-'ARTICLE VARIANT'!F29</f>
        <v>-0.10319999999999996</v>
      </c>
      <c r="P29" s="1"/>
      <c r="Q29" s="1"/>
      <c r="R29" s="1"/>
    </row>
    <row r="30" spans="1:18" ht="17.25" x14ac:dyDescent="0.3">
      <c r="A30" s="5" t="s">
        <v>12</v>
      </c>
      <c r="B30" s="6">
        <v>250</v>
      </c>
      <c r="C30" s="6">
        <v>6</v>
      </c>
      <c r="D30" s="1">
        <v>0.55720000000000003</v>
      </c>
      <c r="E30" s="1">
        <v>0.45729999999999998</v>
      </c>
      <c r="F30" s="1">
        <v>0.50229999999999997</v>
      </c>
      <c r="G30" s="6" t="str">
        <f t="shared" si="5"/>
        <v>https://huggingface.co/DOOGLAK/Tagged_Uni_250v6_NER_Model_3Epochs_AUGMENTED</v>
      </c>
      <c r="H30" s="7" t="str">
        <f t="shared" si="1"/>
        <v>Click Me</v>
      </c>
      <c r="J30" s="5" t="str">
        <f t="shared" si="6"/>
        <v>Tagged_Uni</v>
      </c>
      <c r="K30" s="6">
        <f t="shared" si="6"/>
        <v>250</v>
      </c>
      <c r="L30" s="6">
        <f t="shared" si="6"/>
        <v>6</v>
      </c>
      <c r="M30" s="11"/>
      <c r="N30" s="11"/>
      <c r="O30" s="11">
        <f>F30-'ARTICLE VARIANT'!F30</f>
        <v>-0.1663</v>
      </c>
      <c r="P30" s="1"/>
      <c r="Q30" s="1"/>
      <c r="R30" s="1"/>
    </row>
    <row r="31" spans="1:18" ht="17.25" x14ac:dyDescent="0.3">
      <c r="A31" s="5" t="s">
        <v>12</v>
      </c>
      <c r="B31" s="6">
        <v>250</v>
      </c>
      <c r="C31" s="6">
        <v>7</v>
      </c>
      <c r="D31" s="1">
        <v>0.57650000000000001</v>
      </c>
      <c r="E31" s="1">
        <v>0.4909</v>
      </c>
      <c r="F31" s="1">
        <v>0.5302</v>
      </c>
      <c r="G31" s="6" t="str">
        <f t="shared" si="5"/>
        <v>https://huggingface.co/DOOGLAK/Tagged_Uni_250v7_NER_Model_3Epochs_AUGMENTED</v>
      </c>
      <c r="H31" s="7" t="str">
        <f t="shared" si="1"/>
        <v>Click Me</v>
      </c>
      <c r="J31" s="5" t="str">
        <f t="shared" si="6"/>
        <v>Tagged_Uni</v>
      </c>
      <c r="K31" s="6">
        <f t="shared" si="6"/>
        <v>250</v>
      </c>
      <c r="L31" s="6">
        <f t="shared" si="6"/>
        <v>7</v>
      </c>
      <c r="M31" s="11"/>
      <c r="N31" s="11"/>
      <c r="O31" s="11">
        <f>F31-'ARTICLE VARIANT'!F31</f>
        <v>-0.16439999999999999</v>
      </c>
      <c r="P31" s="1"/>
      <c r="Q31" s="1"/>
      <c r="R31" s="1"/>
    </row>
    <row r="32" spans="1:18" ht="17.25" x14ac:dyDescent="0.3">
      <c r="A32" s="5" t="s">
        <v>12</v>
      </c>
      <c r="B32" s="6">
        <v>250</v>
      </c>
      <c r="C32" s="6">
        <v>8</v>
      </c>
      <c r="D32" s="1">
        <v>0.55479999999999996</v>
      </c>
      <c r="E32" s="1">
        <v>0.49390000000000001</v>
      </c>
      <c r="F32" s="1">
        <v>0.52259999999999995</v>
      </c>
      <c r="G32" s="6" t="str">
        <f t="shared" si="5"/>
        <v>https://huggingface.co/DOOGLAK/Tagged_Uni_250v8_NER_Model_3Epochs_AUGMENTED</v>
      </c>
      <c r="H32" s="7" t="str">
        <f t="shared" si="1"/>
        <v>Click Me</v>
      </c>
      <c r="J32" s="5" t="str">
        <f t="shared" si="6"/>
        <v>Tagged_Uni</v>
      </c>
      <c r="K32" s="6">
        <f t="shared" si="6"/>
        <v>250</v>
      </c>
      <c r="L32" s="6">
        <f t="shared" si="6"/>
        <v>8</v>
      </c>
      <c r="M32" s="11"/>
      <c r="N32" s="11"/>
      <c r="O32" s="11">
        <f>F32-'ARTICLE VARIANT'!F32</f>
        <v>-0.14600000000000002</v>
      </c>
      <c r="P32" s="1"/>
      <c r="Q32" s="1"/>
      <c r="R32" s="1"/>
    </row>
    <row r="33" spans="1:18" ht="18" thickBot="1" x14ac:dyDescent="0.35">
      <c r="A33" s="5" t="s">
        <v>12</v>
      </c>
      <c r="B33" s="9">
        <v>250</v>
      </c>
      <c r="C33" s="9">
        <v>9</v>
      </c>
      <c r="D33" s="1">
        <v>0.5877</v>
      </c>
      <c r="E33" s="1">
        <v>0.52629999999999999</v>
      </c>
      <c r="F33" s="1">
        <v>0.55530000000000002</v>
      </c>
      <c r="G33" s="9" t="str">
        <f t="shared" si="5"/>
        <v>https://huggingface.co/DOOGLAK/Tagged_Uni_250v9_NER_Model_3Epochs_AUGMENTED</v>
      </c>
      <c r="H33" s="10" t="str">
        <f t="shared" si="1"/>
        <v>Click Me</v>
      </c>
      <c r="J33" s="5" t="str">
        <f t="shared" si="6"/>
        <v>Tagged_Uni</v>
      </c>
      <c r="K33" s="6">
        <f t="shared" si="6"/>
        <v>250</v>
      </c>
      <c r="L33" s="6">
        <f t="shared" si="6"/>
        <v>9</v>
      </c>
      <c r="M33" s="11"/>
      <c r="N33" s="11"/>
      <c r="O33" s="11">
        <f>F33-'ARTICLE VARIANT'!F33</f>
        <v>-0.13280000000000003</v>
      </c>
      <c r="P33" s="1"/>
      <c r="Q33" s="1"/>
      <c r="R33" s="1"/>
    </row>
    <row r="34" spans="1:18" ht="15.75" thickBot="1" x14ac:dyDescent="0.3">
      <c r="A34" s="14" t="str">
        <f>A33</f>
        <v>Tagged_Uni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56.7%+-2.34%</v>
      </c>
      <c r="E34" s="15" t="str">
        <f>ROUND(AVERAGE(E24:E33)*100,2)&amp;"%+-"&amp;ROUND(1.96*_xlfn.STDEV.S(E24:E33)/SQRT(COUNT(E24:E33))*100,2)&amp;"%"</f>
        <v>49.23%+-3.24%</v>
      </c>
      <c r="F34" s="15" t="str">
        <f>ROUND(AVERAGE(F24:F33)*100,2)&amp;"%+-"&amp;ROUND(1.96*_xlfn.STDEV.S(F24:F33)/SQRT(COUNT(F24:F33))*100,2)&amp;"%"</f>
        <v>52.68%+-2.84%</v>
      </c>
      <c r="G34" s="15" t="s">
        <v>10</v>
      </c>
      <c r="H34" s="16" t="s">
        <v>10</v>
      </c>
      <c r="J34" s="21" t="str">
        <f>IF(AVERAGE(O24:O33)/(_xlfn.STDEV.S(O24:O33)/SQRT(10))&lt;2.262,"Methods Equal","Methods Differ")</f>
        <v>Methods Equal</v>
      </c>
      <c r="K34" s="21"/>
      <c r="L34" s="21"/>
      <c r="M34" s="21"/>
      <c r="N34" s="21"/>
      <c r="O34" s="21"/>
      <c r="P34">
        <f>AVERAGE(O24:O33)/(_xlfn.STDEV.S(O24:O33)/SQRT(10))</f>
        <v>-11.035657086265728</v>
      </c>
      <c r="Q34" s="15"/>
      <c r="R34" s="15"/>
    </row>
    <row r="35" spans="1:18" ht="17.25" x14ac:dyDescent="0.3">
      <c r="A35" s="5" t="s">
        <v>12</v>
      </c>
      <c r="B35" s="3">
        <v>500</v>
      </c>
      <c r="C35" s="3">
        <v>0</v>
      </c>
      <c r="D35" s="1">
        <v>0.66859999999999997</v>
      </c>
      <c r="E35" s="1">
        <v>0.71940000000000004</v>
      </c>
      <c r="F35" s="1">
        <v>0.69310000000000005</v>
      </c>
      <c r="G35" s="3" t="str">
        <f t="shared" ref="G35:G44" si="7">"https://huggingface.co/DOOGLAK/"&amp;A35&amp;"_"&amp;B35&amp;"v"&amp;C35&amp;"_NER_Model_3Epochs_AUGMENTED"</f>
        <v>https://huggingface.co/DOOGLAK/Tagged_Uni_500v0_NER_Model_3Epochs_AUGMENTED</v>
      </c>
      <c r="H35" s="4" t="str">
        <f t="shared" si="1"/>
        <v>Click Me</v>
      </c>
      <c r="J35" s="5" t="str">
        <f>A35</f>
        <v>Tagged_Uni</v>
      </c>
      <c r="K35" s="6">
        <f>B35</f>
        <v>500</v>
      </c>
      <c r="L35" s="6">
        <f>C35</f>
        <v>0</v>
      </c>
      <c r="M35" s="11"/>
      <c r="N35" s="11"/>
      <c r="O35" s="11">
        <f>F35-'ARTICLE VARIANT'!F35</f>
        <v>-2.9099999999999904E-2</v>
      </c>
      <c r="P35" s="1"/>
      <c r="Q35" s="1"/>
      <c r="R35" s="1"/>
    </row>
    <row r="36" spans="1:18" ht="17.25" x14ac:dyDescent="0.3">
      <c r="A36" s="5" t="s">
        <v>12</v>
      </c>
      <c r="B36" s="6">
        <v>500</v>
      </c>
      <c r="C36" s="6">
        <v>1</v>
      </c>
      <c r="D36" s="1">
        <v>0.70489999999999997</v>
      </c>
      <c r="E36" s="1">
        <v>0.7077</v>
      </c>
      <c r="F36" s="1">
        <v>0.70630000000000004</v>
      </c>
      <c r="G36" s="6" t="str">
        <f t="shared" si="7"/>
        <v>https://huggingface.co/DOOGLAK/Tagged_Uni_500v1_NER_Model_3Epochs_AUGMENTED</v>
      </c>
      <c r="H36" s="7" t="str">
        <f t="shared" si="1"/>
        <v>Click Me</v>
      </c>
      <c r="J36" s="5" t="str">
        <f t="shared" ref="J36:L44" si="8">A36</f>
        <v>Tagged_Uni</v>
      </c>
      <c r="K36" s="6">
        <f t="shared" si="8"/>
        <v>500</v>
      </c>
      <c r="L36" s="6">
        <f t="shared" si="8"/>
        <v>1</v>
      </c>
      <c r="M36" s="11"/>
      <c r="N36" s="11"/>
      <c r="O36" s="11">
        <f>F36-'ARTICLE VARIANT'!F36</f>
        <v>-5.1999999999999935E-2</v>
      </c>
      <c r="P36" s="1"/>
      <c r="Q36" s="1"/>
      <c r="R36" s="1"/>
    </row>
    <row r="37" spans="1:18" ht="17.25" x14ac:dyDescent="0.3">
      <c r="A37" s="5" t="s">
        <v>12</v>
      </c>
      <c r="B37" s="6">
        <v>500</v>
      </c>
      <c r="C37" s="6">
        <v>2</v>
      </c>
      <c r="D37" s="1">
        <v>0.70179999999999998</v>
      </c>
      <c r="E37" s="1">
        <v>0.68120000000000003</v>
      </c>
      <c r="F37" s="1">
        <v>0.69130000000000003</v>
      </c>
      <c r="G37" s="6" t="str">
        <f t="shared" si="7"/>
        <v>https://huggingface.co/DOOGLAK/Tagged_Uni_500v2_NER_Model_3Epochs_AUGMENTED</v>
      </c>
      <c r="H37" s="7" t="str">
        <f t="shared" si="1"/>
        <v>Click Me</v>
      </c>
      <c r="J37" s="5" t="str">
        <f t="shared" si="8"/>
        <v>Tagged_Uni</v>
      </c>
      <c r="K37" s="6">
        <f t="shared" si="8"/>
        <v>500</v>
      </c>
      <c r="L37" s="6">
        <f t="shared" si="8"/>
        <v>2</v>
      </c>
      <c r="M37" s="11"/>
      <c r="N37" s="11"/>
      <c r="O37" s="11">
        <f>F37-'ARTICLE VARIANT'!F37</f>
        <v>-4.0100000000000025E-2</v>
      </c>
      <c r="P37" s="1"/>
      <c r="Q37" s="1"/>
      <c r="R37" s="1"/>
    </row>
    <row r="38" spans="1:18" ht="17.25" x14ac:dyDescent="0.3">
      <c r="A38" s="5" t="s">
        <v>12</v>
      </c>
      <c r="B38" s="6">
        <v>500</v>
      </c>
      <c r="C38" s="6">
        <v>3</v>
      </c>
      <c r="D38" s="1">
        <v>0.71440000000000003</v>
      </c>
      <c r="E38" s="1">
        <v>0.71150000000000002</v>
      </c>
      <c r="F38" s="1">
        <v>0.71299999999999997</v>
      </c>
      <c r="G38" s="6" t="str">
        <f t="shared" si="7"/>
        <v>https://huggingface.co/DOOGLAK/Tagged_Uni_500v3_NER_Model_3Epochs_AUGMENTED</v>
      </c>
      <c r="H38" s="7" t="str">
        <f t="shared" si="1"/>
        <v>Click Me</v>
      </c>
      <c r="J38" s="5" t="str">
        <f t="shared" si="8"/>
        <v>Tagged_Uni</v>
      </c>
      <c r="K38" s="6">
        <f t="shared" si="8"/>
        <v>500</v>
      </c>
      <c r="L38" s="6">
        <f t="shared" si="8"/>
        <v>3</v>
      </c>
      <c r="M38" s="11"/>
      <c r="N38" s="11"/>
      <c r="O38" s="11">
        <f>F38-'ARTICLE VARIANT'!F38</f>
        <v>-3.0100000000000016E-2</v>
      </c>
      <c r="P38" s="1"/>
      <c r="Q38" s="1"/>
      <c r="R38" s="1"/>
    </row>
    <row r="39" spans="1:18" ht="17.25" x14ac:dyDescent="0.3">
      <c r="A39" s="5" t="s">
        <v>12</v>
      </c>
      <c r="B39" s="6">
        <v>500</v>
      </c>
      <c r="C39" s="6">
        <v>4</v>
      </c>
      <c r="D39" s="1">
        <v>0.68130000000000002</v>
      </c>
      <c r="E39" s="1">
        <v>0.6431</v>
      </c>
      <c r="F39" s="1">
        <v>0.66169999999999995</v>
      </c>
      <c r="G39" s="6" t="str">
        <f t="shared" si="7"/>
        <v>https://huggingface.co/DOOGLAK/Tagged_Uni_500v4_NER_Model_3Epochs_AUGMENTED</v>
      </c>
      <c r="H39" s="7" t="str">
        <f t="shared" si="1"/>
        <v>Click Me</v>
      </c>
      <c r="J39" s="5" t="str">
        <f t="shared" si="8"/>
        <v>Tagged_Uni</v>
      </c>
      <c r="K39" s="6">
        <f t="shared" si="8"/>
        <v>500</v>
      </c>
      <c r="L39" s="6">
        <f t="shared" si="8"/>
        <v>4</v>
      </c>
      <c r="M39" s="11"/>
      <c r="N39" s="11"/>
      <c r="O39" s="11">
        <f>F39-'ARTICLE VARIANT'!F39</f>
        <v>-7.9500000000000015E-2</v>
      </c>
      <c r="P39" s="1"/>
      <c r="Q39" s="1"/>
      <c r="R39" s="1"/>
    </row>
    <row r="40" spans="1:18" ht="17.25" x14ac:dyDescent="0.3">
      <c r="A40" s="5" t="s">
        <v>12</v>
      </c>
      <c r="B40" s="6">
        <v>500</v>
      </c>
      <c r="C40" s="6">
        <v>5</v>
      </c>
      <c r="D40" s="1">
        <v>0.70050000000000001</v>
      </c>
      <c r="E40" s="1">
        <v>0.70750000000000002</v>
      </c>
      <c r="F40" s="1">
        <v>0.70399999999999996</v>
      </c>
      <c r="G40" s="6" t="str">
        <f t="shared" si="7"/>
        <v>https://huggingface.co/DOOGLAK/Tagged_Uni_500v5_NER_Model_3Epochs_AUGMENTED</v>
      </c>
      <c r="H40" s="7" t="str">
        <f t="shared" si="1"/>
        <v>Click Me</v>
      </c>
      <c r="J40" s="5" t="str">
        <f t="shared" si="8"/>
        <v>Tagged_Uni</v>
      </c>
      <c r="K40" s="6">
        <f t="shared" si="8"/>
        <v>500</v>
      </c>
      <c r="L40" s="6">
        <f t="shared" si="8"/>
        <v>5</v>
      </c>
      <c r="M40" s="11"/>
      <c r="N40" s="11"/>
      <c r="O40" s="11">
        <f>F40-'ARTICLE VARIANT'!F40</f>
        <v>-4.3600000000000083E-2</v>
      </c>
      <c r="P40" s="1"/>
      <c r="Q40" s="1"/>
      <c r="R40" s="1"/>
    </row>
    <row r="41" spans="1:18" ht="17.25" x14ac:dyDescent="0.3">
      <c r="A41" s="5" t="s">
        <v>12</v>
      </c>
      <c r="B41" s="6">
        <v>500</v>
      </c>
      <c r="C41" s="6">
        <v>6</v>
      </c>
      <c r="D41" s="1">
        <v>0.69920000000000004</v>
      </c>
      <c r="E41" s="1">
        <v>0.69869999999999999</v>
      </c>
      <c r="F41" s="1">
        <v>0.69889999999999997</v>
      </c>
      <c r="G41" s="6" t="str">
        <f t="shared" si="7"/>
        <v>https://huggingface.co/DOOGLAK/Tagged_Uni_500v6_NER_Model_3Epochs_AUGMENTED</v>
      </c>
      <c r="H41" s="7" t="str">
        <f t="shared" si="1"/>
        <v>Click Me</v>
      </c>
      <c r="J41" s="5" t="str">
        <f t="shared" si="8"/>
        <v>Tagged_Uni</v>
      </c>
      <c r="K41" s="6">
        <f t="shared" si="8"/>
        <v>500</v>
      </c>
      <c r="L41" s="6">
        <f t="shared" si="8"/>
        <v>6</v>
      </c>
      <c r="M41" s="11"/>
      <c r="N41" s="11"/>
      <c r="O41" s="11">
        <f>F41-'ARTICLE VARIANT'!F41</f>
        <v>-4.720000000000002E-2</v>
      </c>
      <c r="P41" s="1"/>
      <c r="Q41" s="1"/>
      <c r="R41" s="1"/>
    </row>
    <row r="42" spans="1:18" ht="17.25" x14ac:dyDescent="0.3">
      <c r="A42" s="5" t="s">
        <v>12</v>
      </c>
      <c r="B42" s="6">
        <v>500</v>
      </c>
      <c r="C42" s="6">
        <v>7</v>
      </c>
      <c r="D42" s="1">
        <v>0.7087</v>
      </c>
      <c r="E42" s="1">
        <v>0.70689999999999997</v>
      </c>
      <c r="F42" s="1">
        <v>0.70779999999999998</v>
      </c>
      <c r="G42" s="6" t="str">
        <f t="shared" si="7"/>
        <v>https://huggingface.co/DOOGLAK/Tagged_Uni_500v7_NER_Model_3Epochs_AUGMENTED</v>
      </c>
      <c r="H42" s="7" t="str">
        <f t="shared" si="1"/>
        <v>Click Me</v>
      </c>
      <c r="J42" s="5" t="str">
        <f t="shared" si="8"/>
        <v>Tagged_Uni</v>
      </c>
      <c r="K42" s="6">
        <f t="shared" si="8"/>
        <v>500</v>
      </c>
      <c r="L42" s="6">
        <f t="shared" si="8"/>
        <v>7</v>
      </c>
      <c r="M42" s="11"/>
      <c r="N42" s="11"/>
      <c r="O42" s="11">
        <f>F42-'ARTICLE VARIANT'!F42</f>
        <v>-3.4100000000000019E-2</v>
      </c>
      <c r="P42" s="1"/>
      <c r="Q42" s="1"/>
      <c r="R42" s="1"/>
    </row>
    <row r="43" spans="1:18" ht="17.25" x14ac:dyDescent="0.3">
      <c r="A43" s="5" t="s">
        <v>12</v>
      </c>
      <c r="B43" s="6">
        <v>500</v>
      </c>
      <c r="C43" s="6">
        <v>8</v>
      </c>
      <c r="D43" s="1">
        <v>0.7046</v>
      </c>
      <c r="E43" s="1">
        <v>0.69679999999999997</v>
      </c>
      <c r="F43" s="1">
        <v>0.70069999999999999</v>
      </c>
      <c r="G43" s="6" t="str">
        <f t="shared" si="7"/>
        <v>https://huggingface.co/DOOGLAK/Tagged_Uni_500v8_NER_Model_3Epochs_AUGMENTED</v>
      </c>
      <c r="H43" s="7" t="str">
        <f t="shared" si="1"/>
        <v>Click Me</v>
      </c>
      <c r="J43" s="5" t="str">
        <f t="shared" si="8"/>
        <v>Tagged_Uni</v>
      </c>
      <c r="K43" s="6">
        <f t="shared" si="8"/>
        <v>500</v>
      </c>
      <c r="L43" s="6">
        <f t="shared" si="8"/>
        <v>8</v>
      </c>
      <c r="M43" s="11"/>
      <c r="N43" s="11"/>
      <c r="O43" s="11">
        <f>F43-'ARTICLE VARIANT'!F43</f>
        <v>-4.4599999999999973E-2</v>
      </c>
      <c r="P43" s="1"/>
      <c r="Q43" s="1"/>
      <c r="R43" s="1"/>
    </row>
    <row r="44" spans="1:18" ht="18" thickBot="1" x14ac:dyDescent="0.35">
      <c r="A44" s="5" t="s">
        <v>12</v>
      </c>
      <c r="B44" s="9">
        <v>500</v>
      </c>
      <c r="C44" s="9">
        <v>9</v>
      </c>
      <c r="D44" s="1">
        <v>0.7117</v>
      </c>
      <c r="E44" s="1">
        <v>0.7177</v>
      </c>
      <c r="F44" s="1">
        <v>0.71460000000000001</v>
      </c>
      <c r="G44" s="9" t="str">
        <f t="shared" si="7"/>
        <v>https://huggingface.co/DOOGLAK/Tagged_Uni_500v9_NER_Model_3Epochs_AUGMENTED</v>
      </c>
      <c r="H44" s="10" t="str">
        <f t="shared" si="1"/>
        <v>Click Me</v>
      </c>
      <c r="J44" s="5" t="str">
        <f t="shared" si="8"/>
        <v>Tagged_Uni</v>
      </c>
      <c r="K44" s="6">
        <f t="shared" si="8"/>
        <v>500</v>
      </c>
      <c r="L44" s="6">
        <f t="shared" si="8"/>
        <v>9</v>
      </c>
      <c r="M44" s="11"/>
      <c r="N44" s="11"/>
      <c r="O44" s="11">
        <f>F44-'ARTICLE VARIANT'!F44</f>
        <v>-3.8100000000000023E-2</v>
      </c>
      <c r="P44" s="1"/>
      <c r="Q44" s="1"/>
      <c r="R44" s="1"/>
    </row>
    <row r="45" spans="1:18" ht="15.75" thickBot="1" x14ac:dyDescent="0.3">
      <c r="A45" s="14" t="str">
        <f>A44</f>
        <v>Tagged_Uni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69.96%+-0.88%</v>
      </c>
      <c r="E45" s="15" t="str">
        <f>ROUND(AVERAGE(E35:E44)*100,2)&amp;"%+-"&amp;ROUND(1.96*_xlfn.STDEV.S(E35:E44)/SQRT(COUNT(E35:E44))*100,2)&amp;"%"</f>
        <v>69.91%+-1.4%</v>
      </c>
      <c r="F45" s="15" t="str">
        <f>ROUND(AVERAGE(F35:F44)*100,2)&amp;"%+-"&amp;ROUND(1.96*_xlfn.STDEV.S(F35:F44)/SQRT(COUNT(F35:F44))*100,2)&amp;"%"</f>
        <v>69.91%+-0.94%</v>
      </c>
      <c r="G45" s="15" t="s">
        <v>10</v>
      </c>
      <c r="H45" s="16" t="s">
        <v>10</v>
      </c>
      <c r="J45" s="21" t="str">
        <f>IF(AVERAGE(O35:O44)/(_xlfn.STDEV.S(O35:O44)/SQRT(10))&lt;2.262,"Methods Equal","Methods Differ")</f>
        <v>Methods Equal</v>
      </c>
      <c r="K45" s="21"/>
      <c r="L45" s="21"/>
      <c r="M45" s="21"/>
      <c r="N45" s="21"/>
      <c r="O45" s="21"/>
      <c r="P45">
        <f>AVERAGE(O35:O44)/(_xlfn.STDEV.S(O35:O44)/SQRT(10))</f>
        <v>-9.5464793729847468</v>
      </c>
      <c r="Q45" s="15"/>
      <c r="R45" s="15"/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897E-3715-4D4D-B2DC-56FD660E9AD8}">
  <sheetPr>
    <tabColor rgb="FFFF0000"/>
  </sheetPr>
  <dimension ref="A1:T87"/>
  <sheetViews>
    <sheetView topLeftCell="A27" workbookViewId="0">
      <selection activeCell="F35" sqref="F35:F44"/>
    </sheetView>
  </sheetViews>
  <sheetFormatPr defaultRowHeight="15" x14ac:dyDescent="0.25"/>
  <cols>
    <col min="1" max="1" width="6.85546875" bestFit="1" customWidth="1"/>
    <col min="2" max="2" width="4.5703125" bestFit="1" customWidth="1"/>
    <col min="3" max="3" width="10.42578125" bestFit="1" customWidth="1"/>
    <col min="4" max="6" width="14.140625" bestFit="1" customWidth="1"/>
  </cols>
  <sheetData>
    <row r="1" spans="1:20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Q1" s="20" t="s">
        <v>13</v>
      </c>
    </row>
    <row r="2" spans="1:20" ht="17.25" x14ac:dyDescent="0.3">
      <c r="A2" s="5" t="s">
        <v>6</v>
      </c>
      <c r="B2" s="6">
        <v>50</v>
      </c>
      <c r="C2" s="6">
        <v>0</v>
      </c>
      <c r="D2" s="11">
        <v>5.77334283677833E-2</v>
      </c>
      <c r="E2" s="11">
        <v>1.9770563827190599E-2</v>
      </c>
      <c r="F2" s="11">
        <v>2.94545454545454E-2</v>
      </c>
      <c r="J2" s="5" t="str">
        <f>A2</f>
        <v>Article</v>
      </c>
      <c r="K2" s="6">
        <f>B2</f>
        <v>50</v>
      </c>
      <c r="L2" s="6">
        <f>C2</f>
        <v>0</v>
      </c>
      <c r="M2" s="11"/>
      <c r="N2" s="11"/>
      <c r="O2" s="11">
        <f>F2-'ARTICLE VARIANT'!F2</f>
        <v>-1.345454545454601E-3</v>
      </c>
      <c r="Q2" t="s">
        <v>14</v>
      </c>
    </row>
    <row r="3" spans="1:20" ht="17.25" x14ac:dyDescent="0.3">
      <c r="A3" s="5" t="s">
        <v>6</v>
      </c>
      <c r="B3" s="6">
        <v>50</v>
      </c>
      <c r="C3" s="6">
        <v>1</v>
      </c>
      <c r="D3" s="11">
        <v>0.24620060790273501</v>
      </c>
      <c r="E3" s="11">
        <v>9.8925256472887094E-2</v>
      </c>
      <c r="F3" s="11">
        <v>0.14113957135389399</v>
      </c>
      <c r="J3" s="5" t="str">
        <f t="shared" ref="J3:J11" si="0">A3</f>
        <v>Article</v>
      </c>
      <c r="K3" s="6">
        <f t="shared" ref="K3:K11" si="1">B3</f>
        <v>50</v>
      </c>
      <c r="L3" s="6">
        <f t="shared" ref="L3:L11" si="2">C3</f>
        <v>1</v>
      </c>
      <c r="M3" s="11"/>
      <c r="N3" s="11"/>
      <c r="O3" s="11">
        <f>F3-'ARTICLE VARIANT'!F3</f>
        <v>-3.4960428646106018E-2</v>
      </c>
      <c r="Q3" t="s">
        <v>15</v>
      </c>
    </row>
    <row r="4" spans="1:20" ht="17.25" x14ac:dyDescent="0.3">
      <c r="A4" s="5" t="s">
        <v>6</v>
      </c>
      <c r="B4" s="6">
        <v>50</v>
      </c>
      <c r="C4" s="6">
        <v>2</v>
      </c>
      <c r="D4" s="11">
        <v>0.39443872296601401</v>
      </c>
      <c r="E4" s="11">
        <v>9.3528693528693502E-2</v>
      </c>
      <c r="F4" s="11">
        <v>0.15120410580339499</v>
      </c>
      <c r="J4" s="5" t="str">
        <f t="shared" si="0"/>
        <v>Article</v>
      </c>
      <c r="K4" s="6">
        <f t="shared" si="1"/>
        <v>50</v>
      </c>
      <c r="L4" s="6">
        <f t="shared" si="2"/>
        <v>2</v>
      </c>
      <c r="M4" s="11"/>
      <c r="N4" s="11"/>
      <c r="O4" s="11">
        <f>F4-'ARTICLE VARIANT'!F4</f>
        <v>-4.3958941966049936E-3</v>
      </c>
      <c r="Q4" t="s">
        <v>16</v>
      </c>
    </row>
    <row r="5" spans="1:20" ht="17.25" x14ac:dyDescent="0.3">
      <c r="A5" s="5" t="s">
        <v>6</v>
      </c>
      <c r="B5" s="6">
        <v>50</v>
      </c>
      <c r="C5" s="6">
        <v>3</v>
      </c>
      <c r="D5" s="11">
        <v>0.23554119547657501</v>
      </c>
      <c r="E5" s="11">
        <v>0.17880794701986699</v>
      </c>
      <c r="F5" s="11">
        <v>0.20329057445621801</v>
      </c>
      <c r="J5" s="5" t="str">
        <f t="shared" si="0"/>
        <v>Article</v>
      </c>
      <c r="K5" s="6">
        <f t="shared" si="1"/>
        <v>50</v>
      </c>
      <c r="L5" s="6">
        <f t="shared" si="2"/>
        <v>3</v>
      </c>
      <c r="M5" s="11"/>
      <c r="N5" s="11"/>
      <c r="O5" s="11">
        <f>F5-'ARTICLE VARIANT'!F5</f>
        <v>6.7690574456218011E-2</v>
      </c>
    </row>
    <row r="6" spans="1:20" ht="17.25" x14ac:dyDescent="0.3">
      <c r="A6" s="5" t="s">
        <v>6</v>
      </c>
      <c r="B6" s="6">
        <v>50</v>
      </c>
      <c r="C6" s="6">
        <v>4</v>
      </c>
      <c r="D6" s="11">
        <v>0.22339991846718299</v>
      </c>
      <c r="E6" s="11">
        <v>0.13320369470102</v>
      </c>
      <c r="F6" s="11">
        <v>0.16689508146794499</v>
      </c>
      <c r="J6" s="5" t="str">
        <f t="shared" si="0"/>
        <v>Article</v>
      </c>
      <c r="K6" s="6">
        <f t="shared" si="1"/>
        <v>50</v>
      </c>
      <c r="L6" s="6">
        <f t="shared" si="2"/>
        <v>4</v>
      </c>
      <c r="M6" s="11"/>
      <c r="N6" s="11"/>
      <c r="O6" s="11">
        <f>F6-'ARTICLE VARIANT'!F6</f>
        <v>-4.0604918532055001E-2</v>
      </c>
      <c r="Q6">
        <f>ABS(AVERAGE(O2:O11)/_xlfn.STDEV.S(O2:O11))</f>
        <v>7.5599894232845577E-2</v>
      </c>
      <c r="R6" t="s">
        <v>17</v>
      </c>
      <c r="S6">
        <v>0.05</v>
      </c>
      <c r="T6" t="s">
        <v>18</v>
      </c>
    </row>
    <row r="7" spans="1:20" ht="17.25" x14ac:dyDescent="0.3">
      <c r="A7" s="5" t="s">
        <v>6</v>
      </c>
      <c r="B7" s="6">
        <v>50</v>
      </c>
      <c r="C7" s="6">
        <v>5</v>
      </c>
      <c r="D7" s="11">
        <v>0.32111436950146599</v>
      </c>
      <c r="E7" s="11">
        <v>5.3168244719592098E-2</v>
      </c>
      <c r="F7" s="11">
        <v>9.1230993543011799E-2</v>
      </c>
      <c r="J7" s="5" t="str">
        <f t="shared" si="0"/>
        <v>Article</v>
      </c>
      <c r="K7" s="6">
        <f t="shared" si="1"/>
        <v>50</v>
      </c>
      <c r="L7" s="6">
        <f t="shared" si="2"/>
        <v>5</v>
      </c>
      <c r="M7" s="11"/>
      <c r="N7" s="11"/>
      <c r="O7" s="11">
        <f>F7-'ARTICLE VARIANT'!F7</f>
        <v>-0.10196900645698821</v>
      </c>
      <c r="S7">
        <v>2.262</v>
      </c>
      <c r="T7" t="s">
        <v>19</v>
      </c>
    </row>
    <row r="8" spans="1:20" ht="17.25" x14ac:dyDescent="0.3">
      <c r="A8" s="5" t="s">
        <v>6</v>
      </c>
      <c r="B8" s="6">
        <v>50</v>
      </c>
      <c r="C8" s="6">
        <v>6</v>
      </c>
      <c r="D8" s="11">
        <v>0.13118527042577599</v>
      </c>
      <c r="E8" s="11">
        <v>2.7669902912621301E-2</v>
      </c>
      <c r="F8" s="11">
        <v>4.5700541190619302E-2</v>
      </c>
      <c r="J8" s="5" t="str">
        <f t="shared" si="0"/>
        <v>Article</v>
      </c>
      <c r="K8" s="6">
        <f t="shared" si="1"/>
        <v>50</v>
      </c>
      <c r="L8" s="6">
        <f t="shared" si="2"/>
        <v>6</v>
      </c>
      <c r="M8" s="11"/>
      <c r="N8" s="11"/>
      <c r="O8" s="11">
        <f>F8-'ARTICLE VARIANT'!F8</f>
        <v>1.39005411906193E-2</v>
      </c>
    </row>
    <row r="9" spans="1:20" ht="17.25" x14ac:dyDescent="0.3">
      <c r="A9" s="5" t="s">
        <v>6</v>
      </c>
      <c r="B9" s="6">
        <v>50</v>
      </c>
      <c r="C9" s="6">
        <v>7</v>
      </c>
      <c r="D9" s="11">
        <v>0.17477724468814201</v>
      </c>
      <c r="E9" s="11">
        <v>6.2028703478472301E-2</v>
      </c>
      <c r="F9" s="11">
        <v>9.1561938958707303E-2</v>
      </c>
      <c r="J9" s="5" t="str">
        <f t="shared" si="0"/>
        <v>Article</v>
      </c>
      <c r="K9" s="6">
        <f t="shared" si="1"/>
        <v>50</v>
      </c>
      <c r="L9" s="6">
        <f t="shared" si="2"/>
        <v>7</v>
      </c>
      <c r="M9" s="11"/>
      <c r="N9" s="11"/>
      <c r="O9" s="11">
        <f>F9-'ARTICLE VARIANT'!F9</f>
        <v>5.9461938958707307E-2</v>
      </c>
    </row>
    <row r="10" spans="1:20" ht="17.25" x14ac:dyDescent="0.3">
      <c r="A10" s="5" t="s">
        <v>6</v>
      </c>
      <c r="B10" s="6">
        <v>50</v>
      </c>
      <c r="C10" s="6">
        <v>8</v>
      </c>
      <c r="D10" s="11">
        <v>0.31125827814569501</v>
      </c>
      <c r="E10" s="11">
        <v>0.11508325171400501</v>
      </c>
      <c r="F10" s="11">
        <v>0.168037182695745</v>
      </c>
      <c r="J10" s="5" t="str">
        <f t="shared" si="0"/>
        <v>Article</v>
      </c>
      <c r="K10" s="6">
        <f t="shared" si="1"/>
        <v>50</v>
      </c>
      <c r="L10" s="6">
        <f t="shared" si="2"/>
        <v>8</v>
      </c>
      <c r="M10" s="11"/>
      <c r="N10" s="11"/>
      <c r="O10" s="11">
        <f>F10-'ARTICLE VARIANT'!F10</f>
        <v>-6.628173042549923E-4</v>
      </c>
      <c r="Q10">
        <f>_xlfn.STDEV.S(O2:O11)</f>
        <v>4.8876144236850737E-2</v>
      </c>
    </row>
    <row r="11" spans="1:20" ht="18" thickBot="1" x14ac:dyDescent="0.35">
      <c r="A11" s="5" t="s">
        <v>6</v>
      </c>
      <c r="B11" s="6">
        <v>50</v>
      </c>
      <c r="C11" s="6">
        <v>9</v>
      </c>
      <c r="D11" s="11">
        <v>0.14223057644110201</v>
      </c>
      <c r="E11" s="11">
        <v>5.5298416565164397E-2</v>
      </c>
      <c r="F11" s="11">
        <v>7.9635151727767001E-2</v>
      </c>
      <c r="J11" s="5" t="str">
        <f t="shared" si="0"/>
        <v>Article</v>
      </c>
      <c r="K11" s="6">
        <f t="shared" si="1"/>
        <v>50</v>
      </c>
      <c r="L11" s="6">
        <f t="shared" si="2"/>
        <v>9</v>
      </c>
      <c r="M11" s="11"/>
      <c r="N11" s="11"/>
      <c r="O11" s="11">
        <f>F11-'ARTICLE VARIANT'!F11</f>
        <v>5.9351517277669991E-3</v>
      </c>
    </row>
    <row r="12" spans="1:20" ht="15.75" thickBot="1" x14ac:dyDescent="0.3">
      <c r="A12" s="14" t="s">
        <v>6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22.38%+-6.27%</v>
      </c>
      <c r="E12" s="15" t="str">
        <f>ROUND(AVERAGE(E2:E11)*100,2)&amp;"%+-"&amp;ROUND(1.96*_xlfn.STDEV.S(E2:E11)/SQRT(COUNT(E2:E11))*100,2)&amp;"%"</f>
        <v>8.37%+-3.08%</v>
      </c>
      <c r="F12" s="15" t="str">
        <f>ROUND(AVERAGE(F2:F11)*100,2)&amp;"%+-"&amp;ROUND(1.96*_xlfn.STDEV.S(F2:F11)/SQRT(COUNT(F2:F11))*100,2)&amp;"%"</f>
        <v>11.68%+-3.56%</v>
      </c>
      <c r="J12" s="21" t="str">
        <f>IF(AVERAGE(O2:O11)/(_xlfn.STDEV.S(O2:O11)/SQRT(10))&lt;2.262,"Methods Equal","Methods Differ")</f>
        <v>Methods Equal</v>
      </c>
      <c r="K12" s="21"/>
      <c r="L12" s="21"/>
      <c r="M12" s="21"/>
      <c r="N12" s="21"/>
      <c r="O12" s="21"/>
      <c r="P12">
        <f>AVERAGE(O2:O11)/(_xlfn.STDEV.S(O2:O11)/SQRT(10))</f>
        <v>-0.23906785664361987</v>
      </c>
    </row>
    <row r="13" spans="1:20" ht="17.25" x14ac:dyDescent="0.3">
      <c r="A13" s="5" t="s">
        <v>6</v>
      </c>
      <c r="B13" s="6">
        <v>100</v>
      </c>
      <c r="C13" s="6">
        <v>0</v>
      </c>
      <c r="D13" s="11">
        <v>0.44431194848557098</v>
      </c>
      <c r="E13" s="11">
        <v>0.47021706208985298</v>
      </c>
      <c r="F13" s="11">
        <v>0.45689760882893898</v>
      </c>
      <c r="J13" s="5" t="str">
        <f>A13</f>
        <v>Article</v>
      </c>
      <c r="K13" s="6">
        <f>B13</f>
        <v>100</v>
      </c>
      <c r="L13" s="6">
        <f>C13</f>
        <v>0</v>
      </c>
      <c r="M13" s="11"/>
      <c r="N13" s="11"/>
      <c r="O13" s="11">
        <f>F13-'ARTICLE VARIANT'!F13</f>
        <v>8.4697608828939008E-2</v>
      </c>
    </row>
    <row r="14" spans="1:20" ht="17.25" x14ac:dyDescent="0.3">
      <c r="A14" s="5" t="s">
        <v>6</v>
      </c>
      <c r="B14" s="6">
        <v>100</v>
      </c>
      <c r="C14" s="6">
        <v>1</v>
      </c>
      <c r="D14" s="11">
        <v>0.539197930142302</v>
      </c>
      <c r="E14" s="11">
        <v>0.54158004158004103</v>
      </c>
      <c r="F14" s="11">
        <v>0.54038636068974399</v>
      </c>
      <c r="J14" s="5" t="str">
        <f t="shared" ref="J14:J22" si="3">A14</f>
        <v>Article</v>
      </c>
      <c r="K14" s="6">
        <f t="shared" ref="K14:K22" si="4">B14</f>
        <v>100</v>
      </c>
      <c r="L14" s="6">
        <f t="shared" ref="L14:L22" si="5">C14</f>
        <v>1</v>
      </c>
      <c r="M14" s="11"/>
      <c r="N14" s="11"/>
      <c r="O14" s="11">
        <f>F14-'ARTICLE VARIANT'!F14</f>
        <v>7.7586360689744005E-2</v>
      </c>
    </row>
    <row r="15" spans="1:20" ht="17.25" x14ac:dyDescent="0.3">
      <c r="A15" s="5" t="s">
        <v>6</v>
      </c>
      <c r="B15" s="6">
        <v>100</v>
      </c>
      <c r="C15" s="6">
        <v>2</v>
      </c>
      <c r="D15" s="11">
        <v>0.50095877277085299</v>
      </c>
      <c r="E15" s="11">
        <v>0.53207739307535595</v>
      </c>
      <c r="F15" s="11">
        <v>0.51604938271604905</v>
      </c>
      <c r="J15" s="5" t="str">
        <f t="shared" si="3"/>
        <v>Article</v>
      </c>
      <c r="K15" s="6">
        <f t="shared" si="4"/>
        <v>100</v>
      </c>
      <c r="L15" s="6">
        <f t="shared" si="5"/>
        <v>2</v>
      </c>
      <c r="M15" s="11"/>
      <c r="N15" s="11"/>
      <c r="O15" s="11">
        <f>F15-'ARTICLE VARIANT'!F15</f>
        <v>8.1049382716049057E-2</v>
      </c>
    </row>
    <row r="16" spans="1:20" ht="17.25" x14ac:dyDescent="0.3">
      <c r="A16" s="5" t="s">
        <v>6</v>
      </c>
      <c r="B16" s="6">
        <v>100</v>
      </c>
      <c r="C16" s="6">
        <v>3</v>
      </c>
      <c r="D16" s="11">
        <v>0.436827328029948</v>
      </c>
      <c r="E16" s="11">
        <v>0.47229951935239001</v>
      </c>
      <c r="F16" s="11">
        <v>0.45387139905190199</v>
      </c>
      <c r="J16" s="5" t="str">
        <f t="shared" si="3"/>
        <v>Article</v>
      </c>
      <c r="K16" s="6">
        <f t="shared" si="4"/>
        <v>100</v>
      </c>
      <c r="L16" s="6">
        <f t="shared" si="5"/>
        <v>3</v>
      </c>
      <c r="M16" s="11"/>
      <c r="N16" s="11"/>
      <c r="O16" s="11">
        <f>F16-'ARTICLE VARIANT'!F16</f>
        <v>0.13317139905190201</v>
      </c>
    </row>
    <row r="17" spans="1:16" ht="17.25" x14ac:dyDescent="0.3">
      <c r="A17" s="5" t="s">
        <v>6</v>
      </c>
      <c r="B17" s="6">
        <v>100</v>
      </c>
      <c r="C17" s="6">
        <v>4</v>
      </c>
      <c r="D17" s="11">
        <v>0.52688172043010695</v>
      </c>
      <c r="E17" s="11">
        <v>0.51499615483209404</v>
      </c>
      <c r="F17" s="11">
        <v>0.52087114337567997</v>
      </c>
      <c r="J17" s="5" t="str">
        <f t="shared" si="3"/>
        <v>Article</v>
      </c>
      <c r="K17" s="6">
        <f t="shared" si="4"/>
        <v>100</v>
      </c>
      <c r="L17" s="6">
        <f t="shared" si="5"/>
        <v>4</v>
      </c>
      <c r="M17" s="11"/>
      <c r="N17" s="11"/>
      <c r="O17" s="11">
        <f>F17-'ARTICLE VARIANT'!F17</f>
        <v>0.12867114337567997</v>
      </c>
    </row>
    <row r="18" spans="1:16" ht="17.25" x14ac:dyDescent="0.3">
      <c r="A18" s="5" t="s">
        <v>6</v>
      </c>
      <c r="B18" s="6">
        <v>100</v>
      </c>
      <c r="C18" s="6">
        <v>5</v>
      </c>
      <c r="D18" s="11">
        <v>0.43128803245436098</v>
      </c>
      <c r="E18" s="11">
        <v>0.43415007656967802</v>
      </c>
      <c r="F18" s="11">
        <v>0.43271432205545601</v>
      </c>
      <c r="J18" s="5" t="str">
        <f t="shared" si="3"/>
        <v>Article</v>
      </c>
      <c r="K18" s="6">
        <f t="shared" si="4"/>
        <v>100</v>
      </c>
      <c r="L18" s="6">
        <f t="shared" si="5"/>
        <v>5</v>
      </c>
      <c r="M18" s="11"/>
      <c r="N18" s="11"/>
      <c r="O18" s="11">
        <f>F18-'ARTICLE VARIANT'!F18</f>
        <v>-6.038567794454397E-2</v>
      </c>
    </row>
    <row r="19" spans="1:16" ht="17.25" x14ac:dyDescent="0.3">
      <c r="A19" s="5" t="s">
        <v>6</v>
      </c>
      <c r="B19" s="6">
        <v>100</v>
      </c>
      <c r="C19" s="6">
        <v>6</v>
      </c>
      <c r="D19" s="11">
        <v>0.42348668280871599</v>
      </c>
      <c r="E19" s="11">
        <v>0.44390862944162401</v>
      </c>
      <c r="F19" s="11">
        <v>0.43345724907063199</v>
      </c>
      <c r="J19" s="5" t="str">
        <f t="shared" si="3"/>
        <v>Article</v>
      </c>
      <c r="K19" s="6">
        <f t="shared" si="4"/>
        <v>100</v>
      </c>
      <c r="L19" s="6">
        <f t="shared" si="5"/>
        <v>6</v>
      </c>
      <c r="M19" s="11"/>
      <c r="N19" s="11"/>
      <c r="O19" s="11">
        <f>F19-'ARTICLE VARIANT'!F19</f>
        <v>-7.2842750929367983E-2</v>
      </c>
    </row>
    <row r="20" spans="1:16" ht="17.25" x14ac:dyDescent="0.3">
      <c r="A20" s="5" t="s">
        <v>6</v>
      </c>
      <c r="B20" s="6">
        <v>100</v>
      </c>
      <c r="C20" s="6">
        <v>7</v>
      </c>
      <c r="D20" s="11">
        <v>0.47502334267040103</v>
      </c>
      <c r="E20" s="11">
        <v>0.52802283341982303</v>
      </c>
      <c r="F20" s="11">
        <v>0.50012288031457297</v>
      </c>
      <c r="J20" s="5" t="str">
        <f t="shared" si="3"/>
        <v>Article</v>
      </c>
      <c r="K20" s="6">
        <f t="shared" si="4"/>
        <v>100</v>
      </c>
      <c r="L20" s="6">
        <f t="shared" si="5"/>
        <v>7</v>
      </c>
      <c r="M20" s="11"/>
      <c r="N20" s="11"/>
      <c r="O20" s="11">
        <f>F20-'ARTICLE VARIANT'!F20</f>
        <v>0.13582288031457296</v>
      </c>
    </row>
    <row r="21" spans="1:16" ht="17.25" x14ac:dyDescent="0.3">
      <c r="A21" s="5" t="s">
        <v>6</v>
      </c>
      <c r="B21" s="6">
        <v>100</v>
      </c>
      <c r="C21" s="6">
        <v>8</v>
      </c>
      <c r="D21" s="11">
        <v>0.44964028776978399</v>
      </c>
      <c r="E21" s="11">
        <v>0.27607361963190102</v>
      </c>
      <c r="F21" s="11">
        <v>0.34210126197354401</v>
      </c>
      <c r="J21" s="5" t="str">
        <f t="shared" si="3"/>
        <v>Article</v>
      </c>
      <c r="K21" s="6">
        <f t="shared" si="4"/>
        <v>100</v>
      </c>
      <c r="L21" s="6">
        <f t="shared" si="5"/>
        <v>8</v>
      </c>
      <c r="M21" s="11"/>
      <c r="N21" s="11"/>
      <c r="O21" s="11">
        <f>F21-'ARTICLE VARIANT'!F21</f>
        <v>3.7501261973544031E-2</v>
      </c>
    </row>
    <row r="22" spans="1:16" ht="18" thickBot="1" x14ac:dyDescent="0.35">
      <c r="A22" s="5" t="s">
        <v>6</v>
      </c>
      <c r="B22" s="6">
        <v>100</v>
      </c>
      <c r="C22" s="6">
        <v>9</v>
      </c>
      <c r="D22" s="11">
        <v>0.49918243401074502</v>
      </c>
      <c r="E22" s="11">
        <v>0.55091518432585695</v>
      </c>
      <c r="F22" s="11">
        <v>0.52377450980392104</v>
      </c>
      <c r="J22" s="5" t="str">
        <f t="shared" si="3"/>
        <v>Article</v>
      </c>
      <c r="K22" s="6">
        <f t="shared" si="4"/>
        <v>100</v>
      </c>
      <c r="L22" s="6">
        <f t="shared" si="5"/>
        <v>9</v>
      </c>
      <c r="M22" s="11"/>
      <c r="N22" s="11"/>
      <c r="O22" s="11">
        <f>F22-'ARTICLE VARIANT'!F22</f>
        <v>1.4174509803920987E-2</v>
      </c>
    </row>
    <row r="23" spans="1:16" ht="15.75" thickBot="1" x14ac:dyDescent="0.3">
      <c r="A23" s="14" t="s">
        <v>6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47.27%+-2.58%</v>
      </c>
      <c r="E23" s="15" t="str">
        <f>ROUND(AVERAGE(E13:E22)*100,2)&amp;"%+-"&amp;ROUND(1.96*_xlfn.STDEV.S(E13:E22)/SQRT(COUNT(E13:E22))*100,2)&amp;"%"</f>
        <v>47.64%+-5.06%</v>
      </c>
      <c r="F23" s="15" t="str">
        <f>ROUND(AVERAGE(F13:F22)*100,2)&amp;"%+-"&amp;ROUND(1.96*_xlfn.STDEV.S(F13:F22)/SQRT(COUNT(F13:F22))*100,2)&amp;"%"</f>
        <v>47.2%+-3.75%</v>
      </c>
      <c r="J23" s="21" t="str">
        <f>IF(AVERAGE(O13:O22)/(_xlfn.STDEV.S(O13:O22)/SQRT(10))&lt;2.262,"Methods Equal","Methods Differ")</f>
        <v>Methods Differ</v>
      </c>
      <c r="K23" s="21"/>
      <c r="L23" s="21"/>
      <c r="M23" s="21"/>
      <c r="N23" s="21"/>
      <c r="O23" s="21"/>
      <c r="P23">
        <f>AVERAGE(O13:O22)/(_xlfn.STDEV.S(O13:O22)/SQRT(10))</f>
        <v>2.3327623856150099</v>
      </c>
    </row>
    <row r="24" spans="1:16" ht="17.25" x14ac:dyDescent="0.3">
      <c r="A24" s="5" t="s">
        <v>6</v>
      </c>
      <c r="B24" s="6">
        <v>250</v>
      </c>
      <c r="C24" s="6">
        <v>0</v>
      </c>
      <c r="D24" s="6">
        <v>0.65326055731111698</v>
      </c>
      <c r="E24" s="6">
        <v>0.61359956826767403</v>
      </c>
      <c r="F24" s="6">
        <v>0.63280923890357499</v>
      </c>
      <c r="J24" s="5" t="str">
        <f>A24</f>
        <v>Article</v>
      </c>
      <c r="K24" s="6">
        <f>B24</f>
        <v>250</v>
      </c>
      <c r="L24" s="6">
        <f>C24</f>
        <v>0</v>
      </c>
      <c r="M24" s="11"/>
      <c r="N24" s="11"/>
      <c r="O24" s="11">
        <f>F24-'ARTICLE VARIANT'!F24</f>
        <v>-9.0907610964250374E-3</v>
      </c>
    </row>
    <row r="25" spans="1:16" ht="17.25" x14ac:dyDescent="0.3">
      <c r="A25" s="5" t="s">
        <v>6</v>
      </c>
      <c r="B25" s="6">
        <v>250</v>
      </c>
      <c r="C25" s="6">
        <v>1</v>
      </c>
      <c r="D25" s="6">
        <v>0.68971428571428495</v>
      </c>
      <c r="E25" s="6">
        <v>0.68153585544889805</v>
      </c>
      <c r="F25" s="6">
        <v>0.68560068162453802</v>
      </c>
      <c r="J25" s="5" t="str">
        <f t="shared" ref="J25:J33" si="6">A25</f>
        <v>Article</v>
      </c>
      <c r="K25" s="6">
        <f t="shared" ref="K25:K33" si="7">B25</f>
        <v>250</v>
      </c>
      <c r="L25" s="6">
        <f t="shared" ref="L25:L33" si="8">C25</f>
        <v>1</v>
      </c>
      <c r="M25" s="11"/>
      <c r="N25" s="11"/>
      <c r="O25" s="11">
        <f>F25-'ARTICLE VARIANT'!F25</f>
        <v>1.7800681624538073E-2</v>
      </c>
    </row>
    <row r="26" spans="1:16" ht="17.25" x14ac:dyDescent="0.3">
      <c r="A26" s="5" t="s">
        <v>6</v>
      </c>
      <c r="B26" s="6">
        <v>250</v>
      </c>
      <c r="C26" s="6">
        <v>2</v>
      </c>
      <c r="D26" s="6">
        <v>0.68788777987590999</v>
      </c>
      <c r="E26" s="6">
        <v>0.72982255294790999</v>
      </c>
      <c r="F26" s="6">
        <v>0.70823496736564295</v>
      </c>
      <c r="J26" s="5" t="str">
        <f t="shared" si="6"/>
        <v>Article</v>
      </c>
      <c r="K26" s="6">
        <f t="shared" si="7"/>
        <v>250</v>
      </c>
      <c r="L26" s="6">
        <f t="shared" si="8"/>
        <v>2</v>
      </c>
      <c r="M26" s="11"/>
      <c r="N26" s="11"/>
      <c r="O26" s="11">
        <f>F26-'ARTICLE VARIANT'!F26</f>
        <v>2.553496736564298E-2</v>
      </c>
    </row>
    <row r="27" spans="1:16" ht="17.25" x14ac:dyDescent="0.3">
      <c r="A27" s="5" t="s">
        <v>6</v>
      </c>
      <c r="B27" s="6">
        <v>250</v>
      </c>
      <c r="C27" s="6">
        <v>3</v>
      </c>
      <c r="D27" s="11">
        <v>0.68374655647382898</v>
      </c>
      <c r="E27" s="11">
        <v>0.70712250712250702</v>
      </c>
      <c r="F27" s="11">
        <v>0.69523809523809499</v>
      </c>
      <c r="J27" s="5" t="str">
        <f t="shared" si="6"/>
        <v>Article</v>
      </c>
      <c r="K27" s="6">
        <f t="shared" si="7"/>
        <v>250</v>
      </c>
      <c r="L27" s="6">
        <f t="shared" si="8"/>
        <v>3</v>
      </c>
      <c r="M27" s="11"/>
      <c r="N27" s="11"/>
      <c r="O27" s="11">
        <f>F27-'ARTICLE VARIANT'!F27</f>
        <v>6.0738095238095036E-2</v>
      </c>
    </row>
    <row r="28" spans="1:16" ht="17.25" x14ac:dyDescent="0.3">
      <c r="A28" s="5" t="s">
        <v>6</v>
      </c>
      <c r="B28" s="6">
        <v>250</v>
      </c>
      <c r="C28" s="6">
        <v>4</v>
      </c>
      <c r="D28" s="11">
        <v>0.64488636363636298</v>
      </c>
      <c r="E28" s="11">
        <v>0.69284128745837903</v>
      </c>
      <c r="F28" s="11">
        <v>0.66800428036383097</v>
      </c>
      <c r="J28" s="5" t="str">
        <f t="shared" si="6"/>
        <v>Article</v>
      </c>
      <c r="K28" s="6">
        <f t="shared" si="7"/>
        <v>250</v>
      </c>
      <c r="L28" s="6">
        <f t="shared" si="8"/>
        <v>4</v>
      </c>
      <c r="M28" s="11"/>
      <c r="N28" s="11"/>
      <c r="O28" s="11">
        <f>F28-'ARTICLE VARIANT'!F28</f>
        <v>3.3804280363830985E-2</v>
      </c>
    </row>
    <row r="29" spans="1:16" ht="17.25" x14ac:dyDescent="0.3">
      <c r="A29" s="5" t="s">
        <v>6</v>
      </c>
      <c r="B29" s="6">
        <v>250</v>
      </c>
      <c r="C29" s="6">
        <v>5</v>
      </c>
      <c r="D29" s="11">
        <v>0.65785256410256399</v>
      </c>
      <c r="E29" s="11">
        <v>0.70011370096645797</v>
      </c>
      <c r="F29" s="11">
        <v>0.67832553015698105</v>
      </c>
      <c r="J29" s="5" t="str">
        <f t="shared" si="6"/>
        <v>Article</v>
      </c>
      <c r="K29" s="6">
        <f t="shared" si="7"/>
        <v>250</v>
      </c>
      <c r="L29" s="6">
        <f t="shared" si="8"/>
        <v>5</v>
      </c>
      <c r="M29" s="11"/>
      <c r="N29" s="11"/>
      <c r="O29" s="11">
        <f>F29-'ARTICLE VARIANT'!F29</f>
        <v>1.8625530156981096E-2</v>
      </c>
    </row>
    <row r="30" spans="1:16" ht="17.25" x14ac:dyDescent="0.3">
      <c r="A30" s="5" t="s">
        <v>6</v>
      </c>
      <c r="B30" s="6">
        <v>250</v>
      </c>
      <c r="C30" s="6">
        <v>6</v>
      </c>
      <c r="D30" s="11">
        <v>0.66702470461868901</v>
      </c>
      <c r="E30" s="11">
        <v>0.69775280898876402</v>
      </c>
      <c r="F30" s="11">
        <v>0.68204283360790696</v>
      </c>
      <c r="J30" s="5" t="str">
        <f t="shared" si="6"/>
        <v>Article</v>
      </c>
      <c r="K30" s="6">
        <f t="shared" si="7"/>
        <v>250</v>
      </c>
      <c r="L30" s="6">
        <f t="shared" si="8"/>
        <v>6</v>
      </c>
      <c r="M30" s="11"/>
      <c r="N30" s="11"/>
      <c r="O30" s="11">
        <f>F30-'ARTICLE VARIANT'!F30</f>
        <v>1.344283360790699E-2</v>
      </c>
    </row>
    <row r="31" spans="1:16" ht="17.25" x14ac:dyDescent="0.3">
      <c r="A31" s="5" t="s">
        <v>6</v>
      </c>
      <c r="B31" s="6">
        <v>250</v>
      </c>
      <c r="C31" s="6">
        <v>7</v>
      </c>
      <c r="D31" s="11">
        <v>0.68052575107296098</v>
      </c>
      <c r="E31" s="11">
        <v>0.71204041538029705</v>
      </c>
      <c r="F31" s="11">
        <v>0.695926484707173</v>
      </c>
      <c r="J31" s="5" t="str">
        <f t="shared" si="6"/>
        <v>Article</v>
      </c>
      <c r="K31" s="6">
        <f t="shared" si="7"/>
        <v>250</v>
      </c>
      <c r="L31" s="6">
        <f t="shared" si="8"/>
        <v>7</v>
      </c>
      <c r="M31" s="11"/>
      <c r="N31" s="11"/>
      <c r="O31" s="11">
        <f>F31-'ARTICLE VARIANT'!F31</f>
        <v>1.3264847071730035E-3</v>
      </c>
    </row>
    <row r="32" spans="1:16" ht="17.25" x14ac:dyDescent="0.3">
      <c r="A32" s="5" t="s">
        <v>6</v>
      </c>
      <c r="B32" s="6">
        <v>250</v>
      </c>
      <c r="C32" s="6">
        <v>8</v>
      </c>
      <c r="D32" s="11">
        <v>0.69202999166898005</v>
      </c>
      <c r="E32" s="11">
        <v>0.68915929203539805</v>
      </c>
      <c r="F32" s="11">
        <v>0.69059165858389904</v>
      </c>
      <c r="J32" s="5" t="str">
        <f t="shared" si="6"/>
        <v>Article</v>
      </c>
      <c r="K32" s="6">
        <f t="shared" si="7"/>
        <v>250</v>
      </c>
      <c r="L32" s="6">
        <f t="shared" si="8"/>
        <v>8</v>
      </c>
      <c r="M32" s="11"/>
      <c r="N32" s="11"/>
      <c r="O32" s="11">
        <f>F32-'ARTICLE VARIANT'!F32</f>
        <v>2.1991658583899065E-2</v>
      </c>
    </row>
    <row r="33" spans="1:16" ht="18" thickBot="1" x14ac:dyDescent="0.35">
      <c r="A33" s="8" t="s">
        <v>6</v>
      </c>
      <c r="B33" s="9">
        <v>250</v>
      </c>
      <c r="C33" s="9">
        <v>9</v>
      </c>
      <c r="D33" s="11">
        <v>0.67688172043010697</v>
      </c>
      <c r="E33" s="11">
        <v>0.72690531177829099</v>
      </c>
      <c r="F33" s="11">
        <v>0.70100222717149197</v>
      </c>
      <c r="J33" s="5" t="str">
        <f t="shared" si="6"/>
        <v>Article</v>
      </c>
      <c r="K33" s="6">
        <f t="shared" si="7"/>
        <v>250</v>
      </c>
      <c r="L33" s="6">
        <f t="shared" si="8"/>
        <v>9</v>
      </c>
      <c r="M33" s="11"/>
      <c r="N33" s="11"/>
      <c r="O33" s="11">
        <f>F33-'ARTICLE VARIANT'!F33</f>
        <v>1.290222717149192E-2</v>
      </c>
    </row>
    <row r="34" spans="1:16" ht="15.75" thickBot="1" x14ac:dyDescent="0.3">
      <c r="A34" s="14" t="s">
        <v>6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67.34%+-1.03%</v>
      </c>
      <c r="E34" s="15" t="str">
        <f>ROUND(AVERAGE(E24:E33)*100,2)&amp;"%+-"&amp;ROUND(1.96*_xlfn.STDEV.S(E24:E33)/SQRT(COUNT(E24:E33))*100,2)&amp;"%"</f>
        <v>69.51%+-2.02%</v>
      </c>
      <c r="F34" s="15" t="str">
        <f>ROUND(AVERAGE(F24:F33)*100,2)&amp;"%+-"&amp;ROUND(1.96*_xlfn.STDEV.S(F24:F33)/SQRT(COUNT(F24:F33))*100,2)&amp;"%"</f>
        <v>68.38%+-1.32%</v>
      </c>
      <c r="J34" s="21" t="str">
        <f>IF(AVERAGE(O24:O33)/(_xlfn.STDEV.S(O24:O33)/SQRT(10))&lt;2.262,"Methods Equal","Methods Differ")</f>
        <v>Methods Differ</v>
      </c>
      <c r="K34" s="21"/>
      <c r="L34" s="21"/>
      <c r="M34" s="21"/>
      <c r="N34" s="21"/>
      <c r="O34" s="21"/>
      <c r="P34">
        <f>AVERAGE(O24:O33)/(_xlfn.STDEV.S(O24:O33)/SQRT(10))</f>
        <v>3.315978140814372</v>
      </c>
    </row>
    <row r="35" spans="1:16" ht="17.25" x14ac:dyDescent="0.3">
      <c r="A35" s="2" t="s">
        <v>6</v>
      </c>
      <c r="B35" s="3">
        <v>500</v>
      </c>
      <c r="C35" s="3">
        <v>0</v>
      </c>
      <c r="D35" s="12">
        <v>0.704514824797843</v>
      </c>
      <c r="E35" s="12">
        <v>0.77501853224610795</v>
      </c>
      <c r="F35" s="12">
        <v>0.73808683374514605</v>
      </c>
      <c r="J35" s="5" t="str">
        <f>A35</f>
        <v>Article</v>
      </c>
      <c r="K35" s="6">
        <f>B35</f>
        <v>500</v>
      </c>
      <c r="L35" s="6">
        <f>C35</f>
        <v>0</v>
      </c>
      <c r="M35" s="11"/>
      <c r="N35" s="11"/>
      <c r="O35" s="11">
        <f>F35-'ARTICLE VARIANT'!F35</f>
        <v>1.5886833745146101E-2</v>
      </c>
    </row>
    <row r="36" spans="1:16" ht="17.25" x14ac:dyDescent="0.3">
      <c r="A36" s="5" t="s">
        <v>6</v>
      </c>
      <c r="B36" s="6">
        <v>500</v>
      </c>
      <c r="C36" s="6">
        <v>1</v>
      </c>
      <c r="D36" s="11">
        <v>0.76141975308641896</v>
      </c>
      <c r="E36" s="11">
        <v>0.81580687830687804</v>
      </c>
      <c r="F36" s="11">
        <v>0.78767560664112302</v>
      </c>
      <c r="J36" s="5" t="str">
        <f t="shared" ref="J36:J44" si="9">A36</f>
        <v>Article</v>
      </c>
      <c r="K36" s="6">
        <f t="shared" ref="K36:K44" si="10">B36</f>
        <v>500</v>
      </c>
      <c r="L36" s="6">
        <f t="shared" ref="L36:L44" si="11">C36</f>
        <v>1</v>
      </c>
      <c r="M36" s="11"/>
      <c r="N36" s="11"/>
      <c r="O36" s="11">
        <f>F36-'ARTICLE VARIANT'!F36</f>
        <v>2.9375606641123042E-2</v>
      </c>
    </row>
    <row r="37" spans="1:16" ht="17.25" x14ac:dyDescent="0.3">
      <c r="A37" s="5" t="s">
        <v>6</v>
      </c>
      <c r="B37" s="6">
        <v>500</v>
      </c>
      <c r="C37" s="6">
        <v>2</v>
      </c>
      <c r="D37" s="11">
        <v>0.72508591065292005</v>
      </c>
      <c r="E37" s="11">
        <v>0.78497023809523803</v>
      </c>
      <c r="F37" s="11">
        <v>0.75384065737763395</v>
      </c>
      <c r="J37" s="5" t="str">
        <f t="shared" si="9"/>
        <v>Article</v>
      </c>
      <c r="K37" s="6">
        <f t="shared" si="10"/>
        <v>500</v>
      </c>
      <c r="L37" s="6">
        <f t="shared" si="11"/>
        <v>2</v>
      </c>
      <c r="M37" s="11"/>
      <c r="N37" s="11"/>
      <c r="O37" s="11">
        <f>F37-'ARTICLE VARIANT'!F37</f>
        <v>2.2440657377633899E-2</v>
      </c>
    </row>
    <row r="38" spans="1:16" ht="17.25" x14ac:dyDescent="0.3">
      <c r="A38" s="5" t="s">
        <v>6</v>
      </c>
      <c r="B38" s="6">
        <v>500</v>
      </c>
      <c r="C38" s="6">
        <v>3</v>
      </c>
      <c r="D38" s="11">
        <v>0.73690891780387102</v>
      </c>
      <c r="E38" s="11">
        <v>0.77348434377081898</v>
      </c>
      <c r="F38" s="11">
        <v>0.75475377864456294</v>
      </c>
      <c r="J38" s="5" t="str">
        <f t="shared" si="9"/>
        <v>Article</v>
      </c>
      <c r="K38" s="6">
        <f t="shared" si="10"/>
        <v>500</v>
      </c>
      <c r="L38" s="6">
        <f t="shared" si="11"/>
        <v>3</v>
      </c>
      <c r="M38" s="11"/>
      <c r="N38" s="11"/>
      <c r="O38" s="11">
        <f>F38-'ARTICLE VARIANT'!F38</f>
        <v>1.1653778644562962E-2</v>
      </c>
    </row>
    <row r="39" spans="1:16" ht="17.25" x14ac:dyDescent="0.3">
      <c r="A39" s="5" t="s">
        <v>6</v>
      </c>
      <c r="B39" s="6">
        <v>500</v>
      </c>
      <c r="C39" s="6">
        <v>4</v>
      </c>
      <c r="D39" s="11">
        <v>0.73911681803946105</v>
      </c>
      <c r="E39" s="11">
        <v>0.78353253652058397</v>
      </c>
      <c r="F39" s="11">
        <v>0.76067687348912105</v>
      </c>
      <c r="J39" s="5" t="str">
        <f t="shared" si="9"/>
        <v>Article</v>
      </c>
      <c r="K39" s="6">
        <f t="shared" si="10"/>
        <v>500</v>
      </c>
      <c r="L39" s="6">
        <f t="shared" si="11"/>
        <v>4</v>
      </c>
      <c r="M39" s="11"/>
      <c r="N39" s="11"/>
      <c r="O39" s="11">
        <f>F39-'ARTICLE VARIANT'!F39</f>
        <v>1.9476873489121083E-2</v>
      </c>
    </row>
    <row r="40" spans="1:16" ht="17.25" x14ac:dyDescent="0.3">
      <c r="A40" s="5" t="s">
        <v>6</v>
      </c>
      <c r="B40" s="6">
        <v>500</v>
      </c>
      <c r="C40" s="6">
        <v>5</v>
      </c>
      <c r="D40" s="11">
        <v>0.73649099399599705</v>
      </c>
      <c r="E40" s="11">
        <v>0.78857142857142803</v>
      </c>
      <c r="F40" s="11">
        <v>0.76164194549844699</v>
      </c>
      <c r="J40" s="5" t="str">
        <f t="shared" si="9"/>
        <v>Article</v>
      </c>
      <c r="K40" s="6">
        <f t="shared" si="10"/>
        <v>500</v>
      </c>
      <c r="L40" s="6">
        <f t="shared" si="11"/>
        <v>5</v>
      </c>
      <c r="M40" s="11"/>
      <c r="N40" s="11"/>
      <c r="O40" s="11">
        <f>F40-'ARTICLE VARIANT'!F40</f>
        <v>1.4041945498446951E-2</v>
      </c>
    </row>
    <row r="41" spans="1:16" ht="16.5" x14ac:dyDescent="0.25">
      <c r="A41" s="5" t="s">
        <v>6</v>
      </c>
      <c r="B41" s="6">
        <v>500</v>
      </c>
      <c r="C41" s="6">
        <v>6</v>
      </c>
      <c r="D41" s="11">
        <v>0.75243861419441604</v>
      </c>
      <c r="E41" s="11">
        <v>0.78656821378340303</v>
      </c>
      <c r="F41" s="11">
        <v>0.76912497851126005</v>
      </c>
      <c r="J41" s="5" t="str">
        <f t="shared" si="9"/>
        <v>Article</v>
      </c>
      <c r="K41" s="6">
        <f t="shared" si="10"/>
        <v>500</v>
      </c>
      <c r="L41" s="6">
        <f t="shared" si="11"/>
        <v>6</v>
      </c>
      <c r="M41" s="11"/>
      <c r="N41" s="11"/>
      <c r="O41" s="11">
        <f>F41-'ARTICLE VARIANT'!F41</f>
        <v>2.3024978511260064E-2</v>
      </c>
    </row>
    <row r="42" spans="1:16" ht="16.5" x14ac:dyDescent="0.25">
      <c r="A42" s="5" t="s">
        <v>6</v>
      </c>
      <c r="B42" s="6">
        <v>500</v>
      </c>
      <c r="C42" s="6">
        <v>7</v>
      </c>
      <c r="D42" s="11">
        <v>0.76437389770723096</v>
      </c>
      <c r="E42" s="11">
        <v>0.79698418536226501</v>
      </c>
      <c r="F42" s="11">
        <v>0.78033849477853801</v>
      </c>
      <c r="J42" s="5" t="str">
        <f t="shared" si="9"/>
        <v>Article</v>
      </c>
      <c r="K42" s="6">
        <f t="shared" si="10"/>
        <v>500</v>
      </c>
      <c r="L42" s="6">
        <f t="shared" si="11"/>
        <v>7</v>
      </c>
      <c r="M42" s="11"/>
      <c r="N42" s="11"/>
      <c r="O42" s="11">
        <f>F42-'ARTICLE VARIANT'!F42</f>
        <v>3.8438494778538002E-2</v>
      </c>
    </row>
    <row r="43" spans="1:16" ht="16.5" x14ac:dyDescent="0.25">
      <c r="A43" s="5" t="s">
        <v>6</v>
      </c>
      <c r="B43" s="6">
        <v>500</v>
      </c>
      <c r="C43" s="6">
        <v>8</v>
      </c>
      <c r="D43" s="11">
        <v>0.76278600269178998</v>
      </c>
      <c r="E43" s="11">
        <v>0.80390070921985801</v>
      </c>
      <c r="F43" s="11">
        <v>0.78280386740331498</v>
      </c>
      <c r="J43" s="5" t="str">
        <f t="shared" si="9"/>
        <v>Article</v>
      </c>
      <c r="K43" s="6">
        <f t="shared" si="10"/>
        <v>500</v>
      </c>
      <c r="L43" s="6">
        <f t="shared" si="11"/>
        <v>8</v>
      </c>
      <c r="M43" s="11"/>
      <c r="N43" s="11"/>
      <c r="O43" s="11">
        <f>F43-'ARTICLE VARIANT'!F43</f>
        <v>3.7503867403315017E-2</v>
      </c>
    </row>
    <row r="44" spans="1:16" ht="18" thickBot="1" x14ac:dyDescent="0.35">
      <c r="A44" s="8" t="s">
        <v>6</v>
      </c>
      <c r="B44" s="9">
        <v>500</v>
      </c>
      <c r="C44" s="9">
        <v>9</v>
      </c>
      <c r="D44" s="13">
        <v>0.75817200888606795</v>
      </c>
      <c r="E44" s="13">
        <v>0.80491913746630706</v>
      </c>
      <c r="F44" s="13">
        <v>0.78084654355286798</v>
      </c>
      <c r="J44" s="5" t="str">
        <f t="shared" si="9"/>
        <v>Article</v>
      </c>
      <c r="K44" s="6">
        <f t="shared" si="10"/>
        <v>500</v>
      </c>
      <c r="L44" s="6">
        <f t="shared" si="11"/>
        <v>9</v>
      </c>
      <c r="M44" s="11"/>
      <c r="N44" s="11"/>
      <c r="O44" s="11">
        <f>F44-'ARTICLE VARIANT'!F44</f>
        <v>2.8146543552867942E-2</v>
      </c>
    </row>
    <row r="45" spans="1:16" ht="15.75" thickBot="1" x14ac:dyDescent="0.3">
      <c r="A45" s="14" t="s">
        <v>6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74.41%+-1.2%</v>
      </c>
      <c r="E45" s="15" t="str">
        <f>ROUND(AVERAGE(E35:E44)*100,2)&amp;"%+-"&amp;ROUND(1.96*_xlfn.STDEV.S(E35:E44)/SQRT(COUNT(E35:E44))*100,2)&amp;"%"</f>
        <v>79.14%+-0.85%</v>
      </c>
      <c r="F45" s="15" t="str">
        <f>ROUND(AVERAGE(F35:F44)*100,2)&amp;"%+-"&amp;ROUND(1.96*_xlfn.STDEV.S(F35:F44)/SQRT(COUNT(F35:F44))*100,2)&amp;"%"</f>
        <v>76.7%+-0.99%</v>
      </c>
      <c r="J45" s="21" t="str">
        <f>IF(AVERAGE(O35:O44)/(_xlfn.STDEV.S(O35:O44)/SQRT(10))&lt;2.262,"Methods Equal","Methods Differ")</f>
        <v>Methods Differ</v>
      </c>
      <c r="K45" s="21"/>
      <c r="L45" s="21"/>
      <c r="M45" s="21"/>
      <c r="N45" s="21"/>
      <c r="O45" s="21"/>
      <c r="P45">
        <f>AVERAGE(O35:O44)/(_xlfn.STDEV.S(O35:O44)/SQRT(10))</f>
        <v>8.161610481276437</v>
      </c>
    </row>
    <row r="54" spans="8:8" x14ac:dyDescent="0.25">
      <c r="H54" t="str">
        <f>"&amp; Paraphrased &amp; "&amp;ROUND(AVERAGE(D2:D11)*100,2)&amp;"\%$\pm$ "&amp;ROUND(1.96*_xlfn.STDEV.S(D2:D11)/SQRT(COUNT(D2:D11))*100,2)&amp;"\% &amp; \multicolumn{1}{l|}{"&amp;ROUND(AVERAGE(E2:E11)*100,2)&amp;"\%$\pm$ "&amp;ROUND(1.96*_xlfn.STDEV.S(E2:E11)/SQRT(COUNT(E2:E11))*100,2)&amp;"} &amp; "&amp;ROUND(AVERAGE(F2:F11)*100,2)&amp;"\%$\pm$ "&amp;ROUND(1.96*_xlfn.STDEV.S(F2:F11)/SQRT(COUNT(F2:F11))*100,2)&amp;"\% \\"</f>
        <v>&amp; Paraphrased &amp; 22.38\%$\pm$ 6.27\% &amp; \multicolumn{1}{l|}{8.37\%$\pm$ 3.08} &amp; 11.68\%$\pm$ 3.56\% \\</v>
      </c>
    </row>
    <row r="65" spans="8:8" x14ac:dyDescent="0.25">
      <c r="H65" t="str">
        <f>"&amp; Paraphrased &amp; "&amp;ROUND(AVERAGE(D13:D22)*100,2)&amp;"\%$\pm$ "&amp;ROUND(1.96*_xlfn.STDEV.S(D13:D22)/SQRT(COUNT(D13:D22))*100,2)&amp;"\% &amp; \multicolumn{1}{l|}{"&amp;ROUND(AVERAGE(E13:E22)*100,2)&amp;"\%$\pm$ "&amp;ROUND(1.96*_xlfn.STDEV.S(E13:E22)/SQRT(COUNT(E13:E22))*100,2)&amp;"} &amp; "&amp;ROUND(AVERAGE(F13:F22)*100,2)&amp;"\%$\pm$ "&amp;ROUND(1.96*_xlfn.STDEV.S(F13:F22)/SQRT(COUNT(F13:F22))*100,2)&amp;"\% \\"</f>
        <v>&amp; Paraphrased &amp; 47.27\%$\pm$ 2.58\% &amp; \multicolumn{1}{l|}{47.64\%$\pm$ 5.06} &amp; 47.2\%$\pm$ 3.75\% \\</v>
      </c>
    </row>
    <row r="76" spans="8:8" x14ac:dyDescent="0.25">
      <c r="H76" t="str">
        <f>"&amp; Paraphrased &amp; "&amp;ROUND(AVERAGE(D24:D33)*100,2)&amp;"\%$\pm$ "&amp;ROUND(1.96*_xlfn.STDEV.S(D24:D33)/SQRT(COUNT(D24:D33))*100,2)&amp;"\% &amp; \multicolumn{1}{l|}{"&amp;ROUND(AVERAGE(E24:E33)*100,2)&amp;"\%$\pm$ "&amp;ROUND(1.96*_xlfn.STDEV.S(E24:E33)/SQRT(COUNT(E24:E33))*100,2)&amp;"} &amp; "&amp;ROUND(AVERAGE(F24:F33)*100,2)&amp;"\%$\pm$ "&amp;ROUND(1.96*_xlfn.STDEV.S(F24:F33)/SQRT(COUNT(F24:F33))*100,2)&amp;"\% \\"</f>
        <v>&amp; Paraphrased &amp; 67.34\%$\pm$ 1.03\% &amp; \multicolumn{1}{l|}{69.51\%$\pm$ 2.02} &amp; 68.38\%$\pm$ 1.32\% \\</v>
      </c>
    </row>
    <row r="87" spans="8:8" x14ac:dyDescent="0.25">
      <c r="H87" t="str">
        <f>"&amp; Paraphrased &amp; "&amp;ROUND(AVERAGE(D35:D44)*100,2)&amp;"\%$\pm$ "&amp;ROUND(1.96*_xlfn.STDEV.S(D35:D44)/SQRT(COUNT(D35:D44))*100,2)&amp;"\% &amp; \multicolumn{1}{l|}{"&amp;ROUND(AVERAGE(E35:E44)*100,2)&amp;"\%$\pm$ "&amp;ROUND(1.96*_xlfn.STDEV.S(E35:E44)/SQRT(COUNT(E35:E44))*100,2)&amp;"} &amp; "&amp;ROUND(AVERAGE(F35:F44)*100,2)&amp;"\%$\pm$ "&amp;ROUND(1.96*_xlfn.STDEV.S(F35:F44)/SQRT(COUNT(F35:F44))*100,2)&amp;"\% \\"</f>
        <v>&amp; Paraphrased &amp; 74.41\%$\pm$ 1.2\% &amp; \multicolumn{1}{l|}{79.14\%$\pm$ 0.85} &amp; 76.7\%$\pm$ 0.99\% \\</v>
      </c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E6D-5E38-4234-9DEE-056D364A2F7C}">
  <dimension ref="A1:T45"/>
  <sheetViews>
    <sheetView topLeftCell="A22" workbookViewId="0">
      <selection activeCell="F35" sqref="F35:F44"/>
    </sheetView>
  </sheetViews>
  <sheetFormatPr defaultRowHeight="15" x14ac:dyDescent="0.25"/>
  <sheetData>
    <row r="1" spans="1:20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J1" s="17" t="s">
        <v>0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Q1" s="20" t="s">
        <v>13</v>
      </c>
    </row>
    <row r="2" spans="1:20" ht="17.25" x14ac:dyDescent="0.3">
      <c r="A2" s="5" t="s">
        <v>6</v>
      </c>
      <c r="B2" s="6">
        <v>50</v>
      </c>
      <c r="C2" s="6">
        <v>0</v>
      </c>
      <c r="D2" s="11">
        <v>0.12906574394463599</v>
      </c>
      <c r="E2" s="11">
        <v>9.1042226019038303E-2</v>
      </c>
      <c r="F2" s="11">
        <v>0.10676971518534401</v>
      </c>
      <c r="J2" s="5" t="str">
        <f>A2</f>
        <v>Article</v>
      </c>
      <c r="K2" s="6">
        <f>B2</f>
        <v>50</v>
      </c>
      <c r="L2" s="6">
        <f>C2</f>
        <v>0</v>
      </c>
      <c r="M2" s="11"/>
      <c r="N2" s="11"/>
      <c r="O2" s="11">
        <f>F2-'ARTICLE VARIANT'!F2</f>
        <v>7.5969715185344011E-2</v>
      </c>
      <c r="Q2" t="s">
        <v>14</v>
      </c>
    </row>
    <row r="3" spans="1:20" ht="17.25" x14ac:dyDescent="0.3">
      <c r="A3" s="5" t="s">
        <v>6</v>
      </c>
      <c r="B3" s="6">
        <v>50</v>
      </c>
      <c r="C3" s="6">
        <v>1</v>
      </c>
      <c r="D3" s="11">
        <v>0.33205944798301401</v>
      </c>
      <c r="E3" s="11">
        <v>0.19101123595505601</v>
      </c>
      <c r="F3" s="11">
        <v>0.24251821987905101</v>
      </c>
      <c r="J3" s="5" t="str">
        <f t="shared" ref="J3:L11" si="0">A3</f>
        <v>Article</v>
      </c>
      <c r="K3" s="6">
        <f t="shared" si="0"/>
        <v>50</v>
      </c>
      <c r="L3" s="6">
        <f t="shared" si="0"/>
        <v>1</v>
      </c>
      <c r="M3" s="11"/>
      <c r="N3" s="11"/>
      <c r="O3" s="11">
        <f>F3-'ARTICLE VARIANT'!F3</f>
        <v>6.6418219879050999E-2</v>
      </c>
      <c r="Q3" t="s">
        <v>15</v>
      </c>
    </row>
    <row r="4" spans="1:20" ht="17.25" x14ac:dyDescent="0.3">
      <c r="A4" s="5" t="s">
        <v>6</v>
      </c>
      <c r="B4" s="6">
        <v>50</v>
      </c>
      <c r="C4" s="6">
        <v>2</v>
      </c>
      <c r="D4" s="11">
        <v>0.37745344740815301</v>
      </c>
      <c r="E4" s="11">
        <v>0.183150183150183</v>
      </c>
      <c r="F4" s="11">
        <v>0.24662939822426799</v>
      </c>
      <c r="J4" s="5" t="str">
        <f t="shared" si="0"/>
        <v>Article</v>
      </c>
      <c r="K4" s="6">
        <f t="shared" si="0"/>
        <v>50</v>
      </c>
      <c r="L4" s="6">
        <f t="shared" si="0"/>
        <v>2</v>
      </c>
      <c r="M4" s="11"/>
      <c r="N4" s="11"/>
      <c r="O4" s="11">
        <f>F4-'ARTICLE VARIANT'!F4</f>
        <v>9.1029398224268004E-2</v>
      </c>
      <c r="Q4" t="s">
        <v>16</v>
      </c>
    </row>
    <row r="5" spans="1:20" ht="17.25" x14ac:dyDescent="0.3">
      <c r="A5" s="5" t="s">
        <v>6</v>
      </c>
      <c r="B5" s="6">
        <v>50</v>
      </c>
      <c r="C5" s="6">
        <v>3</v>
      </c>
      <c r="D5" s="11">
        <v>0.25131440588853798</v>
      </c>
      <c r="E5" s="11">
        <v>0.23448614177090901</v>
      </c>
      <c r="F5" s="11">
        <v>0.24260880598908699</v>
      </c>
      <c r="J5" s="5" t="str">
        <f t="shared" si="0"/>
        <v>Article</v>
      </c>
      <c r="K5" s="6">
        <f t="shared" si="0"/>
        <v>50</v>
      </c>
      <c r="L5" s="6">
        <f t="shared" si="0"/>
        <v>3</v>
      </c>
      <c r="M5" s="11"/>
      <c r="N5" s="11"/>
      <c r="O5" s="11">
        <f>F5-'ARTICLE VARIANT'!F5</f>
        <v>0.10700880598908699</v>
      </c>
    </row>
    <row r="6" spans="1:20" ht="17.25" x14ac:dyDescent="0.3">
      <c r="A6" s="5" t="s">
        <v>6</v>
      </c>
      <c r="B6" s="6">
        <v>50</v>
      </c>
      <c r="C6" s="6">
        <v>4</v>
      </c>
      <c r="D6" s="11">
        <v>0.25865384615384601</v>
      </c>
      <c r="E6" s="11">
        <v>0.196159455517744</v>
      </c>
      <c r="F6" s="11">
        <v>0.22311307713574699</v>
      </c>
      <c r="J6" s="5" t="str">
        <f t="shared" si="0"/>
        <v>Article</v>
      </c>
      <c r="K6" s="6">
        <f t="shared" si="0"/>
        <v>50</v>
      </c>
      <c r="L6" s="6">
        <f t="shared" si="0"/>
        <v>4</v>
      </c>
      <c r="M6" s="11"/>
      <c r="N6" s="11"/>
      <c r="O6" s="11">
        <f>F6-'ARTICLE VARIANT'!F6</f>
        <v>1.5613077135747E-2</v>
      </c>
      <c r="Q6">
        <f>ABS(AVERAGE(O2:O11)/_xlfn.STDEV.S(O2:O11))</f>
        <v>1.3454510253487308</v>
      </c>
      <c r="R6" t="s">
        <v>17</v>
      </c>
      <c r="S6">
        <v>0.05</v>
      </c>
      <c r="T6" t="s">
        <v>18</v>
      </c>
    </row>
    <row r="7" spans="1:20" ht="17.25" x14ac:dyDescent="0.3">
      <c r="A7" s="5" t="s">
        <v>6</v>
      </c>
      <c r="B7" s="6">
        <v>50</v>
      </c>
      <c r="C7" s="6">
        <v>5</v>
      </c>
      <c r="D7" s="11">
        <v>0.25160537069468702</v>
      </c>
      <c r="E7" s="11">
        <v>0.104637047827142</v>
      </c>
      <c r="F7" s="11">
        <v>0.14780521262002699</v>
      </c>
      <c r="J7" s="5" t="str">
        <f t="shared" si="0"/>
        <v>Article</v>
      </c>
      <c r="K7" s="6">
        <f t="shared" si="0"/>
        <v>50</v>
      </c>
      <c r="L7" s="6">
        <f t="shared" si="0"/>
        <v>5</v>
      </c>
      <c r="M7" s="11"/>
      <c r="N7" s="11"/>
      <c r="O7" s="11">
        <f>F7-'ARTICLE VARIANT'!F7</f>
        <v>-4.5394787379973017E-2</v>
      </c>
      <c r="S7">
        <v>2.262</v>
      </c>
      <c r="T7" t="s">
        <v>19</v>
      </c>
    </row>
    <row r="8" spans="1:20" ht="17.25" x14ac:dyDescent="0.3">
      <c r="A8" s="5" t="s">
        <v>6</v>
      </c>
      <c r="B8" s="6">
        <v>50</v>
      </c>
      <c r="C8" s="6">
        <v>6</v>
      </c>
      <c r="D8" s="11">
        <v>0.20902394106813901</v>
      </c>
      <c r="E8" s="11">
        <v>0.11019417475728099</v>
      </c>
      <c r="F8" s="11">
        <v>0.14431023521932601</v>
      </c>
      <c r="J8" s="5" t="str">
        <f t="shared" si="0"/>
        <v>Article</v>
      </c>
      <c r="K8" s="6">
        <f t="shared" si="0"/>
        <v>50</v>
      </c>
      <c r="L8" s="6">
        <f t="shared" si="0"/>
        <v>6</v>
      </c>
      <c r="M8" s="11"/>
      <c r="N8" s="11"/>
      <c r="O8" s="11">
        <f>F8-'ARTICLE VARIANT'!F8</f>
        <v>0.11251023521932602</v>
      </c>
    </row>
    <row r="9" spans="1:20" ht="17.25" x14ac:dyDescent="0.3">
      <c r="A9" s="5" t="s">
        <v>6</v>
      </c>
      <c r="B9" s="6">
        <v>50</v>
      </c>
      <c r="C9" s="6">
        <v>7</v>
      </c>
      <c r="D9" s="11">
        <v>0.23338632750397401</v>
      </c>
      <c r="E9" s="11">
        <v>0.17854536609097499</v>
      </c>
      <c r="F9" s="11">
        <v>0.20231532524807</v>
      </c>
      <c r="J9" s="5" t="str">
        <f t="shared" si="0"/>
        <v>Article</v>
      </c>
      <c r="K9" s="6">
        <f t="shared" si="0"/>
        <v>50</v>
      </c>
      <c r="L9" s="6">
        <f t="shared" si="0"/>
        <v>7</v>
      </c>
      <c r="M9" s="11"/>
      <c r="N9" s="11"/>
      <c r="O9" s="11">
        <f>F9-'ARTICLE VARIANT'!F9</f>
        <v>0.17021532524807001</v>
      </c>
    </row>
    <row r="10" spans="1:20" ht="17.25" x14ac:dyDescent="0.3">
      <c r="A10" s="5" t="s">
        <v>6</v>
      </c>
      <c r="B10" s="6">
        <v>50</v>
      </c>
      <c r="C10" s="6">
        <v>8</v>
      </c>
      <c r="D10" s="11">
        <v>0.341433278418451</v>
      </c>
      <c r="E10" s="11">
        <v>0.20298726738491599</v>
      </c>
      <c r="F10" s="11">
        <v>0.254606879606879</v>
      </c>
      <c r="J10" s="5" t="str">
        <f t="shared" si="0"/>
        <v>Article</v>
      </c>
      <c r="K10" s="6">
        <f t="shared" si="0"/>
        <v>50</v>
      </c>
      <c r="L10" s="6">
        <f t="shared" si="0"/>
        <v>8</v>
      </c>
      <c r="M10" s="11"/>
      <c r="N10" s="11"/>
      <c r="O10" s="11">
        <f>F10-'ARTICLE VARIANT'!F10</f>
        <v>8.5906879606879011E-2</v>
      </c>
    </row>
    <row r="11" spans="1:20" ht="18" thickBot="1" x14ac:dyDescent="0.35">
      <c r="A11" s="5" t="s">
        <v>6</v>
      </c>
      <c r="B11" s="6">
        <v>50</v>
      </c>
      <c r="C11" s="6">
        <v>9</v>
      </c>
      <c r="D11" s="11">
        <v>0.243521341463414</v>
      </c>
      <c r="E11" s="11">
        <v>0.15566382460414099</v>
      </c>
      <c r="F11" s="11">
        <v>0.18992420864913001</v>
      </c>
      <c r="J11" s="5" t="str">
        <f t="shared" si="0"/>
        <v>Article</v>
      </c>
      <c r="K11" s="6">
        <f t="shared" si="0"/>
        <v>50</v>
      </c>
      <c r="L11" s="6">
        <f t="shared" si="0"/>
        <v>9</v>
      </c>
      <c r="M11" s="11"/>
      <c r="N11" s="11"/>
      <c r="O11" s="11">
        <f>F11-'ARTICLE VARIANT'!F11</f>
        <v>0.11622420864913001</v>
      </c>
    </row>
    <row r="12" spans="1:20" ht="15.75" thickBot="1" x14ac:dyDescent="0.3">
      <c r="A12" s="14" t="s">
        <v>6</v>
      </c>
      <c r="B12" s="15">
        <f>B11</f>
        <v>50</v>
      </c>
      <c r="C12" s="15" t="s">
        <v>9</v>
      </c>
      <c r="D12" s="15" t="str">
        <f>ROUND(AVERAGE(D2:D11)*100,2)&amp;"%+-"&amp;ROUND(1.96*_xlfn.STDEV.S(D2:D11)/SQRT(COUNT(D2:D11))*100,2)&amp;"%"</f>
        <v>26.28%+-4.45%</v>
      </c>
      <c r="E12" s="15" t="str">
        <f>ROUND(AVERAGE(E2:E11)*100,2)&amp;"%+-"&amp;ROUND(1.96*_xlfn.STDEV.S(E2:E11)/SQRT(COUNT(E2:E11))*100,2)&amp;"%"</f>
        <v>16.48%+-2.97%</v>
      </c>
      <c r="F12" s="15" t="str">
        <f>ROUND(AVERAGE(F2:F11)*100,2)&amp;"%+-"&amp;ROUND(1.96*_xlfn.STDEV.S(F2:F11)/SQRT(COUNT(F2:F11))*100,2)&amp;"%"</f>
        <v>20.01%+-3.2%</v>
      </c>
      <c r="J12" s="21" t="str">
        <f>IF(AVERAGE(O2:O11)/(_xlfn.STDEV.S(O2:O11)/SQRT(10))&lt;2.262,"Methods Equal","Methods Differ")</f>
        <v>Methods Differ</v>
      </c>
      <c r="K12" s="21"/>
      <c r="L12" s="21"/>
      <c r="M12" s="21"/>
      <c r="N12" s="21"/>
      <c r="O12" s="21"/>
      <c r="P12">
        <f>AVERAGE(O2:O11)/(_xlfn.STDEV.S(O2:O11)/SQRT(10))</f>
        <v>4.2546897203109317</v>
      </c>
    </row>
    <row r="13" spans="1:20" ht="17.25" x14ac:dyDescent="0.3">
      <c r="A13" s="5" t="s">
        <v>6</v>
      </c>
      <c r="B13" s="6">
        <v>100</v>
      </c>
      <c r="C13" s="6">
        <v>0</v>
      </c>
      <c r="D13" s="11">
        <v>0.51642575558475601</v>
      </c>
      <c r="E13" s="11">
        <v>0.59515396264512799</v>
      </c>
      <c r="F13" s="11">
        <v>0.55300187617260699</v>
      </c>
      <c r="J13" s="5" t="str">
        <f>A13</f>
        <v>Article</v>
      </c>
      <c r="K13" s="6">
        <f>B13</f>
        <v>100</v>
      </c>
      <c r="L13" s="6">
        <f>C13</f>
        <v>0</v>
      </c>
      <c r="M13" s="11"/>
      <c r="N13" s="11"/>
      <c r="O13" s="11">
        <f>F13-'ARTICLE VARIANT'!F13</f>
        <v>0.18080187617260701</v>
      </c>
    </row>
    <row r="14" spans="1:20" ht="17.25" x14ac:dyDescent="0.3">
      <c r="A14" s="5" t="s">
        <v>6</v>
      </c>
      <c r="B14" s="6">
        <v>100</v>
      </c>
      <c r="C14" s="6">
        <v>1</v>
      </c>
      <c r="D14" s="11">
        <v>0.59514072648544603</v>
      </c>
      <c r="E14" s="11">
        <v>0.64293139293139201</v>
      </c>
      <c r="F14" s="11">
        <v>0.61811367895065505</v>
      </c>
      <c r="J14" s="5" t="str">
        <f t="shared" ref="J14:L22" si="1">A14</f>
        <v>Article</v>
      </c>
      <c r="K14" s="6">
        <f t="shared" si="1"/>
        <v>100</v>
      </c>
      <c r="L14" s="6">
        <f t="shared" si="1"/>
        <v>1</v>
      </c>
      <c r="M14" s="11"/>
      <c r="N14" s="11"/>
      <c r="O14" s="11">
        <f>F14-'ARTICLE VARIANT'!F14</f>
        <v>0.15531367895065507</v>
      </c>
    </row>
    <row r="15" spans="1:20" ht="17.25" x14ac:dyDescent="0.3">
      <c r="A15" s="5" t="s">
        <v>6</v>
      </c>
      <c r="B15" s="6">
        <v>100</v>
      </c>
      <c r="C15" s="6">
        <v>2</v>
      </c>
      <c r="D15" s="11">
        <v>0.538167938931297</v>
      </c>
      <c r="E15" s="11">
        <v>0.57433808553971399</v>
      </c>
      <c r="F15" s="11">
        <v>0.55566502463054102</v>
      </c>
      <c r="J15" s="5" t="str">
        <f t="shared" si="1"/>
        <v>Article</v>
      </c>
      <c r="K15" s="6">
        <f t="shared" si="1"/>
        <v>100</v>
      </c>
      <c r="L15" s="6">
        <f t="shared" si="1"/>
        <v>2</v>
      </c>
      <c r="M15" s="11"/>
      <c r="N15" s="11"/>
      <c r="O15" s="11">
        <f>F15-'ARTICLE VARIANT'!F15</f>
        <v>0.12066502463054102</v>
      </c>
    </row>
    <row r="16" spans="1:20" ht="17.25" x14ac:dyDescent="0.3">
      <c r="A16" s="5" t="s">
        <v>6</v>
      </c>
      <c r="B16" s="6">
        <v>100</v>
      </c>
      <c r="C16" s="6">
        <v>3</v>
      </c>
      <c r="D16" s="11">
        <v>0.52709155075773295</v>
      </c>
      <c r="E16" s="11">
        <v>0.64229698962812998</v>
      </c>
      <c r="F16" s="11">
        <v>0.57901938426453803</v>
      </c>
      <c r="J16" s="5" t="str">
        <f t="shared" si="1"/>
        <v>Article</v>
      </c>
      <c r="K16" s="6">
        <f t="shared" si="1"/>
        <v>100</v>
      </c>
      <c r="L16" s="6">
        <f t="shared" si="1"/>
        <v>3</v>
      </c>
      <c r="M16" s="11"/>
      <c r="N16" s="11"/>
      <c r="O16" s="11">
        <f>F16-'ARTICLE VARIANT'!F16</f>
        <v>0.25831938426453804</v>
      </c>
    </row>
    <row r="17" spans="1:16" ht="17.25" x14ac:dyDescent="0.3">
      <c r="A17" s="5" t="s">
        <v>6</v>
      </c>
      <c r="B17" s="6">
        <v>100</v>
      </c>
      <c r="C17" s="6">
        <v>4</v>
      </c>
      <c r="D17" s="11">
        <v>0.57025182395857799</v>
      </c>
      <c r="E17" s="11">
        <v>0.62112278902845397</v>
      </c>
      <c r="F17" s="11">
        <v>0.59460122699386497</v>
      </c>
      <c r="J17" s="5" t="str">
        <f t="shared" si="1"/>
        <v>Article</v>
      </c>
      <c r="K17" s="6">
        <f t="shared" si="1"/>
        <v>100</v>
      </c>
      <c r="L17" s="6">
        <f t="shared" si="1"/>
        <v>4</v>
      </c>
      <c r="M17" s="11"/>
      <c r="N17" s="11"/>
      <c r="O17" s="11">
        <f>F17-'ARTICLE VARIANT'!F17</f>
        <v>0.20240122699386498</v>
      </c>
    </row>
    <row r="18" spans="1:16" ht="17.25" x14ac:dyDescent="0.3">
      <c r="A18" s="5" t="s">
        <v>6</v>
      </c>
      <c r="B18" s="6">
        <v>100</v>
      </c>
      <c r="C18" s="6">
        <v>5</v>
      </c>
      <c r="D18" s="11">
        <v>0.54373522458628798</v>
      </c>
      <c r="E18" s="11">
        <v>0.58703420112302196</v>
      </c>
      <c r="F18" s="11">
        <v>0.564555719194894</v>
      </c>
      <c r="J18" s="5" t="str">
        <f t="shared" si="1"/>
        <v>Article</v>
      </c>
      <c r="K18" s="6">
        <f t="shared" si="1"/>
        <v>100</v>
      </c>
      <c r="L18" s="6">
        <f t="shared" si="1"/>
        <v>5</v>
      </c>
      <c r="M18" s="11"/>
      <c r="N18" s="11"/>
      <c r="O18" s="11">
        <f>F18-'ARTICLE VARIANT'!F18</f>
        <v>7.1455719194894018E-2</v>
      </c>
    </row>
    <row r="19" spans="1:16" ht="17.25" x14ac:dyDescent="0.3">
      <c r="A19" s="5" t="s">
        <v>6</v>
      </c>
      <c r="B19" s="6">
        <v>100</v>
      </c>
      <c r="C19" s="6">
        <v>6</v>
      </c>
      <c r="D19" s="11">
        <v>0.55645347494804898</v>
      </c>
      <c r="E19" s="11">
        <v>0.61167512690355297</v>
      </c>
      <c r="F19" s="11">
        <v>0.58275903760125702</v>
      </c>
      <c r="J19" s="5" t="str">
        <f t="shared" si="1"/>
        <v>Article</v>
      </c>
      <c r="K19" s="6">
        <f t="shared" si="1"/>
        <v>100</v>
      </c>
      <c r="L19" s="6">
        <f t="shared" si="1"/>
        <v>6</v>
      </c>
      <c r="M19" s="11"/>
      <c r="N19" s="11"/>
      <c r="O19" s="11">
        <f>F19-'ARTICLE VARIANT'!F19</f>
        <v>7.6459037601257052E-2</v>
      </c>
    </row>
    <row r="20" spans="1:16" ht="17.25" x14ac:dyDescent="0.3">
      <c r="A20" s="5" t="s">
        <v>6</v>
      </c>
      <c r="B20" s="6">
        <v>100</v>
      </c>
      <c r="C20" s="6">
        <v>7</v>
      </c>
      <c r="D20" s="11">
        <v>0.50533807829181498</v>
      </c>
      <c r="E20" s="11">
        <v>0.62636222106901895</v>
      </c>
      <c r="F20" s="11">
        <v>0.55937898273664599</v>
      </c>
      <c r="J20" s="5" t="str">
        <f t="shared" si="1"/>
        <v>Article</v>
      </c>
      <c r="K20" s="6">
        <f t="shared" si="1"/>
        <v>100</v>
      </c>
      <c r="L20" s="6">
        <f t="shared" si="1"/>
        <v>7</v>
      </c>
      <c r="M20" s="11"/>
      <c r="N20" s="11"/>
      <c r="O20" s="11">
        <f>F20-'ARTICLE VARIANT'!F20</f>
        <v>0.19507898273664598</v>
      </c>
    </row>
    <row r="21" spans="1:16" ht="17.25" x14ac:dyDescent="0.3">
      <c r="A21" s="5" t="s">
        <v>6</v>
      </c>
      <c r="B21" s="6">
        <v>100</v>
      </c>
      <c r="C21" s="6">
        <v>8</v>
      </c>
      <c r="D21" s="11">
        <v>0.49019607843137197</v>
      </c>
      <c r="E21" s="11">
        <v>0.39263803680981502</v>
      </c>
      <c r="F21" s="11">
        <v>0.43602670663578103</v>
      </c>
      <c r="J21" s="5" t="str">
        <f t="shared" si="1"/>
        <v>Article</v>
      </c>
      <c r="K21" s="6">
        <f t="shared" si="1"/>
        <v>100</v>
      </c>
      <c r="L21" s="6">
        <f t="shared" si="1"/>
        <v>8</v>
      </c>
      <c r="M21" s="11"/>
      <c r="N21" s="11"/>
      <c r="O21" s="11">
        <f>F21-'ARTICLE VARIANT'!F21</f>
        <v>0.13142670663578104</v>
      </c>
    </row>
    <row r="22" spans="1:16" ht="18" thickBot="1" x14ac:dyDescent="0.35">
      <c r="A22" s="5" t="s">
        <v>6</v>
      </c>
      <c r="B22" s="6">
        <v>100</v>
      </c>
      <c r="C22" s="6">
        <v>9</v>
      </c>
      <c r="D22" s="11">
        <v>0.53451720310765805</v>
      </c>
      <c r="E22" s="11">
        <v>0.62077855117298197</v>
      </c>
      <c r="F22" s="11">
        <v>0.57442748091603002</v>
      </c>
      <c r="J22" s="5" t="str">
        <f t="shared" si="1"/>
        <v>Article</v>
      </c>
      <c r="K22" s="6">
        <f t="shared" si="1"/>
        <v>100</v>
      </c>
      <c r="L22" s="6">
        <f t="shared" si="1"/>
        <v>9</v>
      </c>
      <c r="M22" s="11"/>
      <c r="N22" s="11"/>
      <c r="O22" s="11">
        <f>F22-'ARTICLE VARIANT'!F22</f>
        <v>6.4827480916029967E-2</v>
      </c>
    </row>
    <row r="23" spans="1:16" ht="15.75" thickBot="1" x14ac:dyDescent="0.3">
      <c r="A23" s="14" t="s">
        <v>6</v>
      </c>
      <c r="B23" s="15">
        <f>B22</f>
        <v>100</v>
      </c>
      <c r="C23" s="15" t="s">
        <v>9</v>
      </c>
      <c r="D23" s="15" t="str">
        <f>ROUND(AVERAGE(D13:D22)*100,2)&amp;"%+-"&amp;ROUND(1.96*_xlfn.STDEV.S(D13:D22)/SQRT(COUNT(D13:D22))*100,2)&amp;"%"</f>
        <v>53.77%+-1.92%</v>
      </c>
      <c r="E23" s="15" t="str">
        <f>ROUND(AVERAGE(E13:E22)*100,2)&amp;"%+-"&amp;ROUND(1.96*_xlfn.STDEV.S(E13:E22)/SQRT(COUNT(E13:E22))*100,2)&amp;"%"</f>
        <v>59.14%+-4.55%</v>
      </c>
      <c r="F23" s="15" t="str">
        <f>ROUND(AVERAGE(F13:F22)*100,2)&amp;"%+-"&amp;ROUND(1.96*_xlfn.STDEV.S(F13:F22)/SQRT(COUNT(F13:F22))*100,2)&amp;"%"</f>
        <v>56.18%+-3%</v>
      </c>
      <c r="J23" s="21" t="str">
        <f>IF(AVERAGE(O13:O22)/(_xlfn.STDEV.S(O13:O22)/SQRT(10))&lt;2.262,"Methods Equal","Methods Differ")</f>
        <v>Methods Differ</v>
      </c>
      <c r="K23" s="21"/>
      <c r="L23" s="21"/>
      <c r="M23" s="21"/>
      <c r="N23" s="21"/>
      <c r="O23" s="21"/>
      <c r="P23">
        <f>AVERAGE(O13:O22)/(_xlfn.STDEV.S(O13:O22)/SQRT(10))</f>
        <v>7.1520144858830088</v>
      </c>
    </row>
    <row r="24" spans="1:16" ht="17.25" x14ac:dyDescent="0.3">
      <c r="A24" s="5" t="s">
        <v>6</v>
      </c>
      <c r="B24" s="6">
        <v>250</v>
      </c>
      <c r="C24" s="6">
        <v>0</v>
      </c>
      <c r="D24" s="6">
        <v>0.69411454209553902</v>
      </c>
      <c r="E24" s="6">
        <v>0.70966001079330798</v>
      </c>
      <c r="F24" s="6">
        <v>0.70180120080053299</v>
      </c>
      <c r="J24" s="5" t="str">
        <f>A24</f>
        <v>Article</v>
      </c>
      <c r="K24" s="6">
        <f>B24</f>
        <v>250</v>
      </c>
      <c r="L24" s="6">
        <f>C24</f>
        <v>0</v>
      </c>
      <c r="M24" s="11"/>
      <c r="N24" s="11"/>
      <c r="O24" s="11">
        <f>F24-'ARTICLE VARIANT'!F24</f>
        <v>5.9901200800532961E-2</v>
      </c>
    </row>
    <row r="25" spans="1:16" ht="17.25" x14ac:dyDescent="0.3">
      <c r="A25" s="5" t="s">
        <v>6</v>
      </c>
      <c r="B25" s="6">
        <v>250</v>
      </c>
      <c r="C25" s="6">
        <v>1</v>
      </c>
      <c r="D25" s="6">
        <v>0.70368461736665799</v>
      </c>
      <c r="E25" s="6">
        <v>0.77103331451157497</v>
      </c>
      <c r="F25" s="6">
        <v>0.73582109659167405</v>
      </c>
      <c r="J25" s="5" t="str">
        <f t="shared" ref="J25:L33" si="2">A25</f>
        <v>Article</v>
      </c>
      <c r="K25" s="6">
        <f t="shared" si="2"/>
        <v>250</v>
      </c>
      <c r="L25" s="6">
        <f t="shared" si="2"/>
        <v>1</v>
      </c>
      <c r="M25" s="11"/>
      <c r="N25" s="11"/>
      <c r="O25" s="11">
        <f>F25-'ARTICLE VARIANT'!F25</f>
        <v>6.8021096591674102E-2</v>
      </c>
    </row>
    <row r="26" spans="1:16" ht="17.25" x14ac:dyDescent="0.3">
      <c r="A26" s="5" t="s">
        <v>6</v>
      </c>
      <c r="B26" s="6">
        <v>250</v>
      </c>
      <c r="C26" s="6">
        <v>2</v>
      </c>
      <c r="D26" s="6">
        <v>0.715238857752869</v>
      </c>
      <c r="E26" s="6">
        <v>0.76702919290211702</v>
      </c>
      <c r="F26" s="6">
        <v>0.74022925010357699</v>
      </c>
      <c r="J26" s="5" t="str">
        <f t="shared" si="2"/>
        <v>Article</v>
      </c>
      <c r="K26" s="6">
        <f t="shared" si="2"/>
        <v>250</v>
      </c>
      <c r="L26" s="6">
        <f t="shared" si="2"/>
        <v>2</v>
      </c>
      <c r="M26" s="11"/>
      <c r="N26" s="11"/>
      <c r="O26" s="11">
        <f>F26-'ARTICLE VARIANT'!F26</f>
        <v>5.7529250103577012E-2</v>
      </c>
    </row>
    <row r="27" spans="1:16" ht="17.25" x14ac:dyDescent="0.3">
      <c r="A27" s="5" t="s">
        <v>6</v>
      </c>
      <c r="B27" s="6">
        <v>250</v>
      </c>
      <c r="C27" s="6">
        <v>3</v>
      </c>
      <c r="D27" s="11">
        <v>0.71225670699631705</v>
      </c>
      <c r="E27" s="11">
        <v>0.77150997150997103</v>
      </c>
      <c r="F27" s="11">
        <v>0.74070021881838</v>
      </c>
      <c r="J27" s="5" t="str">
        <f t="shared" si="2"/>
        <v>Article</v>
      </c>
      <c r="K27" s="6">
        <f t="shared" si="2"/>
        <v>250</v>
      </c>
      <c r="L27" s="6">
        <f t="shared" si="2"/>
        <v>3</v>
      </c>
      <c r="M27" s="11"/>
      <c r="N27" s="11"/>
      <c r="O27" s="11">
        <f>F27-'ARTICLE VARIANT'!F27</f>
        <v>0.10620021881838004</v>
      </c>
    </row>
    <row r="28" spans="1:16" ht="17.25" x14ac:dyDescent="0.3">
      <c r="A28" s="5" t="s">
        <v>6</v>
      </c>
      <c r="B28" s="6">
        <v>250</v>
      </c>
      <c r="C28" s="6">
        <v>4</v>
      </c>
      <c r="D28" s="11">
        <v>0.66741126830479003</v>
      </c>
      <c r="E28" s="11">
        <v>0.74611542730299596</v>
      </c>
      <c r="F28" s="11">
        <v>0.70457225206340801</v>
      </c>
      <c r="J28" s="5" t="str">
        <f t="shared" si="2"/>
        <v>Article</v>
      </c>
      <c r="K28" s="6">
        <f t="shared" si="2"/>
        <v>250</v>
      </c>
      <c r="L28" s="6">
        <f t="shared" si="2"/>
        <v>4</v>
      </c>
      <c r="M28" s="11"/>
      <c r="N28" s="11"/>
      <c r="O28" s="11">
        <f>F28-'ARTICLE VARIANT'!F28</f>
        <v>7.0372252063408025E-2</v>
      </c>
    </row>
    <row r="29" spans="1:16" ht="17.25" x14ac:dyDescent="0.3">
      <c r="A29" s="5" t="s">
        <v>6</v>
      </c>
      <c r="B29" s="6">
        <v>250</v>
      </c>
      <c r="C29" s="6">
        <v>5</v>
      </c>
      <c r="D29" s="11">
        <v>0.68043087971274596</v>
      </c>
      <c r="E29" s="11">
        <v>0.75412166003410996</v>
      </c>
      <c r="F29" s="11">
        <v>0.71538357826614496</v>
      </c>
      <c r="J29" s="5" t="str">
        <f t="shared" si="2"/>
        <v>Article</v>
      </c>
      <c r="K29" s="6">
        <f t="shared" si="2"/>
        <v>250</v>
      </c>
      <c r="L29" s="6">
        <f t="shared" si="2"/>
        <v>5</v>
      </c>
      <c r="M29" s="11"/>
      <c r="N29" s="11"/>
      <c r="O29" s="11">
        <f>F29-'ARTICLE VARIANT'!F29</f>
        <v>5.5683578266145006E-2</v>
      </c>
    </row>
    <row r="30" spans="1:16" ht="17.25" x14ac:dyDescent="0.3">
      <c r="A30" s="5" t="s">
        <v>6</v>
      </c>
      <c r="B30" s="6">
        <v>250</v>
      </c>
      <c r="C30" s="6">
        <v>6</v>
      </c>
      <c r="D30" s="11">
        <v>0.69566320060867304</v>
      </c>
      <c r="E30" s="11">
        <v>0.77050561797752803</v>
      </c>
      <c r="F30" s="11">
        <v>0.73117419698787101</v>
      </c>
      <c r="J30" s="5" t="str">
        <f t="shared" si="2"/>
        <v>Article</v>
      </c>
      <c r="K30" s="6">
        <f t="shared" si="2"/>
        <v>250</v>
      </c>
      <c r="L30" s="6">
        <f t="shared" si="2"/>
        <v>6</v>
      </c>
      <c r="M30" s="11"/>
      <c r="N30" s="11"/>
      <c r="O30" s="11">
        <f>F30-'ARTICLE VARIANT'!F30</f>
        <v>6.2574196987871034E-2</v>
      </c>
    </row>
    <row r="31" spans="1:16" ht="17.25" x14ac:dyDescent="0.3">
      <c r="A31" s="5" t="s">
        <v>6</v>
      </c>
      <c r="B31" s="6">
        <v>250</v>
      </c>
      <c r="C31" s="6">
        <v>7</v>
      </c>
      <c r="D31" s="11">
        <v>0.72464919248080395</v>
      </c>
      <c r="E31" s="11">
        <v>0.76817288801571704</v>
      </c>
      <c r="F31" s="11">
        <v>0.74577656675749304</v>
      </c>
      <c r="J31" s="5" t="str">
        <f t="shared" si="2"/>
        <v>Article</v>
      </c>
      <c r="K31" s="6">
        <f t="shared" si="2"/>
        <v>250</v>
      </c>
      <c r="L31" s="6">
        <f t="shared" si="2"/>
        <v>7</v>
      </c>
      <c r="M31" s="11"/>
      <c r="N31" s="11"/>
      <c r="O31" s="11">
        <f>F31-'ARTICLE VARIANT'!F31</f>
        <v>5.1176566757493047E-2</v>
      </c>
    </row>
    <row r="32" spans="1:16" ht="17.25" x14ac:dyDescent="0.3">
      <c r="A32" s="5" t="s">
        <v>6</v>
      </c>
      <c r="B32" s="6">
        <v>250</v>
      </c>
      <c r="C32" s="6">
        <v>8</v>
      </c>
      <c r="D32" s="11">
        <v>0.70904836193447696</v>
      </c>
      <c r="E32" s="11">
        <v>0.75414823008849496</v>
      </c>
      <c r="F32" s="11">
        <v>0.73090324309836496</v>
      </c>
      <c r="J32" s="5" t="str">
        <f t="shared" si="2"/>
        <v>Article</v>
      </c>
      <c r="K32" s="6">
        <f t="shared" si="2"/>
        <v>250</v>
      </c>
      <c r="L32" s="6">
        <f t="shared" si="2"/>
        <v>8</v>
      </c>
      <c r="M32" s="11"/>
      <c r="N32" s="11"/>
      <c r="O32" s="11">
        <f>F32-'ARTICLE VARIANT'!F32</f>
        <v>6.2303243098364991E-2</v>
      </c>
    </row>
    <row r="33" spans="1:16" ht="18" thickBot="1" x14ac:dyDescent="0.35">
      <c r="A33" s="8" t="s">
        <v>6</v>
      </c>
      <c r="B33" s="9">
        <v>250</v>
      </c>
      <c r="C33" s="9">
        <v>9</v>
      </c>
      <c r="D33" s="11">
        <v>0.70489622139435804</v>
      </c>
      <c r="E33" s="11">
        <v>0.76472286374133902</v>
      </c>
      <c r="F33" s="11">
        <v>0.73359180282470204</v>
      </c>
      <c r="J33" s="5" t="str">
        <f t="shared" si="2"/>
        <v>Article</v>
      </c>
      <c r="K33" s="6">
        <f t="shared" si="2"/>
        <v>250</v>
      </c>
      <c r="L33" s="6">
        <f t="shared" si="2"/>
        <v>9</v>
      </c>
      <c r="M33" s="11"/>
      <c r="N33" s="11"/>
      <c r="O33" s="11">
        <f>F33-'ARTICLE VARIANT'!F33</f>
        <v>4.5491802824701999E-2</v>
      </c>
    </row>
    <row r="34" spans="1:16" ht="15.75" thickBot="1" x14ac:dyDescent="0.3">
      <c r="A34" s="14" t="s">
        <v>6</v>
      </c>
      <c r="B34" s="15">
        <f>B33</f>
        <v>250</v>
      </c>
      <c r="C34" s="15" t="s">
        <v>9</v>
      </c>
      <c r="D34" s="15" t="str">
        <f>ROUND(AVERAGE(D24:D33)*100,2)&amp;"%+-"&amp;ROUND(1.96*_xlfn.STDEV.S(D24:D33)/SQRT(COUNT(D24:D33))*100,2)&amp;"%"</f>
        <v>70.07%+-1.05%</v>
      </c>
      <c r="E34" s="15" t="str">
        <f>ROUND(AVERAGE(E24:E33)*100,2)&amp;"%+-"&amp;ROUND(1.96*_xlfn.STDEV.S(E24:E33)/SQRT(COUNT(E24:E33))*100,2)&amp;"%"</f>
        <v>75.77%+-1.18%</v>
      </c>
      <c r="F34" s="15" t="str">
        <f>ROUND(AVERAGE(F24:F33)*100,2)&amp;"%+-"&amp;ROUND(1.96*_xlfn.STDEV.S(F24:F33)/SQRT(COUNT(F24:F33))*100,2)&amp;"%"</f>
        <v>72.8%+-0.95%</v>
      </c>
      <c r="J34" s="21" t="str">
        <f>IF(AVERAGE(O24:O33)/(_xlfn.STDEV.S(O24:O33)/SQRT(10))&lt;2.262,"Methods Equal","Methods Differ")</f>
        <v>Methods Differ</v>
      </c>
      <c r="K34" s="21"/>
      <c r="L34" s="21"/>
      <c r="M34" s="21"/>
      <c r="N34" s="21"/>
      <c r="O34" s="21"/>
      <c r="P34">
        <f>AVERAGE(O24:O33)/(_xlfn.STDEV.S(O24:O33)/SQRT(10))</f>
        <v>12.18438253074423</v>
      </c>
    </row>
    <row r="35" spans="1:16" ht="17.25" x14ac:dyDescent="0.3">
      <c r="A35" s="2" t="s">
        <v>6</v>
      </c>
      <c r="B35" s="3">
        <v>500</v>
      </c>
      <c r="C35" s="3">
        <v>0</v>
      </c>
      <c r="D35" s="12">
        <v>0.72510750909692301</v>
      </c>
      <c r="E35" s="12">
        <v>0.81245366938472896</v>
      </c>
      <c r="F35" s="12">
        <v>0.76629959797238201</v>
      </c>
      <c r="J35" s="5" t="str">
        <f>A35</f>
        <v>Article</v>
      </c>
      <c r="K35" s="6">
        <f>B35</f>
        <v>500</v>
      </c>
      <c r="L35" s="6">
        <f>C35</f>
        <v>0</v>
      </c>
      <c r="M35" s="11"/>
      <c r="N35" s="11"/>
      <c r="O35" s="11">
        <f>F35-'ARTICLE VARIANT'!F35</f>
        <v>4.4099597972382054E-2</v>
      </c>
    </row>
    <row r="36" spans="1:16" ht="17.25" x14ac:dyDescent="0.3">
      <c r="A36" s="5" t="s">
        <v>6</v>
      </c>
      <c r="B36" s="6">
        <v>500</v>
      </c>
      <c r="C36" s="6">
        <v>1</v>
      </c>
      <c r="D36" s="11">
        <v>0.77461773700305803</v>
      </c>
      <c r="E36" s="11">
        <v>0.83763227513227501</v>
      </c>
      <c r="F36" s="11">
        <v>0.80489354941213798</v>
      </c>
      <c r="J36" s="5" t="str">
        <f t="shared" ref="J36:L44" si="3">A36</f>
        <v>Article</v>
      </c>
      <c r="K36" s="6">
        <f t="shared" si="3"/>
        <v>500</v>
      </c>
      <c r="L36" s="6">
        <f t="shared" si="3"/>
        <v>1</v>
      </c>
      <c r="M36" s="11"/>
      <c r="N36" s="11"/>
      <c r="O36" s="11">
        <f>F36-'ARTICLE VARIANT'!F36</f>
        <v>4.6593549412138002E-2</v>
      </c>
    </row>
    <row r="37" spans="1:16" ht="17.25" x14ac:dyDescent="0.3">
      <c r="A37" s="5" t="s">
        <v>6</v>
      </c>
      <c r="B37" s="6">
        <v>500</v>
      </c>
      <c r="C37" s="6">
        <v>2</v>
      </c>
      <c r="D37" s="11">
        <v>0.73234200743494404</v>
      </c>
      <c r="E37" s="11">
        <v>0.80617559523809501</v>
      </c>
      <c r="F37" s="11">
        <v>0.76748716132459704</v>
      </c>
      <c r="J37" s="5" t="str">
        <f t="shared" si="3"/>
        <v>Article</v>
      </c>
      <c r="K37" s="6">
        <f t="shared" si="3"/>
        <v>500</v>
      </c>
      <c r="L37" s="6">
        <f t="shared" si="3"/>
        <v>2</v>
      </c>
      <c r="M37" s="11"/>
      <c r="N37" s="11"/>
      <c r="O37" s="11">
        <f>F37-'ARTICLE VARIANT'!F37</f>
        <v>3.6087161324596995E-2</v>
      </c>
    </row>
    <row r="38" spans="1:16" ht="17.25" x14ac:dyDescent="0.3">
      <c r="A38" s="5" t="s">
        <v>6</v>
      </c>
      <c r="B38" s="6">
        <v>500</v>
      </c>
      <c r="C38" s="6">
        <v>3</v>
      </c>
      <c r="D38" s="11">
        <v>0.76863111942625495</v>
      </c>
      <c r="E38" s="11">
        <v>0.82111925383077899</v>
      </c>
      <c r="F38" s="11">
        <v>0.79400869705266497</v>
      </c>
      <c r="J38" s="5" t="str">
        <f t="shared" si="3"/>
        <v>Article</v>
      </c>
      <c r="K38" s="6">
        <f t="shared" si="3"/>
        <v>500</v>
      </c>
      <c r="L38" s="6">
        <f t="shared" si="3"/>
        <v>3</v>
      </c>
      <c r="M38" s="11"/>
      <c r="N38" s="11"/>
      <c r="O38" s="11">
        <f>F38-'ARTICLE VARIANT'!F38</f>
        <v>5.0908697052664986E-2</v>
      </c>
    </row>
    <row r="39" spans="1:16" ht="17.25" x14ac:dyDescent="0.3">
      <c r="A39" s="5" t="s">
        <v>6</v>
      </c>
      <c r="B39" s="6">
        <v>500</v>
      </c>
      <c r="C39" s="6">
        <v>4</v>
      </c>
      <c r="D39" s="11">
        <v>0.75808890232839399</v>
      </c>
      <c r="E39" s="11">
        <v>0.83233731739707795</v>
      </c>
      <c r="F39" s="11">
        <v>0.793479981009653</v>
      </c>
      <c r="J39" s="5" t="str">
        <f t="shared" si="3"/>
        <v>Article</v>
      </c>
      <c r="K39" s="6">
        <f t="shared" si="3"/>
        <v>500</v>
      </c>
      <c r="L39" s="6">
        <f t="shared" si="3"/>
        <v>4</v>
      </c>
      <c r="M39" s="11"/>
      <c r="N39" s="11"/>
      <c r="O39" s="11">
        <f>F39-'ARTICLE VARIANT'!F39</f>
        <v>5.2279981009653032E-2</v>
      </c>
    </row>
    <row r="40" spans="1:16" ht="17.25" x14ac:dyDescent="0.3">
      <c r="A40" s="5" t="s">
        <v>6</v>
      </c>
      <c r="B40" s="6">
        <v>500</v>
      </c>
      <c r="C40" s="6">
        <v>5</v>
      </c>
      <c r="D40" s="11">
        <v>0.75889070146818904</v>
      </c>
      <c r="E40" s="11">
        <v>0.83071428571428496</v>
      </c>
      <c r="F40" s="11">
        <v>0.79317988064791101</v>
      </c>
      <c r="J40" s="5" t="str">
        <f t="shared" si="3"/>
        <v>Article</v>
      </c>
      <c r="K40" s="6">
        <f t="shared" si="3"/>
        <v>500</v>
      </c>
      <c r="L40" s="6">
        <f t="shared" si="3"/>
        <v>5</v>
      </c>
      <c r="M40" s="11"/>
      <c r="N40" s="11"/>
      <c r="O40" s="11">
        <f>F40-'ARTICLE VARIANT'!F40</f>
        <v>4.5579880647910964E-2</v>
      </c>
    </row>
    <row r="41" spans="1:16" ht="17.25" x14ac:dyDescent="0.3">
      <c r="A41" s="5" t="s">
        <v>6</v>
      </c>
      <c r="B41" s="6">
        <v>500</v>
      </c>
      <c r="C41" s="6">
        <v>6</v>
      </c>
      <c r="D41" s="11">
        <v>0.76393552719946201</v>
      </c>
      <c r="E41" s="11">
        <v>0.79992967651195501</v>
      </c>
      <c r="F41" s="11">
        <v>0.78151837856406703</v>
      </c>
      <c r="J41" s="5" t="str">
        <f t="shared" si="3"/>
        <v>Article</v>
      </c>
      <c r="K41" s="6">
        <f t="shared" si="3"/>
        <v>500</v>
      </c>
      <c r="L41" s="6">
        <f t="shared" si="3"/>
        <v>6</v>
      </c>
      <c r="M41" s="11"/>
      <c r="N41" s="11"/>
      <c r="O41" s="11">
        <f>F41-'ARTICLE VARIANT'!F41</f>
        <v>3.5418378564067043E-2</v>
      </c>
    </row>
    <row r="42" spans="1:16" ht="17.25" x14ac:dyDescent="0.3">
      <c r="A42" s="5" t="s">
        <v>6</v>
      </c>
      <c r="B42" s="6">
        <v>500</v>
      </c>
      <c r="C42" s="6">
        <v>7</v>
      </c>
      <c r="D42" s="11">
        <v>0.76362397820163397</v>
      </c>
      <c r="E42" s="11">
        <v>0.82456785582934899</v>
      </c>
      <c r="F42" s="11">
        <v>0.79292661361626804</v>
      </c>
      <c r="J42" s="5" t="str">
        <f t="shared" si="3"/>
        <v>Article</v>
      </c>
      <c r="K42" s="6">
        <f t="shared" si="3"/>
        <v>500</v>
      </c>
      <c r="L42" s="6">
        <f t="shared" si="3"/>
        <v>7</v>
      </c>
      <c r="M42" s="11"/>
      <c r="N42" s="11"/>
      <c r="O42" s="11">
        <f>F42-'ARTICLE VARIANT'!F42</f>
        <v>5.1026613616268035E-2</v>
      </c>
    </row>
    <row r="43" spans="1:16" ht="17.25" x14ac:dyDescent="0.3">
      <c r="A43" s="5" t="s">
        <v>6</v>
      </c>
      <c r="B43" s="6">
        <v>500</v>
      </c>
      <c r="C43" s="6">
        <v>8</v>
      </c>
      <c r="D43" s="11">
        <v>0.76407068062827199</v>
      </c>
      <c r="E43" s="11">
        <v>0.82801418439716301</v>
      </c>
      <c r="F43" s="11">
        <v>0.79475833900612602</v>
      </c>
      <c r="J43" s="5" t="str">
        <f t="shared" si="3"/>
        <v>Article</v>
      </c>
      <c r="K43" s="6">
        <f t="shared" si="3"/>
        <v>500</v>
      </c>
      <c r="L43" s="6">
        <f t="shared" si="3"/>
        <v>8</v>
      </c>
      <c r="M43" s="11"/>
      <c r="N43" s="11"/>
      <c r="O43" s="11">
        <f>F43-'ARTICLE VARIANT'!F43</f>
        <v>4.9458339006126062E-2</v>
      </c>
    </row>
    <row r="44" spans="1:16" ht="18" thickBot="1" x14ac:dyDescent="0.35">
      <c r="A44" s="8" t="s">
        <v>6</v>
      </c>
      <c r="B44" s="9">
        <v>500</v>
      </c>
      <c r="C44" s="9">
        <v>9</v>
      </c>
      <c r="D44" s="13">
        <v>0.78188775510204001</v>
      </c>
      <c r="E44" s="13">
        <v>0.82614555256064603</v>
      </c>
      <c r="F44" s="13">
        <v>0.80340760157273905</v>
      </c>
      <c r="J44" s="5" t="str">
        <f t="shared" si="3"/>
        <v>Article</v>
      </c>
      <c r="K44" s="6">
        <f t="shared" si="3"/>
        <v>500</v>
      </c>
      <c r="L44" s="6">
        <f t="shared" si="3"/>
        <v>9</v>
      </c>
      <c r="M44" s="11"/>
      <c r="N44" s="11"/>
      <c r="O44" s="11">
        <f>F44-'ARTICLE VARIANT'!F44</f>
        <v>5.0707601572739014E-2</v>
      </c>
    </row>
    <row r="45" spans="1:16" ht="15.75" thickBot="1" x14ac:dyDescent="0.3">
      <c r="A45" s="14" t="s">
        <v>6</v>
      </c>
      <c r="B45" s="15">
        <f>B44</f>
        <v>500</v>
      </c>
      <c r="C45" s="15" t="s">
        <v>9</v>
      </c>
      <c r="D45" s="15" t="str">
        <f>ROUND(AVERAGE(D35:D44)*100,2)&amp;"%+-"&amp;ROUND(1.96*_xlfn.STDEV.S(D35:D44)/SQRT(COUNT(D35:D44))*100,2)&amp;"%"</f>
        <v>75.91%+-1.09%</v>
      </c>
      <c r="E45" s="15" t="str">
        <f>ROUND(AVERAGE(E35:E44)*100,2)&amp;"%+-"&amp;ROUND(1.96*_xlfn.STDEV.S(E35:E44)/SQRT(COUNT(E35:E44))*100,2)&amp;"%"</f>
        <v>82.19%+-0.75%</v>
      </c>
      <c r="F45" s="15" t="str">
        <f>ROUND(AVERAGE(F35:F44)*100,2)&amp;"%+-"&amp;ROUND(1.96*_xlfn.STDEV.S(F35:F44)/SQRT(COUNT(F35:F44))*100,2)&amp;"%"</f>
        <v>78.92%+-0.83%</v>
      </c>
      <c r="J45" s="21" t="str">
        <f>IF(AVERAGE(O35:O44)/(_xlfn.STDEV.S(O35:O44)/SQRT(10))&lt;2.262,"Methods Equal","Methods Differ")</f>
        <v>Methods Differ</v>
      </c>
      <c r="K45" s="21"/>
      <c r="L45" s="21"/>
      <c r="M45" s="21"/>
      <c r="N45" s="21"/>
      <c r="O45" s="21"/>
      <c r="P45">
        <f>AVERAGE(O35:O44)/(_xlfn.STDEV.S(O35:O44)/SQRT(10))</f>
        <v>23.889522905698968</v>
      </c>
    </row>
  </sheetData>
  <mergeCells count="4">
    <mergeCell ref="J12:O12"/>
    <mergeCell ref="J23:O23"/>
    <mergeCell ref="J34:O34"/>
    <mergeCell ref="J45:O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F624-982A-4432-9C6B-DA38F965E9CC}">
  <dimension ref="A1:F14"/>
  <sheetViews>
    <sheetView tabSelected="1" workbookViewId="0">
      <selection activeCell="D3" sqref="D3"/>
    </sheetView>
  </sheetViews>
  <sheetFormatPr defaultRowHeight="15" x14ac:dyDescent="0.25"/>
  <cols>
    <col min="2" max="2" width="12" bestFit="1" customWidth="1"/>
  </cols>
  <sheetData>
    <row r="1" spans="1:6" ht="15.75" thickBot="1" x14ac:dyDescent="0.3">
      <c r="A1" s="18" t="s">
        <v>1</v>
      </c>
      <c r="B1" t="s">
        <v>26</v>
      </c>
      <c r="C1" t="s">
        <v>23</v>
      </c>
      <c r="D1" t="s">
        <v>21</v>
      </c>
      <c r="E1" t="s">
        <v>24</v>
      </c>
    </row>
    <row r="2" spans="1:6" x14ac:dyDescent="0.25">
      <c r="A2" s="6">
        <v>50</v>
      </c>
      <c r="B2" t="s">
        <v>25</v>
      </c>
      <c r="C2" t="s">
        <v>25</v>
      </c>
      <c r="D2" t="s">
        <v>27</v>
      </c>
      <c r="E2" t="s">
        <v>25</v>
      </c>
    </row>
    <row r="3" spans="1:6" x14ac:dyDescent="0.25">
      <c r="A3" s="6">
        <v>100</v>
      </c>
      <c r="B3" t="s">
        <v>25</v>
      </c>
      <c r="C3" t="s">
        <v>25</v>
      </c>
      <c r="D3">
        <v>4.4549999999999999E-2</v>
      </c>
      <c r="E3" t="s">
        <v>25</v>
      </c>
      <c r="F3" t="s">
        <v>28</v>
      </c>
    </row>
    <row r="4" spans="1:6" x14ac:dyDescent="0.25">
      <c r="A4" s="6">
        <v>250</v>
      </c>
      <c r="B4" t="s">
        <v>25</v>
      </c>
      <c r="C4" t="s">
        <v>25</v>
      </c>
      <c r="D4" t="s">
        <v>25</v>
      </c>
      <c r="E4" t="s">
        <v>25</v>
      </c>
    </row>
    <row r="5" spans="1:6" x14ac:dyDescent="0.25">
      <c r="A5" s="6">
        <v>500</v>
      </c>
      <c r="B5" t="s">
        <v>25</v>
      </c>
      <c r="C5" t="s">
        <v>25</v>
      </c>
      <c r="D5" t="s">
        <v>25</v>
      </c>
      <c r="E5" t="s">
        <v>25</v>
      </c>
    </row>
    <row r="6" spans="1:6" x14ac:dyDescent="0.25">
      <c r="A6" s="6"/>
    </row>
    <row r="7" spans="1:6" x14ac:dyDescent="0.25">
      <c r="A7" s="6"/>
    </row>
    <row r="8" spans="1:6" x14ac:dyDescent="0.25">
      <c r="A8" s="6"/>
    </row>
    <row r="9" spans="1:6" ht="15.75" thickBot="1" x14ac:dyDescent="0.3">
      <c r="A9" s="6"/>
    </row>
    <row r="10" spans="1:6" ht="15.75" thickBot="1" x14ac:dyDescent="0.3">
      <c r="A10" s="18" t="s">
        <v>1</v>
      </c>
      <c r="B10" t="s">
        <v>21</v>
      </c>
      <c r="C10" t="s">
        <v>22</v>
      </c>
      <c r="D10" t="s">
        <v>23</v>
      </c>
      <c r="E10" t="s">
        <v>24</v>
      </c>
    </row>
    <row r="11" spans="1:6" x14ac:dyDescent="0.25">
      <c r="A11" s="6">
        <v>50</v>
      </c>
      <c r="B11" t="e">
        <f ca="1">IF(_xlfn.T.TEST('ARTICLE VARIANT'!$F$2:$F$11,INDIRECT(B$1&amp;"!F2:F11"),2,1)&gt;0.05,"FAIL","REJECT")</f>
        <v>#REF!</v>
      </c>
      <c r="C11" t="str">
        <f ca="1">IF(_xlfn.T.TEST('ARTICLE VARIANT'!$F$2:$F$11,INDIRECT(C$1&amp;"!F2:F11"),2,1)&gt;0.05,"FAIL","REJECT")</f>
        <v>REJECT</v>
      </c>
      <c r="D11" t="str">
        <f ca="1">IF(_xlfn.T.TEST('ARTICLE VARIANT'!$F$2:$F$11,INDIRECT(D$1&amp;"!F2:F11"),2,1)&gt;0.05,"FAIL","REJECT")</f>
        <v>FAIL</v>
      </c>
      <c r="E11" t="str">
        <f ca="1">IF(_xlfn.T.TEST('ARTICLE VARIANT'!$F$2:$F$11,INDIRECT(E$1&amp;"!F2:F11"),2,1)&gt;0.05,"FAIL","REJECT")</f>
        <v>REJECT</v>
      </c>
    </row>
    <row r="12" spans="1:6" x14ac:dyDescent="0.25">
      <c r="A12" s="6">
        <v>100</v>
      </c>
      <c r="B12" t="e">
        <f ca="1">IF(_xlfn.T.TEST('ARTICLE VARIANT'!$F$13:$F$22,INDIRECT(B$1&amp;"!F13:F22"),2,1)&gt;0.05,"FAIL","REJECT")</f>
        <v>#REF!</v>
      </c>
      <c r="C12" t="str">
        <f ca="1">IF(_xlfn.T.TEST('ARTICLE VARIANT'!$F$13:$F$22,INDIRECT(C$1&amp;"!F13:F22"),2,1)&gt;0.05,"FAIL","REJECT")</f>
        <v>REJECT</v>
      </c>
      <c r="D12" t="str">
        <f ca="1">IF(_xlfn.T.TEST('ARTICLE VARIANT'!$F$13:$F$22,INDIRECT(D$1&amp;"!F13:F22"),2,1)&gt;0.05,"FAIL","REJECT")</f>
        <v>REJECT</v>
      </c>
      <c r="E12" t="str">
        <f ca="1">IF(_xlfn.T.TEST('ARTICLE VARIANT'!$F$13:$F$22,INDIRECT(E$1&amp;"!F13:F22"),2,1)&gt;0.05,"FAIL","REJECT")</f>
        <v>REJECT</v>
      </c>
    </row>
    <row r="13" spans="1:6" x14ac:dyDescent="0.25">
      <c r="A13" s="6">
        <v>250</v>
      </c>
      <c r="B13" t="e">
        <f ca="1">IF(_xlfn.T.TEST('ARTICLE VARIANT'!$F$24:$F$33,INDIRECT(B$1&amp;"!F24:F33"),2,1)&gt;0.05,"FAIL","REJECT")</f>
        <v>#REF!</v>
      </c>
      <c r="C13" t="str">
        <f ca="1">IF(_xlfn.T.TEST('ARTICLE VARIANT'!$F$24:$F$33,INDIRECT(C$1&amp;"!F24:F33"),2,1)&gt;0.05,"FAIL","REJECT")</f>
        <v>REJECT</v>
      </c>
      <c r="D13" t="str">
        <f ca="1">IF(_xlfn.T.TEST('ARTICLE VARIANT'!$F$24:$F$33,INDIRECT(D$1&amp;"!F24:F33"),2,1)&gt;0.05,"FAIL","REJECT")</f>
        <v>REJECT</v>
      </c>
      <c r="E13" t="str">
        <f ca="1">IF(_xlfn.T.TEST('ARTICLE VARIANT'!$F$24:$F$33,INDIRECT(E$1&amp;"!F24:F33"),2,1)&gt;0.05,"FAIL","REJECT")</f>
        <v>REJECT</v>
      </c>
    </row>
    <row r="14" spans="1:6" x14ac:dyDescent="0.25">
      <c r="A14" s="6">
        <v>500</v>
      </c>
      <c r="B14" t="e">
        <f ca="1">IF(_xlfn.T.TEST('ARTICLE VARIANT'!$F$35:$F$44,INDIRECT(B$1&amp;"!F35:F44"),2,1)&gt;0.05,"FAIL","REJECT")</f>
        <v>#REF!</v>
      </c>
      <c r="C14" t="str">
        <f ca="1">IF(_xlfn.T.TEST('ARTICLE VARIANT'!$F$35:$F$44,INDIRECT(C$1&amp;"!F35:F44"),2,1)&gt;0.05,"FAIL","REJECT")</f>
        <v>REJECT</v>
      </c>
      <c r="D14" t="str">
        <f ca="1">IF(_xlfn.T.TEST('ARTICLE VARIANT'!$F$35:$F$44,INDIRECT(D$1&amp;"!F35:F44"),2,1)&gt;0.05,"FAIL","REJECT")</f>
        <v>REJECT</v>
      </c>
      <c r="E14" t="str">
        <f ca="1">IF(_xlfn.T.TEST('ARTICLE VARIANT'!$F$35:$F$44,INDIRECT(E$1&amp;"!F35:F44"),2,1)&gt;0.05,"FAIL","REJECT")</f>
        <v>REJECT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UNAUGMENTED</vt:lpstr>
      <vt:lpstr>ARTICLE VARIANT</vt:lpstr>
      <vt:lpstr>ONETAG</vt:lpstr>
      <vt:lpstr>UNITAG</vt:lpstr>
      <vt:lpstr>PARA</vt:lpstr>
      <vt:lpstr>rules</vt:lpstr>
      <vt:lpstr>TTESTS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2022-08-12T10:08:05Z</dcterms:created>
  <dcterms:modified xsi:type="dcterms:W3CDTF">2022-09-03T01:40:30Z</dcterms:modified>
</cp:coreProperties>
</file>